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01"/>
  <workbookPr/>
  <bookViews>
    <workbookView xWindow="65416" yWindow="65416" windowWidth="29040" windowHeight="17640" activeTab="0"/>
  </bookViews>
  <sheets>
    <sheet name="Rekapitulace stavby" sheetId="1" r:id="rId1"/>
    <sheet name="PS 511 - Rozhlas (nástupi..." sheetId="2" r:id="rId2"/>
    <sheet name="PS 611 - Rozhlas (nástupi..." sheetId="3" r:id="rId3"/>
    <sheet name="PS 512 - Elektronický inf..." sheetId="4" r:id="rId4"/>
    <sheet name="PS 612 - Elektronický inf..." sheetId="5" r:id="rId5"/>
    <sheet name="PS 513 - Kamerový systém ..." sheetId="6" r:id="rId6"/>
    <sheet name="PS 613 - Kamerový systém ..." sheetId="7" r:id="rId7"/>
    <sheet name="PS 514 - Úprava SZZ (nást..." sheetId="8" r:id="rId8"/>
    <sheet name="PS 614 - Úprava SZZ (nást..." sheetId="9" r:id="rId9"/>
    <sheet name="PS 515 PS 615 - Brno hl.n..." sheetId="10" r:id="rId10"/>
    <sheet name="SO 511 - Železniční svrše..." sheetId="11" r:id="rId11"/>
    <sheet name="SO 611 - Železniční svrše..." sheetId="12" r:id="rId12"/>
    <sheet name="SO 512 - Nástupiště č.5" sheetId="13" r:id="rId13"/>
    <sheet name="SO 612 - Nástupiště č.6" sheetId="14" r:id="rId14"/>
    <sheet name="SO 515 - Nástupištní přís..." sheetId="15" r:id="rId15"/>
    <sheet name="SO 615 - Nástupištní přís..." sheetId="16" r:id="rId16"/>
    <sheet name="SO 516 - Orientační systé..." sheetId="17" r:id="rId17"/>
    <sheet name="SO 616 - Orientační systé..." sheetId="18" r:id="rId18"/>
    <sheet name="SO 513_01 - Rozvody NN (n..." sheetId="19" r:id="rId19"/>
    <sheet name="SO 513_02 - Rozvody NN (n..." sheetId="20" r:id="rId20"/>
    <sheet name="SO 613_01 - Rozvody NN (n..." sheetId="21" r:id="rId21"/>
    <sheet name="SO 613_02 - Rozvody NN (n..." sheetId="22" r:id="rId22"/>
    <sheet name="SO 514_01 - Osvětlení (ná..." sheetId="23" r:id="rId23"/>
    <sheet name="SO 514_02 - Osvětlení (ná..." sheetId="24" r:id="rId24"/>
    <sheet name="SO 614_01 - Osvětlení (ná..." sheetId="25" r:id="rId25"/>
    <sheet name="SO 614_02 - Osvětlení (ná..." sheetId="26" r:id="rId26"/>
    <sheet name="SO 517 - Ukolejnění (nást..." sheetId="27" r:id="rId27"/>
    <sheet name="SO 617 - Ukolejnění (nást..." sheetId="28" r:id="rId28"/>
    <sheet name="VON - Vedlejší a ostatní ..." sheetId="29" r:id="rId29"/>
  </sheets>
  <definedNames>
    <definedName name="_xlnm._FilterDatabase" localSheetId="1" hidden="1">'PS 511 - Rozhlas (nástupi...'!$C$116:$K$189</definedName>
    <definedName name="_xlnm._FilterDatabase" localSheetId="3" hidden="1">'PS 512 - Elektronický inf...'!$C$116:$K$194</definedName>
    <definedName name="_xlnm._FilterDatabase" localSheetId="5" hidden="1">'PS 513 - Kamerový systém ...'!$C$116:$K$268</definedName>
    <definedName name="_xlnm._FilterDatabase" localSheetId="7" hidden="1">'PS 514 - Úprava SZZ (nást...'!$C$116:$K$166</definedName>
    <definedName name="_xlnm._FilterDatabase" localSheetId="9" hidden="1">'PS 515 PS 615 - Brno hl.n...'!$C$120:$K$149</definedName>
    <definedName name="_xlnm._FilterDatabase" localSheetId="2" hidden="1">'PS 611 - Rozhlas (nástupi...'!$C$116:$K$189</definedName>
    <definedName name="_xlnm._FilterDatabase" localSheetId="4" hidden="1">'PS 612 - Elektronický inf...'!$C$116:$K$174</definedName>
    <definedName name="_xlnm._FilterDatabase" localSheetId="6" hidden="1">'PS 613 - Kamerový systém ...'!$C$116:$K$246</definedName>
    <definedName name="_xlnm._FilterDatabase" localSheetId="8" hidden="1">'PS 614 - Úprava SZZ (nást...'!$C$116:$K$164</definedName>
    <definedName name="_xlnm._FilterDatabase" localSheetId="10" hidden="1">'SO 511 - Železniční svrše...'!$C$118:$K$233</definedName>
    <definedName name="_xlnm._FilterDatabase" localSheetId="12" hidden="1">'SO 512 - Nástupiště č.5'!$C$118:$K$463</definedName>
    <definedName name="_xlnm._FilterDatabase" localSheetId="18" hidden="1">'SO 513_01 - Rozvody NN (n...'!$C$120:$K$170</definedName>
    <definedName name="_xlnm._FilterDatabase" localSheetId="19" hidden="1">'SO 513_02 - Rozvody NN (n...'!$C$121:$K$138</definedName>
    <definedName name="_xlnm._FilterDatabase" localSheetId="22" hidden="1">'SO 514_01 - Osvětlení (ná...'!$C$121:$K$257</definedName>
    <definedName name="_xlnm._FilterDatabase" localSheetId="23" hidden="1">'SO 514_02 - Osvětlení (ná...'!$C$121:$K$150</definedName>
    <definedName name="_xlnm._FilterDatabase" localSheetId="14" hidden="1">'SO 515 - Nástupištní přís...'!$C$127:$K$269</definedName>
    <definedName name="_xlnm._FilterDatabase" localSheetId="16" hidden="1">'SO 516 - Orientační systé...'!$C$118:$K$155</definedName>
    <definedName name="_xlnm._FilterDatabase" localSheetId="26" hidden="1">'SO 517 - Ukolejnění (nást...'!$C$116:$K$148</definedName>
    <definedName name="_xlnm._FilterDatabase" localSheetId="11" hidden="1">'SO 611 - Železniční svrše...'!$C$118:$K$224</definedName>
    <definedName name="_xlnm._FilterDatabase" localSheetId="13" hidden="1">'SO 612 - Nástupiště č.6'!$C$118:$K$389</definedName>
    <definedName name="_xlnm._FilterDatabase" localSheetId="20" hidden="1">'SO 613_01 - Rozvody NN (n...'!$C$120:$K$176</definedName>
    <definedName name="_xlnm._FilterDatabase" localSheetId="21" hidden="1">'SO 613_02 - Rozvody NN (n...'!$C$121:$K$138</definedName>
    <definedName name="_xlnm._FilterDatabase" localSheetId="24" hidden="1">'SO 614_01 - Osvětlení (ná...'!$C$121:$K$239</definedName>
    <definedName name="_xlnm._FilterDatabase" localSheetId="25" hidden="1">'SO 614_02 - Osvětlení (ná...'!$C$121:$K$150</definedName>
    <definedName name="_xlnm._FilterDatabase" localSheetId="15" hidden="1">'SO 615 - Nástupištní přís...'!$C$127:$K$267</definedName>
    <definedName name="_xlnm._FilterDatabase" localSheetId="17" hidden="1">'SO 616 - Orientační systé...'!$C$118:$K$148</definedName>
    <definedName name="_xlnm._FilterDatabase" localSheetId="27" hidden="1">'SO 617 - Ukolejnění (nást...'!$C$116:$K$148</definedName>
    <definedName name="_xlnm._FilterDatabase" localSheetId="28" hidden="1">'VON - Vedlejší a ostatní ...'!$C$116:$K$167</definedName>
    <definedName name="_xlnm.Print_Area" localSheetId="1">'PS 511 - Rozhlas (nástupi...'!$C$104:$J$189</definedName>
    <definedName name="_xlnm.Print_Area" localSheetId="3">'PS 512 - Elektronický inf...'!$C$104:$J$194</definedName>
    <definedName name="_xlnm.Print_Area" localSheetId="5">'PS 513 - Kamerový systém ...'!$C$104:$J$268</definedName>
    <definedName name="_xlnm.Print_Area" localSheetId="7">'PS 514 - Úprava SZZ (nást...'!$C$104:$J$166</definedName>
    <definedName name="_xlnm.Print_Area" localSheetId="9">'PS 515 PS 615 - Brno hl.n...'!$C$108:$J$149</definedName>
    <definedName name="_xlnm.Print_Area" localSheetId="2">'PS 611 - Rozhlas (nástupi...'!$C$104:$J$189</definedName>
    <definedName name="_xlnm.Print_Area" localSheetId="4">'PS 612 - Elektronický inf...'!$C$104:$J$174</definedName>
    <definedName name="_xlnm.Print_Area" localSheetId="6">'PS 613 - Kamerový systém ...'!$C$104:$J$246</definedName>
    <definedName name="_xlnm.Print_Area" localSheetId="8">'PS 614 - Úprava SZZ (nást...'!$C$104:$J$164</definedName>
    <definedName name="_xlnm.Print_Area" localSheetId="0">'Rekapitulace stavby'!$D$4:$AO$76,'Rekapitulace stavby'!$C$82:$AQ$127</definedName>
    <definedName name="_xlnm.Print_Area" localSheetId="10">'SO 511 - Železniční svrše...'!$C$106:$J$233</definedName>
    <definedName name="_xlnm.Print_Area" localSheetId="12">'SO 512 - Nástupiště č.5'!$C$106:$J$463</definedName>
    <definedName name="_xlnm.Print_Area" localSheetId="18">'SO 513_01 - Rozvody NN (n...'!$C$106:$J$170</definedName>
    <definedName name="_xlnm.Print_Area" localSheetId="19">'SO 513_02 - Rozvody NN (n...'!$C$107:$J$138</definedName>
    <definedName name="_xlnm.Print_Area" localSheetId="22">'SO 514_01 - Osvětlení (ná...'!$C$107:$J$257</definedName>
    <definedName name="_xlnm.Print_Area" localSheetId="23">'SO 514_02 - Osvětlení (ná...'!$C$107:$J$150</definedName>
    <definedName name="_xlnm.Print_Area" localSheetId="14">'SO 515 - Nástupištní přís...'!$C$115:$J$269</definedName>
    <definedName name="_xlnm.Print_Area" localSheetId="16">'SO 516 - Orientační systé...'!$C$106:$J$155</definedName>
    <definedName name="_xlnm.Print_Area" localSheetId="26">'SO 517 - Ukolejnění (nást...'!$C$104:$J$148</definedName>
    <definedName name="_xlnm.Print_Area" localSheetId="11">'SO 611 - Železniční svrše...'!$C$106:$J$224</definedName>
    <definedName name="_xlnm.Print_Area" localSheetId="13">'SO 612 - Nástupiště č.6'!$C$106:$J$389</definedName>
    <definedName name="_xlnm.Print_Area" localSheetId="20">'SO 613_01 - Rozvody NN (n...'!$C$106:$J$176</definedName>
    <definedName name="_xlnm.Print_Area" localSheetId="21">'SO 613_02 - Rozvody NN (n...'!$C$107:$J$138</definedName>
    <definedName name="_xlnm.Print_Area" localSheetId="24">'SO 614_01 - Osvětlení (ná...'!$C$107:$J$239</definedName>
    <definedName name="_xlnm.Print_Area" localSheetId="25">'SO 614_02 - Osvětlení (ná...'!$C$107:$J$150</definedName>
    <definedName name="_xlnm.Print_Area" localSheetId="15">'SO 615 - Nástupištní přís...'!$C$115:$J$267</definedName>
    <definedName name="_xlnm.Print_Area" localSheetId="17">'SO 616 - Orientační systé...'!$C$106:$J$148</definedName>
    <definedName name="_xlnm.Print_Area" localSheetId="27">'SO 617 - Ukolejnění (nást...'!$C$104:$J$148</definedName>
    <definedName name="_xlnm.Print_Area" localSheetId="28">'VON - Vedlejší a ostatní ...'!$C$104:$J$167</definedName>
    <definedName name="_xlnm.Print_Titles" localSheetId="0">'Rekapitulace stavby'!$92:$92</definedName>
    <definedName name="_xlnm.Print_Titles" localSheetId="1">'PS 511 - Rozhlas (nástupi...'!$116:$116</definedName>
    <definedName name="_xlnm.Print_Titles" localSheetId="2">'PS 611 - Rozhlas (nástupi...'!$116:$116</definedName>
    <definedName name="_xlnm.Print_Titles" localSheetId="3">'PS 512 - Elektronický inf...'!$116:$116</definedName>
    <definedName name="_xlnm.Print_Titles" localSheetId="4">'PS 612 - Elektronický inf...'!$116:$116</definedName>
    <definedName name="_xlnm.Print_Titles" localSheetId="5">'PS 513 - Kamerový systém ...'!$116:$116</definedName>
    <definedName name="_xlnm.Print_Titles" localSheetId="6">'PS 613 - Kamerový systém ...'!$116:$116</definedName>
    <definedName name="_xlnm.Print_Titles" localSheetId="7">'PS 514 - Úprava SZZ (nást...'!$116:$116</definedName>
    <definedName name="_xlnm.Print_Titles" localSheetId="8">'PS 614 - Úprava SZZ (nást...'!$116:$116</definedName>
    <definedName name="_xlnm.Print_Titles" localSheetId="9">'PS 515 PS 615 - Brno hl.n...'!$120:$120</definedName>
    <definedName name="_xlnm.Print_Titles" localSheetId="10">'SO 511 - Železniční svrše...'!$118:$118</definedName>
    <definedName name="_xlnm.Print_Titles" localSheetId="11">'SO 611 - Železniční svrše...'!$118:$118</definedName>
    <definedName name="_xlnm.Print_Titles" localSheetId="12">'SO 512 - Nástupiště č.5'!$118:$118</definedName>
    <definedName name="_xlnm.Print_Titles" localSheetId="13">'SO 612 - Nástupiště č.6'!$118:$118</definedName>
    <definedName name="_xlnm.Print_Titles" localSheetId="14">'SO 515 - Nástupištní přís...'!$127:$127</definedName>
    <definedName name="_xlnm.Print_Titles" localSheetId="15">'SO 615 - Nástupištní přís...'!$127:$127</definedName>
    <definedName name="_xlnm.Print_Titles" localSheetId="16">'SO 516 - Orientační systé...'!$118:$118</definedName>
    <definedName name="_xlnm.Print_Titles" localSheetId="17">'SO 616 - Orientační systé...'!$118:$118</definedName>
    <definedName name="_xlnm.Print_Titles" localSheetId="18">'SO 513_01 - Rozvody NN (n...'!$120:$120</definedName>
    <definedName name="_xlnm.Print_Titles" localSheetId="19">'SO 513_02 - Rozvody NN (n...'!$121:$121</definedName>
    <definedName name="_xlnm.Print_Titles" localSheetId="20">'SO 613_01 - Rozvody NN (n...'!$120:$120</definedName>
    <definedName name="_xlnm.Print_Titles" localSheetId="21">'SO 613_02 - Rozvody NN (n...'!$121:$121</definedName>
    <definedName name="_xlnm.Print_Titles" localSheetId="22">'SO 514_01 - Osvětlení (ná...'!$121:$121</definedName>
    <definedName name="_xlnm.Print_Titles" localSheetId="23">'SO 514_02 - Osvětlení (ná...'!$121:$121</definedName>
    <definedName name="_xlnm.Print_Titles" localSheetId="24">'SO 614_01 - Osvětlení (ná...'!$121:$121</definedName>
    <definedName name="_xlnm.Print_Titles" localSheetId="25">'SO 614_02 - Osvětlení (ná...'!$121:$121</definedName>
    <definedName name="_xlnm.Print_Titles" localSheetId="26">'SO 517 - Ukolejnění (nást...'!$116:$116</definedName>
    <definedName name="_xlnm.Print_Titles" localSheetId="27">'SO 617 - Ukolejnění (nást...'!$116:$116</definedName>
    <definedName name="_xlnm.Print_Titles" localSheetId="28">'VON - Vedlejší a ostatní ...'!$116:$116</definedName>
  </definedNames>
  <calcPr calcId="181029"/>
</workbook>
</file>

<file path=xl/sharedStrings.xml><?xml version="1.0" encoding="utf-8"?>
<sst xmlns="http://schemas.openxmlformats.org/spreadsheetml/2006/main" count="24694" uniqueCount="2487">
  <si>
    <t>Export Komplet</t>
  </si>
  <si>
    <t/>
  </si>
  <si>
    <t>2.0</t>
  </si>
  <si>
    <t>False</t>
  </si>
  <si>
    <t>{87f873a1-4c54-4681-8683-cb40bceb24b4}</t>
  </si>
  <si>
    <t>&gt;&gt;  skryté sloupce  &lt;&lt;</t>
  </si>
  <si>
    <t>0,01</t>
  </si>
  <si>
    <t>21</t>
  </si>
  <si>
    <t>15</t>
  </si>
  <si>
    <t>REKAPITULACE STAVBY</t>
  </si>
  <si>
    <t>v ---  níže se nacházejí doplnkové a pomocné údaje k sestavám  --- v</t>
  </si>
  <si>
    <t>Návod na vyplnění</t>
  </si>
  <si>
    <t>0,001</t>
  </si>
  <si>
    <t>Kód:</t>
  </si>
  <si>
    <t>11</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</si>
  <si>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</si>
  <si>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</si>
  <si>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Oprava nástupišť č. 5 a 6 v žst. Brno hl.n.</t>
  </si>
  <si>
    <t>KSO:</t>
  </si>
  <si>
    <t>CC-CZ:</t>
  </si>
  <si>
    <t>Místo:</t>
  </si>
  <si>
    <t>Brno hl.n.</t>
  </si>
  <si>
    <t>Datum:</t>
  </si>
  <si>
    <t>18. 2. 2021</t>
  </si>
  <si>
    <t>Zadavatel:</t>
  </si>
  <si>
    <t>IČ:</t>
  </si>
  <si>
    <t>70994234</t>
  </si>
  <si>
    <t>Správa železnic, státní organizace</t>
  </si>
  <si>
    <t>DIČ:</t>
  </si>
  <si>
    <t>CZ70994234</t>
  </si>
  <si>
    <t>Uchazeč:</t>
  </si>
  <si>
    <t>Vyplň údaj</t>
  </si>
  <si>
    <t>Projektant:</t>
  </si>
  <si>
    <t>25284525</t>
  </si>
  <si>
    <t>DMC Havlíčkův Brod, s.r.o.</t>
  </si>
  <si>
    <t>CZ25284525</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</si>
  <si>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</si>
  <si>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</si>
  <si>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</si>
  <si>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</si>
  <si>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</si>
  <si>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</si>
  <si>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</si>
  <si>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</si>
  <si>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</si>
  <si>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</si>
  <si>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</si>
  <si>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</si>
  <si>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</si>
  <si>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</si>
  <si>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</si>
  <si>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</si>
  <si>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</si>
  <si>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</si>
  <si>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</si>
  <si>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</si>
  <si>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</si>
  <si>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</si>
  <si>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</si>
  <si>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</si>
  <si>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</si>
  <si>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</si>
  <si>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</si>
  <si>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</si>
  <si>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</si>
  <si>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</si>
  <si>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</si>
  <si>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</si>
  <si>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</si>
  <si>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</si>
  <si>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</si>
  <si>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</si>
  <si>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</si>
  <si>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</si>
  <si>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</si>
  <si>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</si>
  <si>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</si>
  <si>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</si>
  <si>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</si>
  <si>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</si>
  <si>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</si>
  <si>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</si>
  <si>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</si>
  <si>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</si>
  <si>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PS 511</t>
  </si>
  <si>
    <t>Rozhlas (nástupiště č. 5)</t>
  </si>
  <si>
    <t>STA</t>
  </si>
  <si>
    <t>1</t>
  </si>
  <si>
    <t>{6ecf2454-18ca-40e5-8ace-bd67a276f68e}</t>
  </si>
  <si>
    <t>2</t>
  </si>
  <si>
    <t>PS 611</t>
  </si>
  <si>
    <t>Rozhlas (nástupiště č. 6)</t>
  </si>
  <si>
    <t>{fcf9bb49-ebc3-4963-8d30-1c8034b0e45c}</t>
  </si>
  <si>
    <t>PS 512</t>
  </si>
  <si>
    <t>Elektronický informační systém (nástupiště č. 5)</t>
  </si>
  <si>
    <t>{9ae40301-6a29-4c5f-923c-006d5e37cce1}</t>
  </si>
  <si>
    <t>PS 612</t>
  </si>
  <si>
    <t>Elektronický informační systém (nástupiště č. 6)</t>
  </si>
  <si>
    <t>{d33c0f72-aacc-466e-8289-87d85affdb29}</t>
  </si>
  <si>
    <t>PS 513</t>
  </si>
  <si>
    <t>Kamerový systém (nástupiště č. 5)</t>
  </si>
  <si>
    <t>{7ac17ec1-86de-49b1-a644-202f0ae3b13e}</t>
  </si>
  <si>
    <t>PS 613</t>
  </si>
  <si>
    <t>Kamerový systém (nástupiště č. 6)</t>
  </si>
  <si>
    <t>{8c6879b5-fb8c-4265-bfcb-dd8342a609e8}</t>
  </si>
  <si>
    <t>PS 514</t>
  </si>
  <si>
    <t>Úprava SZZ (nástupiště č.5)</t>
  </si>
  <si>
    <t>{a8ffa3ff-cf05-4ec9-a783-452b89a849c2}</t>
  </si>
  <si>
    <t>PS 614</t>
  </si>
  <si>
    <t>Úprava SZZ (nástupiště č.6)</t>
  </si>
  <si>
    <t>{f4c88fcf-0478-4880-8f46-bfc46a948661}</t>
  </si>
  <si>
    <t>PS 515 PS 615</t>
  </si>
  <si>
    <t>Brno hl.n., DDTS ŽDC (nástupiště č.5 a 6)</t>
  </si>
  <si>
    <t>{03bdafbf-4b64-42d3-a913-467d666df58f}</t>
  </si>
  <si>
    <t>SO 511</t>
  </si>
  <si>
    <t>Železniční svršek kol. č. 5k, 9k</t>
  </si>
  <si>
    <t>{b8aa8e1c-2ce1-40f0-bb29-9984e345fcaf}</t>
  </si>
  <si>
    <t>SO 611</t>
  </si>
  <si>
    <t>Železniční svršek kol. č. 11k, 13k</t>
  </si>
  <si>
    <t>{e25d5d3c-429d-484a-a2b7-b13d68a3bb65}</t>
  </si>
  <si>
    <t>SO 512</t>
  </si>
  <si>
    <t>Nástupiště č.5</t>
  </si>
  <si>
    <t>{6a469adc-c8d0-4036-add2-97e37e8d7d51}</t>
  </si>
  <si>
    <t>SO 612</t>
  </si>
  <si>
    <t>Nástupiště č.6</t>
  </si>
  <si>
    <t>{9a300c69-7b72-4ded-a1b1-7c1444ff854d}</t>
  </si>
  <si>
    <t>SO 515</t>
  </si>
  <si>
    <t>Nástupištní přístřešek (nástupiště č.5)</t>
  </si>
  <si>
    <t>{b121b27a-dbc3-4809-bcc4-88c040096637}</t>
  </si>
  <si>
    <t>SO 615</t>
  </si>
  <si>
    <t>Nástupištní přístřešek (nástupiště č.6)</t>
  </si>
  <si>
    <t>{a0f17f11-7141-44c5-80c4-76fa64f89595}</t>
  </si>
  <si>
    <t>SO 516</t>
  </si>
  <si>
    <t>Orientační systém pro cestující (nástupiště č.5)</t>
  </si>
  <si>
    <t>{2d00c02f-8fff-4dd5-8bac-f4eb9acfe0b4}</t>
  </si>
  <si>
    <t>SO 616</t>
  </si>
  <si>
    <t>Orientační systém pro cestující (nástupiště č.6)</t>
  </si>
  <si>
    <t>{2ce60b27-8421-432b-a4a7-c8d8d1998fb4}</t>
  </si>
  <si>
    <t>SO 513</t>
  </si>
  <si>
    <t>Rozvody NN (nástupiště č.5)</t>
  </si>
  <si>
    <t>{742407e6-7c8a-4c7b-9579-5ffd3bc72bb7}</t>
  </si>
  <si>
    <t>SO 513_01</t>
  </si>
  <si>
    <t>Rozvody NN (nástupiště č.5) - Sborník</t>
  </si>
  <si>
    <t>Soupis</t>
  </si>
  <si>
    <t>{26e4e22b-e9a3-47fd-9477-1426296b9bee}</t>
  </si>
  <si>
    <t>SO 513_02</t>
  </si>
  <si>
    <t>Rozvody NN (nástupiště č.5) - URS</t>
  </si>
  <si>
    <t>{a985ffb0-6994-4159-86b7-67f0df97e530}</t>
  </si>
  <si>
    <t>SO 613</t>
  </si>
  <si>
    <t>Rozvody NN (nástupiště č.6)</t>
  </si>
  <si>
    <t>{728bef22-4b25-4b7f-b220-d456a9969f63}</t>
  </si>
  <si>
    <t>SO 613_01</t>
  </si>
  <si>
    <t>Rozvody NN (nástupiště č.6) - Sborník</t>
  </si>
  <si>
    <t>{c2ab0809-ea41-4779-9b30-1acefdb44e86}</t>
  </si>
  <si>
    <t>SO 613_02</t>
  </si>
  <si>
    <t>Rozvody NN (nástupiště č.6) - URS</t>
  </si>
  <si>
    <t>{90d00546-fed5-4d86-8063-84c47881300f}</t>
  </si>
  <si>
    <t>SO 514</t>
  </si>
  <si>
    <t>Osvětlení (nástupiště č.5)</t>
  </si>
  <si>
    <t>{0ac58e48-e291-45dd-8c2a-90128f564558}</t>
  </si>
  <si>
    <t>SO 514_01</t>
  </si>
  <si>
    <t>Osvětlení (nástupiště č.5) - Sborník</t>
  </si>
  <si>
    <t>{dd95c4c0-4dbb-4050-ba77-4870350fe48d}</t>
  </si>
  <si>
    <t>SO 514_02</t>
  </si>
  <si>
    <t>Osvětlení (nástupiště č.6) - URS</t>
  </si>
  <si>
    <t>{ebf054b6-51cd-4a1d-a1d7-8ba950338ad3}</t>
  </si>
  <si>
    <t>SO 614</t>
  </si>
  <si>
    <t>Osvětlení (nástupiště č.6)</t>
  </si>
  <si>
    <t>{af454952-a2f6-48e1-980c-7a1d6505c334}</t>
  </si>
  <si>
    <t>SO 614_01</t>
  </si>
  <si>
    <t>Osvětlení (nástupiště č.6) - Sborník</t>
  </si>
  <si>
    <t>{f8d332ad-618d-4cf0-858b-6c345fb61795}</t>
  </si>
  <si>
    <t>SO 614_02</t>
  </si>
  <si>
    <t>{d216165a-0cb1-46fc-8212-73fcffe361d7}</t>
  </si>
  <si>
    <t>SO 517</t>
  </si>
  <si>
    <t>Ukolejnění (nástupiště č.5)</t>
  </si>
  <si>
    <t>{56369188-5660-434e-abde-9f0fcc4da47b}</t>
  </si>
  <si>
    <t>SO 617</t>
  </si>
  <si>
    <t>Ukolejnění (nástupiště č.6)</t>
  </si>
  <si>
    <t>{4bc04ceb-ff52-441d-ba27-7f65f3011860}</t>
  </si>
  <si>
    <t>VON</t>
  </si>
  <si>
    <t>Vedlejší a ostatní náklady</t>
  </si>
  <si>
    <t>{2b21d2fb-844c-4292-a9da-2821f071f499}</t>
  </si>
  <si>
    <t>KRYCÍ LIST SOUPISU PRACÍ</t>
  </si>
  <si>
    <t>Objekt:</t>
  </si>
  <si>
    <t>PS 511 - Rozhlas (nástupiště č. 5)</t>
  </si>
  <si>
    <t>REKAPITULACE ČLENĚNÍ SOUPISU PRACÍ</t>
  </si>
  <si>
    <t>Kód dílu - Popis</t>
  </si>
  <si>
    <t>Cena celkem [CZK]</t>
  </si>
  <si>
    <t>Náklady ze soupisu prací</t>
  </si>
  <si>
    <t>-1</t>
  </si>
  <si>
    <t>D1 - Sdělovací zařízení</t>
  </si>
  <si>
    <t>SOUPIS PRACÍ</t>
  </si>
  <si>
    <t>PČ</t>
  </si>
  <si>
    <t>MJ</t>
  </si>
  <si>
    <t>Množství</t>
  </si>
  <si>
    <t>J.cena [CZK]</t>
  </si>
  <si>
    <t>Cenová soustava</t>
  </si>
  <si>
    <t>J. Nh [h]</t>
  </si>
  <si>
    <t>Nh celkem [h]</t>
  </si>
  <si>
    <t>J. hmotnost [t]</t>
  </si>
  <si>
    <t>Hmotnost celkem [t]</t>
  </si>
  <si>
    <t>J. suť [t]</t>
  </si>
  <si>
    <t>Suť Celkem [t]</t>
  </si>
  <si>
    <t>Náklady soupisu celkem</t>
  </si>
  <si>
    <t>D1</t>
  </si>
  <si>
    <t>Sdělovací zařízení</t>
  </si>
  <si>
    <t>ROZPOCET</t>
  </si>
  <si>
    <t>K</t>
  </si>
  <si>
    <t>75L161</t>
  </si>
  <si>
    <t>ROZHLASOVÉ PŘÍSLUŠENSTVÍ - KONZOLA PRO REPRODUKTOR</t>
  </si>
  <si>
    <t>KUS</t>
  </si>
  <si>
    <t>4</t>
  </si>
  <si>
    <t>PP</t>
  </si>
  <si>
    <t>P</t>
  </si>
  <si>
    <t>Poznámka k položce:
popis položky
Technická specifikace</t>
  </si>
  <si>
    <t>75L163</t>
  </si>
  <si>
    <t>ROZHLASOVÉ PŘÍSLUŠENSTVÍ - ROZVODNÁ KRABICE PRO ROZHLAS</t>
  </si>
  <si>
    <t>3</t>
  </si>
  <si>
    <t>75L162R</t>
  </si>
  <si>
    <t>ROZHLASOVÉ PŘÍSLUŠENSTVÍ - SVORKOVNICE PRO STOŽÁR</t>
  </si>
  <si>
    <t>6</t>
  </si>
  <si>
    <t>75L16X</t>
  </si>
  <si>
    <t>ROZHLASOVÉ PŘÍSLUŠENSTVÍ - MONTÁŽ</t>
  </si>
  <si>
    <t>8</t>
  </si>
  <si>
    <t>5</t>
  </si>
  <si>
    <t>75L16Y</t>
  </si>
  <si>
    <t>ROZHLASOVÉ PŘÍSLUŠENSTVÍ - DEMONTÁŽ</t>
  </si>
  <si>
    <t>10</t>
  </si>
  <si>
    <t>75L175</t>
  </si>
  <si>
    <t>REPRODUKTOR VENKOVNÍ TLAKOVÝ S NASTAVITELNÝM VÝKONEM</t>
  </si>
  <si>
    <t>12</t>
  </si>
  <si>
    <t>7</t>
  </si>
  <si>
    <t>75L17X</t>
  </si>
  <si>
    <t>REPRODUKTOR VENKOVNÍ - MONTÁŽ</t>
  </si>
  <si>
    <t>14</t>
  </si>
  <si>
    <t>75L17Y</t>
  </si>
  <si>
    <t>REPRODUKTOR VENKOVNÍ - DEMONTÁŽ</t>
  </si>
  <si>
    <t>16</t>
  </si>
  <si>
    <t>9</t>
  </si>
  <si>
    <t>75L192</t>
  </si>
  <si>
    <t>KABEL SILOVÝ PRO ROZHLAS PRŮMĚRU PŘES 1,5 MM2</t>
  </si>
  <si>
    <t>KMŽÍLA</t>
  </si>
  <si>
    <t>18</t>
  </si>
  <si>
    <t>75L19X</t>
  </si>
  <si>
    <t>KABEL SILOVÝ PRO ROZHLAS - MONTÁŽ</t>
  </si>
  <si>
    <t>20</t>
  </si>
  <si>
    <t>75A111</t>
  </si>
  <si>
    <t>KABEL METALICKÝ JEDNOPLÁŠŤOVÝ DO 12 PÁRŮ - DODÁVKA</t>
  </si>
  <si>
    <t>KMPÁR</t>
  </si>
  <si>
    <t>22</t>
  </si>
  <si>
    <t>75A217</t>
  </si>
  <si>
    <t>ZATAŽENÍ A SPOJKOVÁNÍ KABELŮ DO 12 PÁRŮ - MONTÁŽ</t>
  </si>
  <si>
    <t>24</t>
  </si>
  <si>
    <t>13</t>
  </si>
  <si>
    <t>75L1A1</t>
  </si>
  <si>
    <t>MĚŘENÍ AKUSTICKÉHO HLUKU NA HRANICI OCHRANNÉHO PÁSMA V ŽST</t>
  </si>
  <si>
    <t>KOMPLET</t>
  </si>
  <si>
    <t>26</t>
  </si>
  <si>
    <t>75L1B1</t>
  </si>
  <si>
    <t>ZKOUŠENÍ, NASTAVENÍ HLASITOSTI ROZHLASOVÉHO ZAŘÍZENÍ</t>
  </si>
  <si>
    <t>28</t>
  </si>
  <si>
    <t>75L1B2</t>
  </si>
  <si>
    <t>ZKOUŠENÍ, NASTAVENÍ A UVEDENÍ ROZHLASOVÉHO ZAŘÍZENÍ DO PROVOZU</t>
  </si>
  <si>
    <t>30</t>
  </si>
  <si>
    <t>75L1C2</t>
  </si>
  <si>
    <t>DEMONTÁŽ ROZHLASOVÉHO ZAŘÍZENÍ VENKOVNÍ KABELOVÉ ROZVODY</t>
  </si>
  <si>
    <t>M</t>
  </si>
  <si>
    <t>32</t>
  </si>
  <si>
    <t>17</t>
  </si>
  <si>
    <t>742L11</t>
  </si>
  <si>
    <t>UKONČENÍ DVOU AŽ PĚTIŽÍLOVÉHO KABELU V ROZVADĚČI NEBO NA PŘÍSTROJI DO 2,5 MM2</t>
  </si>
  <si>
    <t>34</t>
  </si>
  <si>
    <t>703422</t>
  </si>
  <si>
    <t>ELEKTROINSTALAČNÍ TRUBKA PLASTOVÁ UV STABILNÍ VČETNĚ UPEVNĚNÍ A PŘÍSLUŠENSTVÍ DN PRŮMĚRU PŘES 25 DO 40 MM</t>
  </si>
  <si>
    <t>36</t>
  </si>
  <si>
    <t>19</t>
  </si>
  <si>
    <t>702111</t>
  </si>
  <si>
    <t>KABELOVÝ ŽLAB ZEMNÍ VČETNĚ KRYTU SVĚTLÉ ŠÍŘKY DO 120 MM</t>
  </si>
  <si>
    <t>38</t>
  </si>
  <si>
    <t>702902</t>
  </si>
  <si>
    <t>ZASYPÁNÍ KABELOVÉHO ŽLABU VRSTVOU Z PŘESÁTÉHO PÍSKU SVĚTLÉ ŠÍŘKY PŘES 120 DO 250 MM</t>
  </si>
  <si>
    <t>40</t>
  </si>
  <si>
    <t>703112</t>
  </si>
  <si>
    <t>KABELOVÝ ROŠT/LÁVKA NOSNÝ ŽÁROVĚ ZINKOVANÝ VČETNĚ UPEVNĚNÍ A PŘÍSLUŠENSTVÍ SVĚTLÉ ŠÍŘKY PŘES 100 DO 250 MM</t>
  </si>
  <si>
    <t>42</t>
  </si>
  <si>
    <t>703312</t>
  </si>
  <si>
    <t>KRYT K NOSNÉMU ŽLABU/ROŠTU ŽÁROVĚ ZINKOVANÝ VČETNĚ UPEVNĚNÍ A PŘÍSLUŠENSTVÍ SVĚTLÉ ŠÍŘKY PŘES 100 DO 250 MM</t>
  </si>
  <si>
    <t>44</t>
  </si>
  <si>
    <t>23</t>
  </si>
  <si>
    <t>75II11</t>
  </si>
  <si>
    <t>SPOJKA PRO CELOPLASTOVÉ KABELY BEZ PANCÍŘE DO 100 ŽIL</t>
  </si>
  <si>
    <t>46</t>
  </si>
  <si>
    <t>742L21</t>
  </si>
  <si>
    <t>UKONČENÍ DVOU AŽ PĚTIŽÍLOVÉHO KABELU KABELOVOU SPOJKOU DO 2,5 MM2</t>
  </si>
  <si>
    <t>48</t>
  </si>
  <si>
    <t>25</t>
  </si>
  <si>
    <t>703762</t>
  </si>
  <si>
    <t>KABELOVÁ UCPÁVKA VODĚ ODOLNÁ PRO VNITŘNÍ PRŮMĚR OTVORU 65 - 110MM</t>
  </si>
  <si>
    <t>50</t>
  </si>
  <si>
    <t>702312</t>
  </si>
  <si>
    <t>ZAKRYTÍ KABELŮ VÝSTRAŽNOU FÓLIÍ ŠÍŘKY PŘES 20 DO 40 CM</t>
  </si>
  <si>
    <t>52</t>
  </si>
  <si>
    <t>27</t>
  </si>
  <si>
    <t>702312R</t>
  </si>
  <si>
    <t>FÓLIE VÝSTRAŽNÁ ŠÍŘKY PŘES 20 DO 40 CM</t>
  </si>
  <si>
    <t>54</t>
  </si>
  <si>
    <t>747301</t>
  </si>
  <si>
    <t>PROVEDENÍ PROHLÍDKY A ZKOUŠKY PRÁVNICKOU OSOBOU, VYDÁNÍ PRŮKAZU ZPŮSOBILOSTI</t>
  </si>
  <si>
    <t>56</t>
  </si>
  <si>
    <t>29</t>
  </si>
  <si>
    <t>76792</t>
  </si>
  <si>
    <t>OPLOCENÍ Z DRÁTĚNÉHO PLETIVA POTAŽENÉHO PLASTEM - ZÁBRANA PROTI PTACTVU</t>
  </si>
  <si>
    <t>M2</t>
  </si>
  <si>
    <t>58</t>
  </si>
  <si>
    <t>22000154R</t>
  </si>
  <si>
    <t>OCHRANA STÁVAJÍCÍCH ZAŘÍZENÍ BĚHEM STAVBY (NAPŘ. BEDNĚNÍM) - dle technické zprávy</t>
  </si>
  <si>
    <t>60</t>
  </si>
  <si>
    <t>31</t>
  </si>
  <si>
    <t>701011R</t>
  </si>
  <si>
    <t>Vytyčení trasy - dle technické zprávy</t>
  </si>
  <si>
    <t>km</t>
  </si>
  <si>
    <t>62</t>
  </si>
  <si>
    <t>22000017R</t>
  </si>
  <si>
    <t>Úprava provozní dokumentace - dle technické zprávy</t>
  </si>
  <si>
    <t>hod</t>
  </si>
  <si>
    <t>64</t>
  </si>
  <si>
    <t>33</t>
  </si>
  <si>
    <t>22000019R</t>
  </si>
  <si>
    <t>Dozor správce zařízení - dle technické zprávy</t>
  </si>
  <si>
    <t>66</t>
  </si>
  <si>
    <t>22000134R</t>
  </si>
  <si>
    <t>Prováděcí dokumentace (RDS)</t>
  </si>
  <si>
    <t>kus</t>
  </si>
  <si>
    <t>68</t>
  </si>
  <si>
    <t>35</t>
  </si>
  <si>
    <t>701ADCR</t>
  </si>
  <si>
    <t>Geodetické zaměření trasy - dle technické zprávy</t>
  </si>
  <si>
    <t>70</t>
  </si>
  <si>
    <t>PS 611 - Rozhlas (nástupiště č. 6)</t>
  </si>
  <si>
    <t>PS 512 - Elektronický informační systém (nástupiště č. 5)</t>
  </si>
  <si>
    <t>Soráva železnic, státní organizace</t>
  </si>
  <si>
    <t>-1668436266</t>
  </si>
  <si>
    <t>-2001037422</t>
  </si>
  <si>
    <t>271617724</t>
  </si>
  <si>
    <t>1805301782</t>
  </si>
  <si>
    <t>1961897077</t>
  </si>
  <si>
    <t>658294501</t>
  </si>
  <si>
    <t>829192475</t>
  </si>
  <si>
    <t>742G11</t>
  </si>
  <si>
    <t>KABEL NN DVOU- A TŘÍŽÍLOVÝ CU S PLASTOVOU IZOLACÍ DO 2,5 MM2</t>
  </si>
  <si>
    <t>1423604938</t>
  </si>
  <si>
    <t>1727067541</t>
  </si>
  <si>
    <t>629621251</t>
  </si>
  <si>
    <t>-1959923089</t>
  </si>
  <si>
    <t>-1705516775</t>
  </si>
  <si>
    <t>75J321R</t>
  </si>
  <si>
    <t>KABEL SDĚLOVACÍ PRO STRUKTUROVANOU KABELÁŽ FTP/STP,  ZEMNÍ PROVEDENÍ</t>
  </si>
  <si>
    <t>1470700046</t>
  </si>
  <si>
    <t>75J32X</t>
  </si>
  <si>
    <t>KABEL SDĚLOVACÍ PRO STRUKTUROVANOU KABELÁŽ FTP/STP - MONTÁŽ</t>
  </si>
  <si>
    <t>1732483267</t>
  </si>
  <si>
    <t>75L313R</t>
  </si>
  <si>
    <t>ODJEZDOVÁ TABULE IS JEDNOSTRANNÁ, 12Ř., (3ř.-m), HODINY, HLASOVÝ MODUL PRO NEVIDOMÉ, PEVNÉ ZÁHLAVÍ</t>
  </si>
  <si>
    <t>1560155850</t>
  </si>
  <si>
    <t>75L313R.1</t>
  </si>
  <si>
    <t>PŘÍJEZDOVÁ TABULE IS JEDNOSTRANNÁ, 12Ř., (3ř.-m), BEZ HODIN, PEVNÉ ZÁHLAVÍ</t>
  </si>
  <si>
    <t>2000923747</t>
  </si>
  <si>
    <t>75L32X</t>
  </si>
  <si>
    <t>ODJEZDOVÁ NEBO PŘÍJEZDOVÁ TABULE IS - MONTÁŽ</t>
  </si>
  <si>
    <t>836650755</t>
  </si>
  <si>
    <t>75L32Y</t>
  </si>
  <si>
    <t>ODJEZDOVÁ NEBO PŘÍJEZDOVÁ TABULE IS - DEMONTÁŽ</t>
  </si>
  <si>
    <t>-1369503637</t>
  </si>
  <si>
    <t>75L362R</t>
  </si>
  <si>
    <t>NÁSTUPIŠTNÍ TABULE OBOUSTRANNÁ (3ř.-m), HORNÍ UCHYCENÍ, HODINY, BEZ ZÁHLAVÍ, HLASOVÝ MODUL PRO NEVIDOMÉ</t>
  </si>
  <si>
    <t>-1168044232</t>
  </si>
  <si>
    <t>75L363R</t>
  </si>
  <si>
    <t>NÁSTUPIŠTNÍ TABULE OBOUSTRANNÁ (3ř.-m), HORNÍ UCHYCENÍ, BEZ HODIN, BEZ ZÁHLAVÍ, HLASOVÝ MODUL PRO NEVIDOMÉ</t>
  </si>
  <si>
    <t>-436309026</t>
  </si>
  <si>
    <t>75L36X</t>
  </si>
  <si>
    <t>NÁSTUPIŠTNÍ TABULE IS - MONTÁŽ</t>
  </si>
  <si>
    <t>-216615782</t>
  </si>
  <si>
    <t>75L36Y</t>
  </si>
  <si>
    <t>NÁSTUPIŠTNÍ TABULE IS - DEMONTÁŽ</t>
  </si>
  <si>
    <t>-549920942</t>
  </si>
  <si>
    <t>75L391R</t>
  </si>
  <si>
    <t>ELEKTRONICKÝ INFORMAČNÍ PANEL JEDNODUCHÝ, mPC, SW, DOTYKOVÁ OBRAZOVKA, 24/7, VYTÁPĚNÍ, HLÁŠENÍ PRO NEVIDOMÉ, UPEVNĚNÍ NA ZEM</t>
  </si>
  <si>
    <t>-1717372225</t>
  </si>
  <si>
    <t>75L39X</t>
  </si>
  <si>
    <t>ELEKTRONICKÝ INFORMAČNÍ PANEL - MONTÁŽ</t>
  </si>
  <si>
    <t>-1390626520</t>
  </si>
  <si>
    <t>75L39Y</t>
  </si>
  <si>
    <t>ELEKTRONICKÝ INFORMAČNÍ PANEL - DEMONTÁŽ</t>
  </si>
  <si>
    <t>-85932602</t>
  </si>
  <si>
    <t>75L3A1</t>
  </si>
  <si>
    <t>INFORMAČNÍ PRVEK, HLASOVÝ MODUL PRO NEVIDOMÉ</t>
  </si>
  <si>
    <t>-931671474</t>
  </si>
  <si>
    <t>75L3A4R</t>
  </si>
  <si>
    <t>INFORMAČNÍ PRVEK, ZÁVĚSY PRO INFORMAČNÍ TABULE</t>
  </si>
  <si>
    <t>1500851919</t>
  </si>
  <si>
    <t>75L3AX</t>
  </si>
  <si>
    <t>INFORMAČNÍ PRVEK, - MONTÁŽ</t>
  </si>
  <si>
    <t>-284155104</t>
  </si>
  <si>
    <t>75L3AY</t>
  </si>
  <si>
    <t>INFORMAČNÍ PRVEK, - DEMONTÁŽ</t>
  </si>
  <si>
    <t>-2111255179</t>
  </si>
  <si>
    <t>75L3C1R</t>
  </si>
  <si>
    <t>PŘEVODNÍK ETH/RS485</t>
  </si>
  <si>
    <t>-1968763634</t>
  </si>
  <si>
    <t>75L3CX</t>
  </si>
  <si>
    <t>PŘEVODNÍK - MONTÁŽ</t>
  </si>
  <si>
    <t>745189005</t>
  </si>
  <si>
    <t>75L3CY</t>
  </si>
  <si>
    <t>PŘEVODNÍK - DEMONTÁŽ</t>
  </si>
  <si>
    <t>-587112705</t>
  </si>
  <si>
    <t>75L3H7R</t>
  </si>
  <si>
    <t>SW - UPGRADE STÁVAJÍCÍHO ŘÍDICÍHO SW INISS</t>
  </si>
  <si>
    <t>435356134</t>
  </si>
  <si>
    <t>75L3J1R</t>
  </si>
  <si>
    <t>ŠÉFMONTÁŽE, ZKOUŠENÍ, OŽIVENÍ NA MÍSTĚ DO 20 PRVKŮ</t>
  </si>
  <si>
    <t>1342072588</t>
  </si>
  <si>
    <t>75L3K1</t>
  </si>
  <si>
    <t>DEMONTÁŽ IS CELKU INFORMAČNÍHO SYSTÉMU DO 10 PRVKŮ</t>
  </si>
  <si>
    <t>751891641</t>
  </si>
  <si>
    <t>Poznámka k položce:
dle technické zprávy a platných směrnic SŽDC</t>
  </si>
  <si>
    <t>75L3K3</t>
  </si>
  <si>
    <t>DEMONTÁŽ IS CELKU VENKOVNÍ KABELOVÉ ROZVODY</t>
  </si>
  <si>
    <t>135140574</t>
  </si>
  <si>
    <t>37</t>
  </si>
  <si>
    <t>-1612584880</t>
  </si>
  <si>
    <t>PS 612 - Elektronický informační systém (nástupiště č. 6)</t>
  </si>
  <si>
    <t>-2063009698</t>
  </si>
  <si>
    <t>211325173</t>
  </si>
  <si>
    <t>798955567</t>
  </si>
  <si>
    <t>-795073534</t>
  </si>
  <si>
    <t>-2136164178</t>
  </si>
  <si>
    <t>2003128310</t>
  </si>
  <si>
    <t>-823060865</t>
  </si>
  <si>
    <t>1750358498</t>
  </si>
  <si>
    <t>-1507975092</t>
  </si>
  <si>
    <t>1504101863</t>
  </si>
  <si>
    <t>1456449453</t>
  </si>
  <si>
    <t>1271819871</t>
  </si>
  <si>
    <t>-215524700</t>
  </si>
  <si>
    <t>-459694842</t>
  </si>
  <si>
    <t>75L362</t>
  </si>
  <si>
    <t>Nástupištní tabule oboustranná LCD - HCLN215D - doplnění 1.nást.</t>
  </si>
  <si>
    <t>-1747843607</t>
  </si>
  <si>
    <t>-306883525</t>
  </si>
  <si>
    <t>-1285983005</t>
  </si>
  <si>
    <t>-1319529474</t>
  </si>
  <si>
    <t>-933539233</t>
  </si>
  <si>
    <t>-1542868216</t>
  </si>
  <si>
    <t>-34235476</t>
  </si>
  <si>
    <t>-1114660684</t>
  </si>
  <si>
    <t>-1401199999</t>
  </si>
  <si>
    <t>75L3J1</t>
  </si>
  <si>
    <t>ŠÉFMONTÁŽE, ZKOUŠENÍ, OŽIVENÍ, REVIZE INFORMAČNÍHO SYSTÉMU DO 10 PRVKŮ</t>
  </si>
  <si>
    <t>-94340741</t>
  </si>
  <si>
    <t>1336900705</t>
  </si>
  <si>
    <t>1492296791</t>
  </si>
  <si>
    <t>1247807786</t>
  </si>
  <si>
    <t>PS 513 - Kamerový systém (nástupiště č. 5)</t>
  </si>
  <si>
    <t>75L421</t>
  </si>
  <si>
    <t>KAMERA DIGITÁLNÍ (IP) PEVNÁ</t>
  </si>
  <si>
    <t>VV</t>
  </si>
  <si>
    <t>výkaz výměr</t>
  </si>
  <si>
    <t>Součet</t>
  </si>
  <si>
    <t>75L42X</t>
  </si>
  <si>
    <t>KAMERA DIGITÁLNÍ (IP) - MONTÁŽ</t>
  </si>
  <si>
    <t>75L42Y</t>
  </si>
  <si>
    <t>KAMERA DIGITÁLNÍ (IP) - DEMONTÁŽ</t>
  </si>
  <si>
    <t>75L45WR1</t>
  </si>
  <si>
    <t>KAMEROVÝ SERVER - DOPLNĚNÍ ZÁZNAMOVÉHO ZAŘÍZENÍ (LICENCE PRO KAMERU)</t>
  </si>
  <si>
    <t>dle technické zprávy a výkresové dokumentace</t>
  </si>
  <si>
    <t>75L45WR2</t>
  </si>
  <si>
    <t>KAMEROVÝ SERVER - DOPLNĚNÍ ZÁZNAMOVÉHO ZAŘÍZENÍ (LICENCE PRO KAMERU ZÁZNAM)</t>
  </si>
  <si>
    <t>75L45W</t>
  </si>
  <si>
    <t>KAMEROVÝ SERVER - DOPLNĚNÍ ZÁZNAMOVÉHO ZAŘÍZENÍ (HW, SW, LICENCE)</t>
  </si>
  <si>
    <t>75L458</t>
  </si>
  <si>
    <t>KAMEROVÝ SERVER - ROZŠÍŘENÍ ZÁZNAMOVÉHO ZAŘÍZENÍ O JEDEN TB</t>
  </si>
  <si>
    <t>75L456</t>
  </si>
  <si>
    <t>KAMEROVÝ SERVER - HDD DO 2 TB, PRO PROVOZ 24/7</t>
  </si>
  <si>
    <t>75M824R</t>
  </si>
  <si>
    <t>SWITCH ETHERNET L2 DO 12 PORTŮ, PRŮMYSLOVÉ PROVEDENÍ</t>
  </si>
  <si>
    <t>75M92XR</t>
  </si>
  <si>
    <t>PRŮMYSLOVÝ RINGSWITCH - MONTÁŽ</t>
  </si>
  <si>
    <t>75K212</t>
  </si>
  <si>
    <t>NAPÁJECÍ ZDROJ 12 V DC DO 10 A</t>
  </si>
  <si>
    <t>75K21X</t>
  </si>
  <si>
    <t>NAPÁJECÍ ZDROJ 12 V DC - MONTÁŽ</t>
  </si>
  <si>
    <t>75L481</t>
  </si>
  <si>
    <t>PŘÍSLUŠENSTVÍ KS - ROZVODNÁ SKŘÍŇ KS</t>
  </si>
  <si>
    <t>75L483</t>
  </si>
  <si>
    <t>PŘÍSLUŠENSTVÍ KS - DRŽÁK PRO KAMEROVÝ KRYT (KAMERU)</t>
  </si>
  <si>
    <t>75L484</t>
  </si>
  <si>
    <t>PŘÍSLUŠENSTVÍ KS - ADAPTÉR PRO MONTÁŽ NA SLOUP</t>
  </si>
  <si>
    <t>75L48X</t>
  </si>
  <si>
    <t>PŘÍSLUŠENSTVÍ KS - MONTÁŽ</t>
  </si>
  <si>
    <t>75L491</t>
  </si>
  <si>
    <t>ZPROVOZNĚNÍ A NASTAVENÍ KAMERY</t>
  </si>
  <si>
    <t>75L492</t>
  </si>
  <si>
    <t>ZPROVOZNĚNÍ A NASTAVENÍ POHLEDU KAMERY</t>
  </si>
  <si>
    <t>75L48XR1</t>
  </si>
  <si>
    <t>Tabulka "Prostor je střežen kamerovým systémem"</t>
  </si>
  <si>
    <t>75L493</t>
  </si>
  <si>
    <t>ZPROVOZNĚNÍ A NASTAVENÍ KAMEROVÉHO SYSTÉMU</t>
  </si>
  <si>
    <t>75L494</t>
  </si>
  <si>
    <t>ZPROVOZNĚNÍ A NASTAVENÍ ŠKOLENÍ A ZÁCVIK PERSONÁLU OBSLUHUJÍCÍHO KAMEROVÝ SYSTÉM</t>
  </si>
  <si>
    <t>HOD</t>
  </si>
  <si>
    <t>75L496R</t>
  </si>
  <si>
    <t>PŘIPOJENÍ KAMEROVÉHO SYSTÉMU - KONFIGURAČNÍ PRÁCE</t>
  </si>
  <si>
    <t>75H141R</t>
  </si>
  <si>
    <t>STOŽÁR (SLOUP) OCELOVÝ KAMEROVÝ PŘÍRUBOVÝ, S BETONOVÝM ZÁKLADEM - dle požadavků investora</t>
  </si>
  <si>
    <t>75H14X</t>
  </si>
  <si>
    <t>STOŽÁR (SLOUP) OCELOVÝ - MONTÁŽ</t>
  </si>
  <si>
    <t>75H14Y</t>
  </si>
  <si>
    <t>STOŽÁR (SLOUP) OCELOVÝ - DEMONTÁŽ</t>
  </si>
  <si>
    <t>75H141R2</t>
  </si>
  <si>
    <t>VÝLOŽNÍK</t>
  </si>
  <si>
    <t>75IB41</t>
  </si>
  <si>
    <t>MIKROTRUBIČKA ZODOLNĚNÁ PŘES 10/5,5 MM</t>
  </si>
  <si>
    <t>75IB4X</t>
  </si>
  <si>
    <t>MIKROTRUBIČKA ZODOLNĚNÁ PŘES 10/5,5 MM - MONTÁŽ</t>
  </si>
  <si>
    <t>75IC12</t>
  </si>
  <si>
    <t>MIKROTRUBIČKOVÁ SPOJKA PRŮMĚRU PŘES 10 MM</t>
  </si>
  <si>
    <t>75IC1X</t>
  </si>
  <si>
    <t>MIKROTRUBIČKOVÁ SPOJKA - MONTÁŽ</t>
  </si>
  <si>
    <t>75I831</t>
  </si>
  <si>
    <t>KABEL OPTICKÝ MIKROKABEL DO 12 VLÁKEN</t>
  </si>
  <si>
    <t>KMVLÁKNO</t>
  </si>
  <si>
    <t>75I83X</t>
  </si>
  <si>
    <t>KABEL OPTICKÝ MIKROKABEL - MONTÁŽ</t>
  </si>
  <si>
    <t>75IH61</t>
  </si>
  <si>
    <t>UKONČENÍ KABELU OPTICKÉHO DO 12 VLÁKEN</t>
  </si>
  <si>
    <t>75IK21</t>
  </si>
  <si>
    <t>MĚŘENÍ KOMPLEXNÍ OPTICKÉHO KABELU</t>
  </si>
  <si>
    <t>VLÁKNO</t>
  </si>
  <si>
    <t>72</t>
  </si>
  <si>
    <t>74</t>
  </si>
  <si>
    <t>76</t>
  </si>
  <si>
    <t>39</t>
  </si>
  <si>
    <t>744811</t>
  </si>
  <si>
    <t>PROUDOVÝ CHRÁNIČ DVOUPÓLOVÝ S NADPROUDOVOU OCHRANOU (10 KA) DO 30 MA, DO 25 A</t>
  </si>
  <si>
    <t>78</t>
  </si>
  <si>
    <t>75I921</t>
  </si>
  <si>
    <t>OPTOTRUBKA HDPE S LANKEM PRŮMĚRU DO 40 MM</t>
  </si>
  <si>
    <t>80</t>
  </si>
  <si>
    <t>41</t>
  </si>
  <si>
    <t>75I92X</t>
  </si>
  <si>
    <t>OPTOTRUBKA HDPE S LANKEM - MONTÁŽ</t>
  </si>
  <si>
    <t>82</t>
  </si>
  <si>
    <t>75I961</t>
  </si>
  <si>
    <t>OPTOTRUBKA - HERMETIZACE ÚSEKU DO 2000 M</t>
  </si>
  <si>
    <t>ÚSEK</t>
  </si>
  <si>
    <t>84</t>
  </si>
  <si>
    <t>43</t>
  </si>
  <si>
    <t>75I962</t>
  </si>
  <si>
    <t>OPTOTRUBKA - KALIBRACE</t>
  </si>
  <si>
    <t>86</t>
  </si>
  <si>
    <t>88</t>
  </si>
  <si>
    <t>45</t>
  </si>
  <si>
    <t>90</t>
  </si>
  <si>
    <t>92</t>
  </si>
  <si>
    <t>47</t>
  </si>
  <si>
    <t>94</t>
  </si>
  <si>
    <t>75IG61</t>
  </si>
  <si>
    <t>VEDENÍ UZEMŇOVACÍ V ZEMI Z FEZN DRÁTU DO 120 MM2</t>
  </si>
  <si>
    <t>96</t>
  </si>
  <si>
    <t>49</t>
  </si>
  <si>
    <t>75IG6X</t>
  </si>
  <si>
    <t>VEDENÍ UZEMŇOVACÍ V ZEMI Z FEZN DRÁTU DO 120 MM2 - MONTÁŽ</t>
  </si>
  <si>
    <t>98</t>
  </si>
  <si>
    <t>131838</t>
  </si>
  <si>
    <t>HLOUBENÍ JAM ZAPAŽ I NEPAŽ TŘ. II, ODVOZ DO 20KM</t>
  </si>
  <si>
    <t>m3</t>
  </si>
  <si>
    <t>100</t>
  </si>
  <si>
    <t>51</t>
  </si>
  <si>
    <t>132838</t>
  </si>
  <si>
    <t>HLOUBENÍ RÝH ŠÍŘ DO 2M PAŽ I NEPAŽ TŘ. II, ODVOZ DO 20KM</t>
  </si>
  <si>
    <t>102</t>
  </si>
  <si>
    <t>17411</t>
  </si>
  <si>
    <t>ZÁSYP JAM A RÝH ZEMINOU SE ZHUTNĚNÍM</t>
  </si>
  <si>
    <t>104</t>
  </si>
  <si>
    <t>53</t>
  </si>
  <si>
    <t>106</t>
  </si>
  <si>
    <t>108</t>
  </si>
  <si>
    <t>55</t>
  </si>
  <si>
    <t>110</t>
  </si>
  <si>
    <t>112</t>
  </si>
  <si>
    <t>57</t>
  </si>
  <si>
    <t>114</t>
  </si>
  <si>
    <t>116</t>
  </si>
  <si>
    <t>59</t>
  </si>
  <si>
    <t>75L4A1</t>
  </si>
  <si>
    <t>DEMONTÁŽ KAMEROVÉHO SYSTÉMU DO 25 PRVKŮ</t>
  </si>
  <si>
    <t>118</t>
  </si>
  <si>
    <t>120</t>
  </si>
  <si>
    <t>61</t>
  </si>
  <si>
    <t>122</t>
  </si>
  <si>
    <t>124</t>
  </si>
  <si>
    <t>63</t>
  </si>
  <si>
    <t>126</t>
  </si>
  <si>
    <t>128</t>
  </si>
  <si>
    <t>PS 613 - Kamerový systém (nástupiště č. 6)</t>
  </si>
  <si>
    <t>PS 514 - Úprava SZZ (nástupiště č.5)</t>
  </si>
  <si>
    <t>OST - Ostatní</t>
  </si>
  <si>
    <t>OST</t>
  </si>
  <si>
    <t>Ostatní</t>
  </si>
  <si>
    <t>7590525126</t>
  </si>
  <si>
    <t>Montáž kabelu metalického zatažení do chráničky přes 2 do 4 kg/m</t>
  </si>
  <si>
    <t>m</t>
  </si>
  <si>
    <t>1765739136</t>
  </si>
  <si>
    <t>7590715100</t>
  </si>
  <si>
    <t>Montáž světelného návěstidla na speciální konstrukci na strop</t>
  </si>
  <si>
    <t>-75824233</t>
  </si>
  <si>
    <t>Montáž světelného návěstidla na speciální konstrukci na strop - vyměření a připevnění kotevních úchytů bez jejich dodání, montáž sestavy návěstidla na úchyty, zatažení kabelu do instalační krabice bez zapojení kabelu, uzemnění návěstidla, označení návěstidla. Bez nátěru upevňovací konstrukce</t>
  </si>
  <si>
    <t>7590717030</t>
  </si>
  <si>
    <t>Demontáž světelného návěstidla jednostranného stožárového s 1 svítilnou</t>
  </si>
  <si>
    <t>-96800893</t>
  </si>
  <si>
    <t>Demontáž světelného návěstidla jednostranného stožárového s 1 svítilnou - bez bourání (demontáže) základu</t>
  </si>
  <si>
    <t>7590717042</t>
  </si>
  <si>
    <t>Demontáž světelného návěstidla jednostranného stožárového s 5 svítilnami</t>
  </si>
  <si>
    <t>-813196381</t>
  </si>
  <si>
    <t>Demontáž světelného návěstidla jednostranného stožárového s 5 svítilnami - bez bourání (demontáže) základu</t>
  </si>
  <si>
    <t>7591015032</t>
  </si>
  <si>
    <t>Montáž elektromotorického přestavníku na výhybce s kontrolou jazyků s upevněním na koleji</t>
  </si>
  <si>
    <t>1843560594</t>
  </si>
  <si>
    <t>Montáž elektromotorického přestavníku na výhybce s kontrolou jazyků s upevněním na koleji - připevnění přestavníku pomocí připevňovací soupravy a zatažení kabelu s kabelovou formou do kabelového závěru, mechanické přezkoušení chodu, opravný nátěr. Bez zemních prací</t>
  </si>
  <si>
    <t>7591017030</t>
  </si>
  <si>
    <t>Demontáž elektromotorického přestavníku z výhybky s kontrolou jazyků</t>
  </si>
  <si>
    <t>-1483409175</t>
  </si>
  <si>
    <t>7592005050</t>
  </si>
  <si>
    <t>Montáž počítacího bodu (senzoru) RSR 180</t>
  </si>
  <si>
    <t>-594944699</t>
  </si>
  <si>
    <t>Montáž počítacího bodu (senzoru) RSR 180 - uložení a připevnění na určené místo, seřízení polohy, přezkoušení</t>
  </si>
  <si>
    <t>7592007050</t>
  </si>
  <si>
    <t>Demontáž počítacího bodu (senzoru) RSR 180</t>
  </si>
  <si>
    <t>-2120391530</t>
  </si>
  <si>
    <t>7594305015</t>
  </si>
  <si>
    <t>Montáž součástí počítače náprav neoprénové ochranné hadice se soupravou pro upevnění k pražci</t>
  </si>
  <si>
    <t>-316140525</t>
  </si>
  <si>
    <t>7594305040</t>
  </si>
  <si>
    <t>Montáž součástí počítače náprav upevňovací kolejnicové čelisti SK 140</t>
  </si>
  <si>
    <t>583345832</t>
  </si>
  <si>
    <t>7594305045</t>
  </si>
  <si>
    <t>Montáž součástí počítače náprav AZF upevňovacího šroubu BBK</t>
  </si>
  <si>
    <t>74914655</t>
  </si>
  <si>
    <t>7594307015</t>
  </si>
  <si>
    <t>Demontáž součástí počítače náprav neoprénové ochranné hadice se soupravou pro upevnění k pražci</t>
  </si>
  <si>
    <t>1163348495</t>
  </si>
  <si>
    <t>7594307040</t>
  </si>
  <si>
    <t>Demontáž součástí počítače náprav upevňovací kolejnicové čelisti SK 140</t>
  </si>
  <si>
    <t>1519290544</t>
  </si>
  <si>
    <t>7594307045</t>
  </si>
  <si>
    <t>Demontáž součástí počítače náprav AZF upevňovacího šroubu BBK</t>
  </si>
  <si>
    <t>1080308981</t>
  </si>
  <si>
    <t>7598095070</t>
  </si>
  <si>
    <t>Přezkoušení a regulace elektromotorového přestavníku</t>
  </si>
  <si>
    <t>1110065143</t>
  </si>
  <si>
    <t>Přezkoušení a regulace elektromotorového přestavníku - přeměření napětí na svorkách přestavníku a přezkoušení třecí spojky, přezkoušení chodu výměny obou krajních poloh a se šuntováním výměnového obvodu, přezkoušení optických kontrol na řídícím pultě (JOP), přestavování výměny při stlačení pomocného tlačítka, vyzkoušení rozřezu výměny</t>
  </si>
  <si>
    <t>7598095075</t>
  </si>
  <si>
    <t>Přezkoušení a regulace proudokruhu světelných návěstidel</t>
  </si>
  <si>
    <t>495295231</t>
  </si>
  <si>
    <t>Přezkoušení a regulace proudokruhu světelných návěstidel - nastavení hlavice, přezkoušení správné činností relé a přezkoušení všech správných návěstních znaků, přeměření a vyregulovánl napětí na žárovkách, provizorní zaclonění žárovek a jeho odstranění</t>
  </si>
  <si>
    <t>7598095085</t>
  </si>
  <si>
    <t>Přezkoušení a regulace senzoru počítacího bodu</t>
  </si>
  <si>
    <t>728705762</t>
  </si>
  <si>
    <t>Přezkoušení a regulace senzoru počítacího bodu - kontrola (nastavení) mechanických parametrů polohy, regulace napájení, kalibrace, kontrola funkce a započítávání, kontrola indikace</t>
  </si>
  <si>
    <t>7598095090</t>
  </si>
  <si>
    <t>Přezkoušení a regulace počítače náprav včetně vyhotovení protokolu za 1 úsek</t>
  </si>
  <si>
    <t>1981749842</t>
  </si>
  <si>
    <t>Přezkoušení a regulace počítače náprav včetně vyhotovení protokolu za 1 úsek - provedení příslušných měření, nastavení zařízení, přezkoušení funkce a vyhotovení protokolu</t>
  </si>
  <si>
    <t>7598095185</t>
  </si>
  <si>
    <t>Přezkoušení vlakových cest (vlakových i posunových) za 1 vlakovou cestu</t>
  </si>
  <si>
    <t>-191233843</t>
  </si>
  <si>
    <t>Přezkoušení vlakových cest (vlakových i posunových) za 1 vlakovou cestu - postavení vlakových cest a přezkoušení návěstních znaků návěstidel po přeložení řadiče, přezkoušení změny návěstního pojmu z povolovacího na zakazující po odpadnutí kotvy kolejového relé, přezkoušení nouzového vybavení vlakové cesty, přezkoušení návěstních znaků při zapojení automatického traťového zabezpečovacího zařízení, přezkoušení odjezdových vlakových cest s použitím výlukového klíče pri současné činnosti odjezdových návěstidel</t>
  </si>
  <si>
    <t>7598095390</t>
  </si>
  <si>
    <t>Příprava ke komplexním zkouškám za 1 jízdní cestu do 30 výhybek</t>
  </si>
  <si>
    <t>83644400</t>
  </si>
  <si>
    <t>Příprava ke komplexním zkouškám za 1 jízdní cestu do 30 výhybek - oživení, seřízení a nastavení zařízení s ohledem na postup jeho uvádění do provozu</t>
  </si>
  <si>
    <t>7598095460</t>
  </si>
  <si>
    <t>Komplexní zkouška za 1 jízdní cestu do 30 výhybek</t>
  </si>
  <si>
    <t>308362601</t>
  </si>
  <si>
    <t>Komplexní zkouška za 1 jízdní cestu do 30 výhybek - vyzkoušení zařízení podle projektové dokumentace, provedení funkčních zkoušek zařízení dle předpisu SŽDC T200, včetně zkoušek vzájemných vazeb jednotlivých zařízení, provedení dalších specifických zkoušek stanovených např. Drážním úřadem, uvedených v souhlasu s provozem nezavedeného zařízení, v souhlasu s ověřovacím provozem či vyplývajících ze smluvních ustanovení mezi odběratelem a zhotovitelem</t>
  </si>
  <si>
    <t>7598095546</t>
  </si>
  <si>
    <t>Vyhotovení protokolu UTZ pro SZZ reléové a elektronické do 10 výhybkových jednotek</t>
  </si>
  <si>
    <t>-39924441</t>
  </si>
  <si>
    <t>Vyhotovení protokolu UTZ pro SZZ reléové a elektronické do 10 výhybkových jednotek - vykonání prohlídky a zkoušky včetně vyhotovení protokolu podle vyhl. 100/1995 Sb., Výhybkovou jednotkou (VJ) je jednoduchá výhybka bez rozlišení počtu přestavníků, spojka jsou 2 VJ, křižovatková výhybka 2 VJ, křižovatková s PHS 4 VJ, výkolejka s motorem 1 VJ.</t>
  </si>
  <si>
    <t>7598095625</t>
  </si>
  <si>
    <t>Vyhotovení revizní správy SZZ elektronické do 10 přestavníků</t>
  </si>
  <si>
    <t>-316025894</t>
  </si>
  <si>
    <t>Vyhotovení revizní správy SZZ elektronické do 10 přestavníků - vykonání prohlídky a zkoušky pro napájení elektrického zařízení včetně vyhotovení revizní zprávy podle vyhl. 100/1995 Sb. a norem ČSN</t>
  </si>
  <si>
    <t>7598095700</t>
  </si>
  <si>
    <t>Dozor pracovníků provozovatele při práci na živém zařízení</t>
  </si>
  <si>
    <t>374314901</t>
  </si>
  <si>
    <t>PS 614 - Úprava SZZ (nástupiště č.6)</t>
  </si>
  <si>
    <t>1204053875</t>
  </si>
  <si>
    <t>-334378126</t>
  </si>
  <si>
    <t>555341022</t>
  </si>
  <si>
    <t>1544881187</t>
  </si>
  <si>
    <t>813843570</t>
  </si>
  <si>
    <t>-1520584044</t>
  </si>
  <si>
    <t>1551647696</t>
  </si>
  <si>
    <t>-1322601722</t>
  </si>
  <si>
    <t>-1878796926</t>
  </si>
  <si>
    <t>-793000642</t>
  </si>
  <si>
    <t>138084007</t>
  </si>
  <si>
    <t>-1427885560</t>
  </si>
  <si>
    <t>-2070331443</t>
  </si>
  <si>
    <t>577242525</t>
  </si>
  <si>
    <t>-1683397111</t>
  </si>
  <si>
    <t>925299244</t>
  </si>
  <si>
    <t>1253102679</t>
  </si>
  <si>
    <t>408131761</t>
  </si>
  <si>
    <t>-2070379257</t>
  </si>
  <si>
    <t>-814340990</t>
  </si>
  <si>
    <t>843523956</t>
  </si>
  <si>
    <t>2019429828</t>
  </si>
  <si>
    <t>-1822852916</t>
  </si>
  <si>
    <t>PS 515 PS 615 - Brno hl.n., DDTS ŽDC (nástupiště č.5 a 6)</t>
  </si>
  <si>
    <t>7496756 - Montáž dálkové diagnostiky TS ŽDC</t>
  </si>
  <si>
    <t xml:space="preserve">    D1 - SW integrace jednoho rozváděče</t>
  </si>
  <si>
    <t xml:space="preserve">    D2 - SW integrace do integračního koncentrátoru</t>
  </si>
  <si>
    <t>759252 - Dálková diagnostika technologických systémů DDTS</t>
  </si>
  <si>
    <t xml:space="preserve">    D3 - Doplnění aplikačního SW DDTS ŽDC</t>
  </si>
  <si>
    <t>7496756</t>
  </si>
  <si>
    <t>Montáž dálkové diagnostiky TS ŽDC</t>
  </si>
  <si>
    <t>SW integrace jednoho rozváděče</t>
  </si>
  <si>
    <t>7496756350</t>
  </si>
  <si>
    <t>OSV do integračního koncentrátoru</t>
  </si>
  <si>
    <t>1235913680</t>
  </si>
  <si>
    <t>D2</t>
  </si>
  <si>
    <t>SW integrace do integračního koncentrátoru</t>
  </si>
  <si>
    <t>7496756400</t>
  </si>
  <si>
    <t>převodníku M-BUS/ Ethernet s max. počtem 15 kusů připojených elektroměrů</t>
  </si>
  <si>
    <t>1327515694</t>
  </si>
  <si>
    <t>7496756510</t>
  </si>
  <si>
    <t>signálů z energetických a elektrotechnických systémů stažených do jednoho PLC</t>
  </si>
  <si>
    <t>1047565782</t>
  </si>
  <si>
    <t>7496756540</t>
  </si>
  <si>
    <t>SW integrace jiného (nekategorizovaného) TLS dle specifikace v TZ</t>
  </si>
  <si>
    <t>1611861546</t>
  </si>
  <si>
    <t>Poznámka k položce:
licence s potřebnými protokoly MODBUS, DBNet, S-Net, IEC 60870-5-104 atd., parametrizace a naplnění datových, technologických, telemetrických a řídicích struktur</t>
  </si>
  <si>
    <t>7496756580</t>
  </si>
  <si>
    <t>konfigurace přenosů dat ze systémů TLS do datových struktur</t>
  </si>
  <si>
    <t>114841541</t>
  </si>
  <si>
    <t>Poznámka k položce:
odladění a ověření, funkční zkoušky</t>
  </si>
  <si>
    <t>759252</t>
  </si>
  <si>
    <t>Dálková diagnostika technologických systémů DDTS</t>
  </si>
  <si>
    <t>7496756280</t>
  </si>
  <si>
    <t>kompletní doplnění SW InS o jeden nový TLS</t>
  </si>
  <si>
    <t>-1031362786</t>
  </si>
  <si>
    <t>Poznámka k položce:
doplnění aplikačního a programového vybavení integračního serveru InS; doplnění dispečerské klientské aplikaci pro dohled TLS</t>
  </si>
  <si>
    <t>7496756290</t>
  </si>
  <si>
    <t>kompletní doplnění SW TeS o jeden nový TLS</t>
  </si>
  <si>
    <t>1094042212</t>
  </si>
  <si>
    <t>7496756310</t>
  </si>
  <si>
    <t>úprava konfigurace stávajícího klientského pracoviště pro zobrazení nově integrovaných TLS</t>
  </si>
  <si>
    <t>1827144605</t>
  </si>
  <si>
    <t>Poznámka k položce:
úprava uživatelských oprávnění, licence, protokoly ČSN EN 60870-5-104, XML</t>
  </si>
  <si>
    <t>D3</t>
  </si>
  <si>
    <t>Doplnění aplikačního SW DDTS ŽDC</t>
  </si>
  <si>
    <t>7592525025</t>
  </si>
  <si>
    <t>o dohled jednoho TLS v dispečerské klientské aplikaci</t>
  </si>
  <si>
    <t>-736850705</t>
  </si>
  <si>
    <t>SO 511 - Železniční svršek kol. č. 5k, 9k</t>
  </si>
  <si>
    <t>HSV - Práce a dodávky HSV</t>
  </si>
  <si>
    <t xml:space="preserve">    5 - Komunikace pozemní</t>
  </si>
  <si>
    <t>HSV</t>
  </si>
  <si>
    <t>Práce a dodávky HSV</t>
  </si>
  <si>
    <t>74973R1</t>
  </si>
  <si>
    <t>Úprava klikatosti troleje</t>
  </si>
  <si>
    <t>1777047065</t>
  </si>
  <si>
    <t>805+211,93</t>
  </si>
  <si>
    <t>Komunikace pozemní</t>
  </si>
  <si>
    <t>5901005010</t>
  </si>
  <si>
    <t>Měření geometrických parametrů měřícím vozíkem v koleji</t>
  </si>
  <si>
    <t>-1740868308</t>
  </si>
  <si>
    <t>Měření geometrických parametrů měřícím vozíkem v koleji. Poznámka: 1. V cenách jsou započteny náklady na měření provozních odchylek dle ČSN, zpracování a předání tištěných výstupů objednateli.</t>
  </si>
  <si>
    <t>Poznámka k položce:
Kilometr koleje=km</t>
  </si>
  <si>
    <t>5901005020</t>
  </si>
  <si>
    <t>Měření geometrických parametrů měřícím vozíkem ve výhybce</t>
  </si>
  <si>
    <t>834496451</t>
  </si>
  <si>
    <t>Měření geometrických parametrů měřícím vozíkem ve výhybce. Poznámka: 1. V cenách jsou započteny náklady na měření provozních odchylek dle ČSN, zpracování a předání tištěných výstupů objednateli.</t>
  </si>
  <si>
    <t>Poznámka k položce:
Metr rozvinuté délky výhybky=m</t>
  </si>
  <si>
    <t>5905023030</t>
  </si>
  <si>
    <t>Úprava povrchu stezky rozprostřením štěrkodrtě přes 5 do 10 cm</t>
  </si>
  <si>
    <t>m2</t>
  </si>
  <si>
    <t>-897536372</t>
  </si>
  <si>
    <t>Úprava povrchu stezky rozprostřením štěrkodrtě přes 5 do 10 cm. Poznámka: 1. V cenách jsou započteny náklady na rozprostření a urovnání kameniva včetně zhutnění povrchu stezky. Platí pro nový i stávající stav. 2. V cenách nejsou obsaženy náklady na dodávk</t>
  </si>
  <si>
    <t>"9k-11k" 355*1,35/2</t>
  </si>
  <si>
    <t>"5k" (235+105)*0,25+32*1,3</t>
  </si>
  <si>
    <t>5955101025</t>
  </si>
  <si>
    <t>Kamenivo drcené drť frakce 4/8</t>
  </si>
  <si>
    <t>t</t>
  </si>
  <si>
    <t>1056956822</t>
  </si>
  <si>
    <t>366,225*0,1*1,8/2</t>
  </si>
  <si>
    <t>5955101030</t>
  </si>
  <si>
    <t>Kamenivo drcené drť frakce 8/16</t>
  </si>
  <si>
    <t>-493826221</t>
  </si>
  <si>
    <t>5905055010</t>
  </si>
  <si>
    <t>Odstranění stávajícího kolejového lože odtěžením v koleji</t>
  </si>
  <si>
    <t>897438169</t>
  </si>
  <si>
    <t>Odstranění stávajícího kolejového lože odtěžením v koleji. Poznámka: 1. V cenách jsou započteny náklady na odstranění KL, úpravu pláně a rozprostření výzisku na terén nebo jeho naložení na dopravní prostředek. 2. Položka se použije v případech, kdy se nov</t>
  </si>
  <si>
    <t>"u hrany nástupiště a zídky za hlavami pražců" (300+33)*0,2*2</t>
  </si>
  <si>
    <t>5905105030</t>
  </si>
  <si>
    <t>Doplnění KL kamenivem souvisle strojně v koleji</t>
  </si>
  <si>
    <t>-1795774930</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</si>
  <si>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t>
  </si>
  <si>
    <t>"úprava GPK" 805*0,4</t>
  </si>
  <si>
    <t>"Doplnění po odsypání podél nástupišť" 300*2*0,24</t>
  </si>
  <si>
    <t>"Doplnění u odsunuté zídky" 32*0,95</t>
  </si>
  <si>
    <t>5905105040</t>
  </si>
  <si>
    <t>Doplnění KL kamenivem souvisle strojně ve výhybce</t>
  </si>
  <si>
    <t>1281119179</t>
  </si>
  <si>
    <t>Doplnění KL kamenivem souvisle strojně ve výhybce. Poznámka: 1. V cenách jsou započteny náklady na doplnění kameniva ojediněle ručně vidlemi a/nebo souvisle strojně z výsypných vozů případně nakladačem. 2. V cenách nejsou obsaženy náklady na dodávku kamen</t>
  </si>
  <si>
    <t>211,93*0,4</t>
  </si>
  <si>
    <t>5955101000</t>
  </si>
  <si>
    <t>Kamenivo drcené štěrk frakce 31,5/63 třídy BI</t>
  </si>
  <si>
    <t>1885975194</t>
  </si>
  <si>
    <t>(496,4+84,772)*1,8</t>
  </si>
  <si>
    <t>5905110010</t>
  </si>
  <si>
    <t>Snížení KL pod patou kolejnice v koleji</t>
  </si>
  <si>
    <t>16052974</t>
  </si>
  <si>
    <t>Snížení KL pod patou kolejnice v koleji. Poznámka: 1. V cenách jsou započteny náklady na snížení KL pod patou kolejnice ručně vidlemi. 2. V cenách nejsou obsaženy náklady na doplnění a dodávku kameniva.</t>
  </si>
  <si>
    <t>5905110020</t>
  </si>
  <si>
    <t>Snížení KL pod patou kolejnice ve výhybce</t>
  </si>
  <si>
    <t>280974749</t>
  </si>
  <si>
    <t>Snížení KL pod patou kolejnice ve výhybce. Poznámka: 1. V cenách jsou započteny náklady na snížení KL pod patou kolejnice ručně vidlemi. 2. V cenách nejsou obsaženy náklady na doplnění a dodávku kameniva.</t>
  </si>
  <si>
    <t>Poznámka k položce:
Rozvinutá délka výhybky=m</t>
  </si>
  <si>
    <t>590512003R</t>
  </si>
  <si>
    <t>Pažení kolejového lože podélně ocelovým profilem pažnicí</t>
  </si>
  <si>
    <t>1058552771</t>
  </si>
  <si>
    <t>304*2</t>
  </si>
  <si>
    <t>596R1</t>
  </si>
  <si>
    <t>Ocelová pažnice dl. 4m</t>
  </si>
  <si>
    <t>-654125560</t>
  </si>
  <si>
    <t>596R2</t>
  </si>
  <si>
    <t>Ocelový profil U 200</t>
  </si>
  <si>
    <t>-807552931</t>
  </si>
  <si>
    <t>608*25,51/1000</t>
  </si>
  <si>
    <t>596R3</t>
  </si>
  <si>
    <t>Šroubovice M24 dl. 3000mm včetně matic</t>
  </si>
  <si>
    <t>563541000</t>
  </si>
  <si>
    <t>608/1,8</t>
  </si>
  <si>
    <t>"Zaokrouhlení" 338</t>
  </si>
  <si>
    <t>590807002R</t>
  </si>
  <si>
    <t>Souvislé promazání upevňovadel</t>
  </si>
  <si>
    <t>1780717269</t>
  </si>
  <si>
    <t>5909032020</t>
  </si>
  <si>
    <t>Přesná úprava GPK koleje směrové a výškové uspořádání pražce betonové</t>
  </si>
  <si>
    <t>-1839658083</t>
  </si>
  <si>
    <t>Přesná úprava GPK koleje směrové a výškové uspořádání pražce betonové. Poznámka: 1. V cenách jsou započteny náklady na úpravu směrového a výškového uspořádání strojní linkou ASP s přesným zaměřením její prostorové polohy, úpravu KL pluhem a měření mezních</t>
  </si>
  <si>
    <t>"5k" 143,283609-142,909854-33,231/1000</t>
  </si>
  <si>
    <t>"9k" 143,283624-142,826479-33,231/1000</t>
  </si>
  <si>
    <t>"výběhy 600 a 700" (10,937+10,226+3,154+2*8)/1000</t>
  </si>
  <si>
    <t>5909042010</t>
  </si>
  <si>
    <t>Přesná úprava GPK výhybky směrové a výškové uspořádání pražce dřevěné nebo ocelové</t>
  </si>
  <si>
    <t>569895247</t>
  </si>
  <si>
    <t>Přesná úprava GPK výhybky směrové a výškové uspořádání pražce dřevěné nebo ocelové. Poznámka: 1. V cenách jsou započteny náklady na úpravu směrového a výškového uspořádání strojní linkou ASP s přesným zaměřením její prostorové polohy, úpravu KL pluhem a m</t>
  </si>
  <si>
    <t>49,85*2+45,77+66,46</t>
  </si>
  <si>
    <t>5910040020</t>
  </si>
  <si>
    <t>Umožnění volné dilatace kolejnice demontáž upevňovadel bez osazení kluzných podložek rozdělení pražců "d"</t>
  </si>
  <si>
    <t>-503868009</t>
  </si>
  <si>
    <t>Umožnění volné dilatace kolejnice demontáž upevňovadel bez osazení kluzných podložek rozdělení pražců "d". Poznámka: 1. V cenách jsou započteny náklady na uvolnění, demontáž a rovnoměrné prodloužení nebo zkrácení kolejnice, vyznačení značek a vedení dokum</t>
  </si>
  <si>
    <t>Poznámka k položce:
Metr kolejnice=m</t>
  </si>
  <si>
    <t>(135*2-33,231)*2</t>
  </si>
  <si>
    <t>5910040120</t>
  </si>
  <si>
    <t>Umožnění volné dilatace kolejnice montáž upevňovadel bez odstranění kluzných podložek rozdělení pražců "d"</t>
  </si>
  <si>
    <t>-1766006083</t>
  </si>
  <si>
    <t>Umožnění volné dilatace kolejnice montáž upevňovadel bez odstranění kluzných podložek rozdělení pražců "d". Poznámka: 1. V cenách jsou započteny náklady na uvolnění, demontáž a rovnoměrné prodloužení nebo zkrácení kolejnice, vyznačení značek a vedení dokumentace. 2. V cenách nejsou obsaženy náklady na demontáž kolejnicových spojek.</t>
  </si>
  <si>
    <t>5912023010</t>
  </si>
  <si>
    <t>Demontáž návěstidla uloženého ve stezce námezníku</t>
  </si>
  <si>
    <t>-568700661</t>
  </si>
  <si>
    <t>Demontáž návěstidla uloženého ve stezce námezníku. Poznámka: 1. V cenách jsou započteny náklady na demontáž návěstidla, zához, úpravu terénu a naložení na dopravní prostředek.</t>
  </si>
  <si>
    <t>Poznámka k položce:
Návěstidlo=kus</t>
  </si>
  <si>
    <t>5912037010</t>
  </si>
  <si>
    <t>Montáž návěstidla uloženého ve stezce námezníku</t>
  </si>
  <si>
    <t>-678428588</t>
  </si>
  <si>
    <t>Montáž návěstidla uloženého ve stezce námezníku. Poznámka: 1. V cenách jsou započteny náklady na montáž návěstidel umístěných ve stezce včetně zemních prací a úpravy místa uložení. 2. V cenách nejsou obsaženy náklady na dodávku materiálu.</t>
  </si>
  <si>
    <t>591414502R</t>
  </si>
  <si>
    <t>Demontáž zarážedla dynamického</t>
  </si>
  <si>
    <t>-993005039</t>
  </si>
  <si>
    <t>Demontáž zarážedla dynamického. Poznámka: 1. V cenách jsou započteny náklady na vybourání, odstranění a naložení výzisku na dopravní prostředek.</t>
  </si>
  <si>
    <t>"dynamické zarážedlo" 2</t>
  </si>
  <si>
    <t>591415002R</t>
  </si>
  <si>
    <t>Montáž zarážedla dynamického</t>
  </si>
  <si>
    <t>-220236661</t>
  </si>
  <si>
    <t>Montáž zarážedla dynamického. Poznámka: 1. V cenách jsou započteny náklady na montáž podle vzorového listu. 2. V cenách nejsou obsaženy náklady na dodávku materiálu.</t>
  </si>
  <si>
    <t>5917060020</t>
  </si>
  <si>
    <t>Sorpční textilie pro zachycení úkapů v koleji demontáž-vyjmutí</t>
  </si>
  <si>
    <t>240752198</t>
  </si>
  <si>
    <t>Sorpční textilie pro zachycení úkapů v koleji demontáž-vyjmutí. Poznámka: 1. V cenách jsou započteny náklady na manipulaci a naložení výzisku na dopravní prostředek. 2. V cenách nejsou obsaženy náklady na dodávku materiálu, dopravu a skládkovné.</t>
  </si>
  <si>
    <t>50+35*2+30*2</t>
  </si>
  <si>
    <t>5917060030</t>
  </si>
  <si>
    <t>Sorpční textilie pro zachycení úkapů v koleji montáž-vložení</t>
  </si>
  <si>
    <t>843080251</t>
  </si>
  <si>
    <t>Sorpční textilie pro zachycení úkapů v koleji montáž-vložení. Poznámka: 1. V cenách jsou započteny náklady na manipulaci a naložení výzisku na dopravní prostředek. 2. V cenách nejsou obsaženy náklady na dodávku materiálu, dopravu a skládkovné.</t>
  </si>
  <si>
    <t>9902200200</t>
  </si>
  <si>
    <t>Doprava obousměrná (např. dodávek z vlastních zásob zhotovitele nebo objednatele nebo výzisku) mechanizací o nosnosti přes 3,5 t objemnějšího kusového materiálu (prefabrikátů, stožárů, výhybek, rozvaděčů, vybouraných hmot atd.) do 20 km</t>
  </si>
  <si>
    <t>512</t>
  </si>
  <si>
    <t>430723073</t>
  </si>
  <si>
    <t xml:space="preserve">Doprava obousměrná (např. dodávek z vlastních zásob zhotovitele nebo objednatele nebo výzisku) mechanizací o nosnosti přes 3,5 t objemnějšího kusového materiálu (prefabrikátů, stožárů, výhybek, rozvaděčů, vybouraných hmot atd.) do 20 km Poznámka: 1. Ceny </t>
  </si>
  <si>
    <t>Poznámka k položce:
Měrnou jednotkou je t přepravovaného materiálu.</t>
  </si>
  <si>
    <t>"pažnice" 608*8,5/1000</t>
  </si>
  <si>
    <t>"profil U" 15,51</t>
  </si>
  <si>
    <t>"šroubovice" 338*0,95/1000</t>
  </si>
  <si>
    <t>9902300200</t>
  </si>
  <si>
    <t>Doprava jednosměrná (např. nakupovaného materiálu) mechanizací o nosnosti přes 3,5 t sypanin (kameniva, písku, suti, dlažebních kostek, atd.) do 20 km</t>
  </si>
  <si>
    <t>429789070</t>
  </si>
  <si>
    <t>Doprava jednosměrná (např. nakupovaného materiálu) mechanizací o nosnosti přes 3,5 t sypanin (kameniva, písku, suti, dlažebních kostek, atd.) do 20 km Poznámka: 1. Ceny jsou určeny pro dopravu silničními i kolejovými vozidly.2. V cenách jednosměrné doprav</t>
  </si>
  <si>
    <t>"32/63" 1046,11</t>
  </si>
  <si>
    <t>"4/8" 32,960</t>
  </si>
  <si>
    <t>"8/16" 32,960</t>
  </si>
  <si>
    <t>9902900200</t>
  </si>
  <si>
    <t>Naložení objemnějšího kusového materiálu, vybouraných hmot</t>
  </si>
  <si>
    <t>503438419</t>
  </si>
  <si>
    <t>Naložení objemnějšího kusového materiálu, vybouraných hmot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</si>
  <si>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"profil U" 20,186</t>
  </si>
  <si>
    <t>9903200200</t>
  </si>
  <si>
    <t>Přeprava mechanizace na místo prováděných prací o hmotnosti přes 12 t do 200 km</t>
  </si>
  <si>
    <t>1954662099</t>
  </si>
  <si>
    <t>Přeprava mechanizace na místo prováděných prací o hmotnosti přes 12 t do 200 km  Poznámka: 1. Ceny jsou určeny pro dopravu mechanizmů na místo prováděných prací po silnici i po kolejích.2. V ceně jsou započteny i náklady na zpáteční cestu dopravního prostředku. Měrnou jednotkou je kus přepravovaného stroje.</t>
  </si>
  <si>
    <t>"ASP, SSP" 2</t>
  </si>
  <si>
    <t>SO 611 - Železniční svršek kol. č. 11k, 13k</t>
  </si>
  <si>
    <t>-1845139140</t>
  </si>
  <si>
    <t>676+49,85</t>
  </si>
  <si>
    <t>-1322871781</t>
  </si>
  <si>
    <t>-341355625</t>
  </si>
  <si>
    <t>-1626100722</t>
  </si>
  <si>
    <t>"15k" 310*0,25</t>
  </si>
  <si>
    <t>-1967195406</t>
  </si>
  <si>
    <t>317,125*0,1*1,8/2</t>
  </si>
  <si>
    <t>120074060</t>
  </si>
  <si>
    <t>1317182229</t>
  </si>
  <si>
    <t>"u hrany nástupiště za hlavami pražců" 288*0,2*2</t>
  </si>
  <si>
    <t>-1916600509</t>
  </si>
  <si>
    <t>"úprava GPK" 676*0,4</t>
  </si>
  <si>
    <t>"Doplnění po odsypání podél nástupišť" 288*2*0,24</t>
  </si>
  <si>
    <t>1809630032</t>
  </si>
  <si>
    <t>49,85*0,4</t>
  </si>
  <si>
    <t>-752354230</t>
  </si>
  <si>
    <t>(408,64+19,94)*1,8</t>
  </si>
  <si>
    <t>821718571</t>
  </si>
  <si>
    <t>-292011752</t>
  </si>
  <si>
    <t>-961724606</t>
  </si>
  <si>
    <t>296*2</t>
  </si>
  <si>
    <t>-188311901</t>
  </si>
  <si>
    <t>-1398024414</t>
  </si>
  <si>
    <t>592*25,51/1000</t>
  </si>
  <si>
    <t>-434968043</t>
  </si>
  <si>
    <t>592/1,8</t>
  </si>
  <si>
    <t>"Zaokrouhlení" 330</t>
  </si>
  <si>
    <t>-769654429</t>
  </si>
  <si>
    <t>1923973862</t>
  </si>
  <si>
    <t>"11k" 143,285926-142,876479-2*33,231/1000</t>
  </si>
  <si>
    <t>"13k" 143,286172-142,953416</t>
  </si>
  <si>
    <t>-971681392</t>
  </si>
  <si>
    <t>49,85</t>
  </si>
  <si>
    <t>-1291185634</t>
  </si>
  <si>
    <t>135*2*2</t>
  </si>
  <si>
    <t>1504176290</t>
  </si>
  <si>
    <t>5914145020</t>
  </si>
  <si>
    <t>1811953993</t>
  </si>
  <si>
    <t>5914150020</t>
  </si>
  <si>
    <t>-405669184</t>
  </si>
  <si>
    <t>1196835656</t>
  </si>
  <si>
    <t>35*2+30*2</t>
  </si>
  <si>
    <t>59359396</t>
  </si>
  <si>
    <t>-181522501</t>
  </si>
  <si>
    <t>"pažnice" 592*8,5/1000</t>
  </si>
  <si>
    <t>"profil U" 15,102</t>
  </si>
  <si>
    <t>"šroubovice" 330*0,95/1000</t>
  </si>
  <si>
    <t>-169249615</t>
  </si>
  <si>
    <t>"32/63" 771,444</t>
  </si>
  <si>
    <t>"4/8" 28,541</t>
  </si>
  <si>
    <t>"8/16" 28,541</t>
  </si>
  <si>
    <t>306214135</t>
  </si>
  <si>
    <t>"profil U" 19,654</t>
  </si>
  <si>
    <t>-1855765856</t>
  </si>
  <si>
    <t>Přeprava mechanizace na místo prováděných prací o hmotnosti přes 12 t do 200 km  Poznámka: 1. Ceny jsou určeny pro dopravu mechanizmů na místo prováděných prací po silnici i po kolejích.2. V ceně jsou započteny i náklady na zpáteční cestu dopravního prost</t>
  </si>
  <si>
    <t>SO 512 - Nástupiště č.5</t>
  </si>
  <si>
    <t>1653718411</t>
  </si>
  <si>
    <t>"manipulační plocha" 1,1*33</t>
  </si>
  <si>
    <t>-185050901</t>
  </si>
  <si>
    <t>"manipulační plocha" 36,6*0,1*1,8</t>
  </si>
  <si>
    <t>5913235010</t>
  </si>
  <si>
    <t>Dělení AB komunikace řezáním hloubky do 10 cm</t>
  </si>
  <si>
    <t>-1829919872</t>
  </si>
  <si>
    <t>Dělení AB komunikace řezáním hloubky do 10 cm. Poznámka: 1. V cenách jsou započteny náklady na provedení úkolu.</t>
  </si>
  <si>
    <t>5913240010</t>
  </si>
  <si>
    <t>Odstranění AB komunikace odtěžením nebo frézováním hloubky do 10 cm</t>
  </si>
  <si>
    <t>-1041777279</t>
  </si>
  <si>
    <t>Odstranění AB komunikace odtěžením nebo frézováním hloubky do 10 cm. Poznámka: 1. V cenách jsou započteny náklady na odtěžení nebo frézování a naložení výzisku na dopravní prostředek.</t>
  </si>
  <si>
    <t>5964147160R</t>
  </si>
  <si>
    <t>Nástupištní díly betonová dlaždice VLsVP typ A tl. 80mm</t>
  </si>
  <si>
    <t>148585403</t>
  </si>
  <si>
    <t>"vodící linie" (14+262)*2*2</t>
  </si>
  <si>
    <t>5913285035</t>
  </si>
  <si>
    <t>Montáž dílů komunikace ze zámkové dlažby uložení v podsypu</t>
  </si>
  <si>
    <t>-1629538469</t>
  </si>
  <si>
    <t>Montáž dílů komunikace ze zámkové dlažby uložení v podsypu. Poznámka: 1. V cenách jsou započteny náklady na osazení dlažby nebo obrubníku. 2. V cenách nejsou obsaženy náklady na dodávku materiálu.</t>
  </si>
  <si>
    <t>"dlažba se zkosenou hranou šedá" 743+528+0,75+0,75</t>
  </si>
  <si>
    <t>"ostrohranná dlažba šedá" 172*2+1,8+112*2+1,2*3+2,8+1,5+3+13,305*0,4*2</t>
  </si>
  <si>
    <t>"varovné pásy dlažba šedá s výstupky" 3,3*0,8+4,52*0,4</t>
  </si>
  <si>
    <t>"varovné pásy dlažba červená s výstupky" 3,0*0,4+1,0*0,4+3,2*0,4+13,305*0,8</t>
  </si>
  <si>
    <t>1302645814</t>
  </si>
  <si>
    <t>(220,8+1677,248)*0,04*1,8</t>
  </si>
  <si>
    <t>5964151005R1</t>
  </si>
  <si>
    <t>Dlažba zámková hladká kostka se zkosenou hranou šedá tl. 80mm</t>
  </si>
  <si>
    <t>-948914492</t>
  </si>
  <si>
    <t>"dlažba se zkosenou hranou šedá" (743+528+0,75+0,75)*1,03</t>
  </si>
  <si>
    <t>5964151005R2</t>
  </si>
  <si>
    <t>Dlažba zámková hladká kostka ostrohranná šedá tl. 80mm</t>
  </si>
  <si>
    <t>-662995464</t>
  </si>
  <si>
    <t>"ostrohranná dlažba šedá" (172*2+1,8+112*2+1,2*3+2,8+1,5+3+13,305*0,4*2)*1,03</t>
  </si>
  <si>
    <t>5964151025R1</t>
  </si>
  <si>
    <t>Dlažba zámková pro nevidomé cihla šedá tl. 80mm</t>
  </si>
  <si>
    <t>-1960482025</t>
  </si>
  <si>
    <t>5964151025R2</t>
  </si>
  <si>
    <t>Dlažba zámková pro nevidomé cihla barevná tl. 80mm</t>
  </si>
  <si>
    <t>714700678</t>
  </si>
  <si>
    <t>"varovné pásy dlažba červená s výstupky" (3,0*0,4+1,0*0,4+3,2*0,4+13,305*0,8)*1,03</t>
  </si>
  <si>
    <t>5964151025R3</t>
  </si>
  <si>
    <t>Dlažba zámková pro nevidomé umělá vodící linie tl. 80mm šedá</t>
  </si>
  <si>
    <t>484372181</t>
  </si>
  <si>
    <t>5913285210</t>
  </si>
  <si>
    <t>Montáž dílů komunikace obrubníku uložení v betonu</t>
  </si>
  <si>
    <t>1835031855</t>
  </si>
  <si>
    <t>Montáž dílů komunikace obrubníku uložení v betonu. Poznámka: 1. V cenách jsou započteny náklady na osazení dlažby nebo obrubníku. 2. V cenách nejsou obsaženy náklady na dodávku materiálu.</t>
  </si>
  <si>
    <t>13,2+1+4,5+0,5</t>
  </si>
  <si>
    <t>0,5+8,3+0,5</t>
  </si>
  <si>
    <t>0,5+2,6+0,8+3,7</t>
  </si>
  <si>
    <t>1,5+7+2+7+0,7+3,6+1,9+5</t>
  </si>
  <si>
    <t>5964159005</t>
  </si>
  <si>
    <t>Obrubník chodníkový</t>
  </si>
  <si>
    <t>1176476945</t>
  </si>
  <si>
    <t>5913440030</t>
  </si>
  <si>
    <t>Nátěr vizuálně kontrastního pruhu nástupiště šíře do 150 mm</t>
  </si>
  <si>
    <t>1379736332</t>
  </si>
  <si>
    <t>Nátěr vizuálně kontrastního pruhu nástupiště šíře do 150 mm. Poznámka: 1. V cenách jsou započteny náklady na očištění povrchu pásu od starého nátěru a nečistot a jeho obnovení barvou schváleného typu a odstínu. 2. V cenách nejsou obsaženy náklady na dodávku materiálu.</t>
  </si>
  <si>
    <t>Poznámka k položce:
Metr pruhu=m</t>
  </si>
  <si>
    <t>277*2+4,5</t>
  </si>
  <si>
    <t>5963157000</t>
  </si>
  <si>
    <t>Nátěr hmota nátěrová vodou ředitelná základní</t>
  </si>
  <si>
    <t>kg</t>
  </si>
  <si>
    <t>304293967</t>
  </si>
  <si>
    <t>59140005R1</t>
  </si>
  <si>
    <t>Montáž zábradlí v. 1,1m vč. uzamykatelné branky</t>
  </si>
  <si>
    <t>-1114620376</t>
  </si>
  <si>
    <t>"ukončení nástupiště" 3,36+1,42*2</t>
  </si>
  <si>
    <t>"konec nástupišť" 22,8+0,5*2+23,4</t>
  </si>
  <si>
    <t>"přístupová plocha" 5,6+1,6+11,5-1+9+3,7+2,2</t>
  </si>
  <si>
    <t>"uzamykatelné branky dl. 1m" 2</t>
  </si>
  <si>
    <t>Zábradlí v. 1,1m se svislou výplní a zarážkou pro slepeckou hůl vč. ochranného nátěru ONS 1</t>
  </si>
  <si>
    <t>7451907</t>
  </si>
  <si>
    <t>Branka v 1,1m se svislou výplní vč. ochranného nátěru ONS 1</t>
  </si>
  <si>
    <t>966981674</t>
  </si>
  <si>
    <t>596R8</t>
  </si>
  <si>
    <t>Chemická kotva M12 - kotvení zábradlí</t>
  </si>
  <si>
    <t>873171647</t>
  </si>
  <si>
    <t>(7+24+14+6+2+2)*4</t>
  </si>
  <si>
    <t>59140005R11</t>
  </si>
  <si>
    <t>Demontáž zábradlí</t>
  </si>
  <si>
    <t>319457940</t>
  </si>
  <si>
    <t>13+9+6,5+5,5</t>
  </si>
  <si>
    <t>59140005R12</t>
  </si>
  <si>
    <t>Demontáž odpadkového koše</t>
  </si>
  <si>
    <t>1085612360</t>
  </si>
  <si>
    <t>59140005R13</t>
  </si>
  <si>
    <t>Demontáž lavičky</t>
  </si>
  <si>
    <t>-685600225</t>
  </si>
  <si>
    <t>59140005R14</t>
  </si>
  <si>
    <t>Demontáž vývěsky</t>
  </si>
  <si>
    <t>-1852999529</t>
  </si>
  <si>
    <t>59140005R16</t>
  </si>
  <si>
    <t>Montáž reklamní tabule Railreklam</t>
  </si>
  <si>
    <t>-1569448514</t>
  </si>
  <si>
    <t>59140005R18</t>
  </si>
  <si>
    <t>Montáž stojanu na kola</t>
  </si>
  <si>
    <t>689951112</t>
  </si>
  <si>
    <t>596R9</t>
  </si>
  <si>
    <t>Stojan na 5 jízdních kol</t>
  </si>
  <si>
    <t>1736009581</t>
  </si>
  <si>
    <t>59140005R2</t>
  </si>
  <si>
    <t>Demontáž odpadkového koše na tříděný odpad</t>
  </si>
  <si>
    <t>1259980142</t>
  </si>
  <si>
    <t>59140005R3</t>
  </si>
  <si>
    <t>Montáž odpadkového koše na tříděný odpad</t>
  </si>
  <si>
    <t>-769358512</t>
  </si>
  <si>
    <t>59140005R4</t>
  </si>
  <si>
    <t>Montáž odpadkového koše upevněného do betonového základu</t>
  </si>
  <si>
    <t>520989777</t>
  </si>
  <si>
    <t>Odpadkový koš s kotvením k betonovému základu</t>
  </si>
  <si>
    <t>1979749901</t>
  </si>
  <si>
    <t>5964161015</t>
  </si>
  <si>
    <t>Beton lehce zhutnitelný C 20/25;XC2 vyhovuje i XC1 F5 2 365 2 862</t>
  </si>
  <si>
    <t>-1315225439</t>
  </si>
  <si>
    <t>"odpadkové koše" 6*0,6*0,6*0,8</t>
  </si>
  <si>
    <t>"lavičky" 8*0,6*0,6*0,8*2</t>
  </si>
  <si>
    <t>"vývěsky" 1*0,6*0,6*0,8*2</t>
  </si>
  <si>
    <t>"tabule Railreklam" 0,6*0,6*0,8*2</t>
  </si>
  <si>
    <t>"obrubníky" 64,8*0,05</t>
  </si>
  <si>
    <t>"zábradlí mimo hranu H130" (24+14+6+4)*0,4*0,4*0,8</t>
  </si>
  <si>
    <t>59140005R5</t>
  </si>
  <si>
    <t>Montáž lavičky upevněné do betonového základu</t>
  </si>
  <si>
    <t>712483202</t>
  </si>
  <si>
    <t>596R4</t>
  </si>
  <si>
    <t>Lavička kotvená do betonového základu</t>
  </si>
  <si>
    <t>-204030113</t>
  </si>
  <si>
    <t>59140005R6</t>
  </si>
  <si>
    <t>Montáž vývěsky oboustranné kotvené do betonového základu</t>
  </si>
  <si>
    <t>1158393825</t>
  </si>
  <si>
    <t>596R5</t>
  </si>
  <si>
    <t>Vývěska oboustranná kotvená do betonového základu se zarážkou pro slepeckou hůl</t>
  </si>
  <si>
    <t>1854750211</t>
  </si>
  <si>
    <t>59140005R7</t>
  </si>
  <si>
    <t>Demontáž reklamní tabule Railreklam</t>
  </si>
  <si>
    <t>-115866345</t>
  </si>
  <si>
    <t>5913285025</t>
  </si>
  <si>
    <t>Montáž dílů komunikace z betonových dlaždic uložení v podsypu</t>
  </si>
  <si>
    <t>835827612</t>
  </si>
  <si>
    <t>Montáž dílů komunikace z betonových dlaždic uložení v podsypu. Poznámka: 1. V cenách jsou započteny náklady na osazení dlažby nebo obrubníku. 2. V cenách nejsou obsaženy náklady na dodávku materiálu.</t>
  </si>
  <si>
    <t>"vodící linie" (14+262)*2*0,4</t>
  </si>
  <si>
    <t>59140005R9</t>
  </si>
  <si>
    <t>Montáž nádoby na posypový materiál</t>
  </si>
  <si>
    <t>1049580340</t>
  </si>
  <si>
    <t>596R6</t>
  </si>
  <si>
    <t>Nádoba na posypový materiál objem 500l</t>
  </si>
  <si>
    <t>466030897</t>
  </si>
  <si>
    <t>59140005R8</t>
  </si>
  <si>
    <t>Zřízení betonové patky</t>
  </si>
  <si>
    <t>1790277663</t>
  </si>
  <si>
    <t>"zábradlí mimo hranu H130" (24+14+6+14+18)*0,4*0,4*0,8</t>
  </si>
  <si>
    <t>591403R1</t>
  </si>
  <si>
    <t>Výšková úprava poklopů šachet v ploše nástupiště</t>
  </si>
  <si>
    <t>-42237320</t>
  </si>
  <si>
    <t>Poznámka k položce:
Položka obsahuje demontáž původního poklopu včetně rámu, očištění šachty, vyvrtání otvorů pro chemické kotvy, osazení armovací výztuže do otvorů s použitím chemického tmelu, zřízení bednění pro nadbetonávku, betonáž nadvýšení šachty s osazením rámu a samotného poklopu, odstranění bednění, zaizolování proti vlhokosti pomocí tekuté izolace včetně její dodávky.</t>
  </si>
  <si>
    <t>59641R5</t>
  </si>
  <si>
    <t>Zadlažďovací poklop 600x900mm včetně rámu</t>
  </si>
  <si>
    <t>-1433572122</t>
  </si>
  <si>
    <t>Šroubovice M24 dl. 600mm</t>
  </si>
  <si>
    <t>59641R6</t>
  </si>
  <si>
    <t>Betonářská výztuž pr. 12mm s chemickým tmelem</t>
  </si>
  <si>
    <t>146784210</t>
  </si>
  <si>
    <t>"nadbetonování poklopů šachet" 9*10</t>
  </si>
  <si>
    <t>591403R2</t>
  </si>
  <si>
    <t>Nadbetonování patek sloupů trakčního vedení</t>
  </si>
  <si>
    <t>1068146100</t>
  </si>
  <si>
    <t>591403R3</t>
  </si>
  <si>
    <t>Výměna uliční vpusti</t>
  </si>
  <si>
    <t>789331978</t>
  </si>
  <si>
    <t>59641R8</t>
  </si>
  <si>
    <t>Uliční vpusť komplet</t>
  </si>
  <si>
    <t>693626204</t>
  </si>
  <si>
    <t>5914075010</t>
  </si>
  <si>
    <t>Zřízení konstrukční vrstvy pražcového podloží bez geomateriálu tl. 0,15 m</t>
  </si>
  <si>
    <t>841526109</t>
  </si>
  <si>
    <t>Zřízení konstrukční vrstvy pražcového podloží bez geomateriálu tl. 0,15 m. Poznámka: 1. V cenách jsou započteny náklady na naložení výzisku na dopravní prostředek. 2. V cenách nejsou obsaženy náklady na dodávku materiálu a odtěžení zeminy.</t>
  </si>
  <si>
    <t>Poznámka k položce:
VL Ž4 typ 2</t>
  </si>
  <si>
    <t>"podsyp pod zídky na konci nástupiště" 6,219*0,6+1,45*0,5*2</t>
  </si>
  <si>
    <t>5914075010R</t>
  </si>
  <si>
    <t>Zřízení konstrukční vrstvy pražcového podloží bez geomateriálu tl. 0,20 m</t>
  </si>
  <si>
    <t>-2096243651</t>
  </si>
  <si>
    <t>Zřízení konstrukční vrstvy pražcového podloží bez geomateriálu tl. 0,20 m. Poznámka: 1. V cenách jsou započteny náklady na naložení výzisku na dopravní prostředek. 2. V cenách nejsou obsaženy náklady na dodávku materiálu a odtěžení zeminy.</t>
  </si>
  <si>
    <t>"podkladní vrstva dlažby" (220,8+1881,528)*2</t>
  </si>
  <si>
    <t>5914075020</t>
  </si>
  <si>
    <t>Zřízení konstrukční vrstvy pražcového podloží bez geomateriálu tl. 0,30 m</t>
  </si>
  <si>
    <t>1636749721</t>
  </si>
  <si>
    <t>Zřízení konstrukční vrstvy pražcového podloží bez geomateriálu tl. 0,30 m. Poznámka: 1. V cenách jsou započteny náklady na naložení výzisku na dopravní prostředek. 2. V cenách nejsou obsaženy náklady na dodávku materiálu a odtěžení zeminy.</t>
  </si>
  <si>
    <t>"Podkladní vrstva pod hranou H130 z ŠD" 1,2*(300-36)*2+3,8*1,2</t>
  </si>
  <si>
    <t>5955101020</t>
  </si>
  <si>
    <t>Kamenivo drcené štěrkodrť frakce 0/32</t>
  </si>
  <si>
    <t>1348589332</t>
  </si>
  <si>
    <t>"Podkladní vrstva pod hranou H130 z ŠD" (1,2*(300-36)*2+3,8*1,2)*0,3*1,95</t>
  </si>
  <si>
    <t>"podkladní vrstva dlažby" (220,8+1677,248)*0,2*2*1,95</t>
  </si>
  <si>
    <t>"podsyp pod zídky na konci nástupiště" (6,219*0,6+1,45*0,5*2)*0,15*1,95</t>
  </si>
  <si>
    <t>5914120020</t>
  </si>
  <si>
    <t>Demontáž nástupiště úrovňového hrana Tischer</t>
  </si>
  <si>
    <t>225819398</t>
  </si>
  <si>
    <t>Demontáž nástupiště úrovňového hrana Tischer. Poznámka: 1. V cenách jsou započteny náklady na snesení dílů i zásypu a jejich uložení na plochu nebo naložení na dopravní prostředek a uložení na úložišti.</t>
  </si>
  <si>
    <t>5914120040</t>
  </si>
  <si>
    <t>Demontáž nástupiště úrovňového Tischer oboustranného včetně podložek</t>
  </si>
  <si>
    <t>-385790602</t>
  </si>
  <si>
    <t>Demontáž nástupiště úrovňového Tischer oboustranného včetně podložek. Poznámka: 1. V cenách jsou započteny náklady na snesení dílů i zásypu a jejich uložení na plochu nebo naložení na dopravní prostředek a uložení na úložišti.</t>
  </si>
  <si>
    <t>5914130020</t>
  </si>
  <si>
    <t>Montáž nástupiště úrovňového hrana Tischer</t>
  </si>
  <si>
    <t>1861467524</t>
  </si>
  <si>
    <t>Montáž nástupiště úrovňového hrana Tischer. Poznámka: 1. V cenách jsou započteny náklady na úpravu terénu, montáž a zásyp podle vzorového listu. 2. V cenách nejsou obsaženy náklady na dodávku materiálu.</t>
  </si>
  <si>
    <t>59141302R</t>
  </si>
  <si>
    <t>Montáž nástupiště mimoúrovňového s hranou H130</t>
  </si>
  <si>
    <t>1668243255</t>
  </si>
  <si>
    <t>Montáž nástupiště mimoúrovňového Sudop KD (KS) 230. Poznámka: 1. V cenách jsou započteny náklady na úpravu terénu, montáž a zásyp podle vzorového listu. 2. V cenách nejsou obsaženy náklady na dodávku materiálu.</t>
  </si>
  <si>
    <t>600-72</t>
  </si>
  <si>
    <t>59141302R2</t>
  </si>
  <si>
    <t>Montáž nástupiště mimoúrovňového s hranou H130 atyp</t>
  </si>
  <si>
    <t>-1079272181</t>
  </si>
  <si>
    <t>5964147130</t>
  </si>
  <si>
    <t>Nástupištní díly hrana H 130 základní</t>
  </si>
  <si>
    <t>1326933198</t>
  </si>
  <si>
    <t>300-40-2-4</t>
  </si>
  <si>
    <t>"rezerva" 8</t>
  </si>
  <si>
    <t>596414713R2</t>
  </si>
  <si>
    <t>Nástupištní díly hrana H130 atyp</t>
  </si>
  <si>
    <t>487373297</t>
  </si>
  <si>
    <t>596414713R3</t>
  </si>
  <si>
    <t>Nástupištní díly hrana H130/2</t>
  </si>
  <si>
    <t>1337807503</t>
  </si>
  <si>
    <t>596414713R4</t>
  </si>
  <si>
    <t>Nástupištní díly hrana RH 130-1L</t>
  </si>
  <si>
    <t>637985952</t>
  </si>
  <si>
    <t>596414713R5</t>
  </si>
  <si>
    <t>Nástupištní díly hrana RH 130-2L</t>
  </si>
  <si>
    <t>-1978435270</t>
  </si>
  <si>
    <t>596414713R6</t>
  </si>
  <si>
    <t>Nástupištní díly hrana RH 130-1P</t>
  </si>
  <si>
    <t>-1909303312</t>
  </si>
  <si>
    <t>596414713R7</t>
  </si>
  <si>
    <t>Nástupištní díly hrana RH 130-2P</t>
  </si>
  <si>
    <t>-912643384</t>
  </si>
  <si>
    <t>5964161000</t>
  </si>
  <si>
    <t>Beton lehce zhutnitelný C 12/15;X0 F5 2 080 2 517</t>
  </si>
  <si>
    <t>-767477578</t>
  </si>
  <si>
    <t>"podkladní beton pod H130" (300-36)*0,15*1,2*2+3,8*1,2*0,15</t>
  </si>
  <si>
    <t>65</t>
  </si>
  <si>
    <t>596416103R</t>
  </si>
  <si>
    <t>Beton lehce zhutnitelný C 30/37 XF2</t>
  </si>
  <si>
    <t>785951916</t>
  </si>
  <si>
    <t>"podbetonování u atypické hrany H130" 36*(0,43*0,8+0,3*0,15+0,1*0,05)*2</t>
  </si>
  <si>
    <t>"ukončení nástupišť a schodiště" 6,316</t>
  </si>
  <si>
    <t>"nadbetonování poklopů šachet" 12*0,25</t>
  </si>
  <si>
    <t>"nadbetonování patek sloupů TV" 1,5*1,0*0,4*3</t>
  </si>
  <si>
    <t>"zídka u manipulační plochy" 0,3*1,3*33</t>
  </si>
  <si>
    <t>59641R1</t>
  </si>
  <si>
    <t>jackl 100/100/5mm</t>
  </si>
  <si>
    <t>474817027</t>
  </si>
  <si>
    <t>36*2</t>
  </si>
  <si>
    <t>67</t>
  </si>
  <si>
    <t>59641R2</t>
  </si>
  <si>
    <t>ocelový L úhelník 140/140/14</t>
  </si>
  <si>
    <t>216511164</t>
  </si>
  <si>
    <t>59641R3</t>
  </si>
  <si>
    <t>chemická kotva s kotevním šroubem M12x300</t>
  </si>
  <si>
    <t>-373576356</t>
  </si>
  <si>
    <t>90*2</t>
  </si>
  <si>
    <t>69</t>
  </si>
  <si>
    <t>59641R4</t>
  </si>
  <si>
    <t>Šroubovice M12 dl. 800mm včetně matice</t>
  </si>
  <si>
    <t>-1041908613</t>
  </si>
  <si>
    <t>36*3*2</t>
  </si>
  <si>
    <t>591413R</t>
  </si>
  <si>
    <t>Základové zdi z ŽB třídy C30/37 XF2 - ukončení nástupišť</t>
  </si>
  <si>
    <t>210743921</t>
  </si>
  <si>
    <t>"základy zídky" (6,119*0,5+1,4*2*0,4)*1,1</t>
  </si>
  <si>
    <t>"zídka" 6,119*0,3*0,55</t>
  </si>
  <si>
    <t>"zídky schodiště" 1,4*0,2*0,55/2*2</t>
  </si>
  <si>
    <t>"schodiště" 0,185*0,3*1*10</t>
  </si>
  <si>
    <t>"zídka u manipalční plochy" 0,3*1,3*33</t>
  </si>
  <si>
    <t>71</t>
  </si>
  <si>
    <t>591413R2</t>
  </si>
  <si>
    <t>Výztuž ŽB zdí ze svařovaných sítí KARI</t>
  </si>
  <si>
    <t>-1588369441</t>
  </si>
  <si>
    <t>"100/100/6" (6,1*1,65*2+(1,4*1,1*2+1,4*0,55/2*2)*2)*4,44/1000</t>
  </si>
  <si>
    <t>5964R1</t>
  </si>
  <si>
    <t>KARI síť 100/100/6</t>
  </si>
  <si>
    <t>-691611445</t>
  </si>
  <si>
    <t>73</t>
  </si>
  <si>
    <t>5915007020</t>
  </si>
  <si>
    <t>Zásyp jam nebo rýh sypaninou na železničním spodku se zhutněním</t>
  </si>
  <si>
    <t>-567574617</t>
  </si>
  <si>
    <t>Zásyp jam nebo rýh sypaninou na železničním spodku se zhutněním. Poznámka: 1. Ceny zásypu jam a rýh se zhutněním jsou určeny pro jakoukoliv míru zhutnění.</t>
  </si>
  <si>
    <t>"Zásyp hrany H130" 1,1*300*2</t>
  </si>
  <si>
    <t>"Zásyp za zídkou manipulační plochy" 33*0,85</t>
  </si>
  <si>
    <t>595510102R</t>
  </si>
  <si>
    <t>Kamenivo drcené štěrkodrť frakce 0/63</t>
  </si>
  <si>
    <t>1642458139</t>
  </si>
  <si>
    <t>688,050*1,95</t>
  </si>
  <si>
    <t>75</t>
  </si>
  <si>
    <t>5915010030</t>
  </si>
  <si>
    <t>Těžení zeminy nebo horniny železničního spodku v hornině třídy těžitelnosti I skupiny 3</t>
  </si>
  <si>
    <t>-933843151</t>
  </si>
  <si>
    <t>Těžení zeminy nebo horniny železničního spodku v hornině třídy těžitelnosti I skupiny 3. Poznámka: 1. V cenách jsou započteny náklady na těžení a uložení výzisku na terén nebo naložení na dopravní prostředek a uložení na úložišti.</t>
  </si>
  <si>
    <t>"Odtěžení zeminy pro hranu H130" 2,1*300*2+3*1,5</t>
  </si>
  <si>
    <t>"Odtěžení zeminy pro zídku na konci nástupiště" (6,219*0,6+1,45*0,5*2)*1,25</t>
  </si>
  <si>
    <t>"Odtěžení zeminy za zídkou z Tischer" 2,8*33</t>
  </si>
  <si>
    <t>591503002R</t>
  </si>
  <si>
    <t>Bourání drobných staveb železničního spodku betonové zídky</t>
  </si>
  <si>
    <t>-474902928</t>
  </si>
  <si>
    <t>Bourání drobných staveb železničního spodku betonové zídky. Poznámka: 1. V cenách jsou započteny náklady na vybourání zdiva, uložení na terén, naložení na dopravní prostředek a uložení na skládce. 2. V cenách nejsou obsaženy náklady na dopravu a skládkovné.</t>
  </si>
  <si>
    <t>33*0,3*1,3</t>
  </si>
  <si>
    <t>77</t>
  </si>
  <si>
    <t>591503002R2</t>
  </si>
  <si>
    <t>Vybourání podkladního betonu</t>
  </si>
  <si>
    <t>-1821341628</t>
  </si>
  <si>
    <t>"Podkladní vrstvy nástupiště" 2110*0,1</t>
  </si>
  <si>
    <t>59150300R</t>
  </si>
  <si>
    <t>Vybourání kabelové šachty</t>
  </si>
  <si>
    <t>2082306631</t>
  </si>
  <si>
    <t>79</t>
  </si>
  <si>
    <t>9902100100</t>
  </si>
  <si>
    <t>Doprava obousměrná (např. dodávek z vlastních zásob zhotovitele nebo objednatele nebo výzisku) mechanizací o nosnosti přes 3,5 t sypanin (kameniva, písku, suti, dlažebních kostek, atd.) do 10 km</t>
  </si>
  <si>
    <t>-52330489</t>
  </si>
  <si>
    <t>Doprava obousměrná (např. dodávek z vlastních zásob zhotovitele nebo objednatele nebo výzisku) mechanizací o nosnosti přes 3,5 t sypanin (kameniva, písku, suti, dlažebních kostek, atd.) do 10 km Poznámka: 1. Ceny jsou určeny pro dopravu silničními i kolej</t>
  </si>
  <si>
    <t>"beton C12/15" 95,724*2,4</t>
  </si>
  <si>
    <t>"beton C20/25" 16,872*2,4</t>
  </si>
  <si>
    <t>"beton C30/37" 52,354*2,4</t>
  </si>
  <si>
    <t>9902100200</t>
  </si>
  <si>
    <t>Doprava obousměrná (např. dodávek z vlastních zásob zhotovitele nebo objednatele nebo výzisku) mechanizací o nosnosti přes 3,5 t sypanin (kameniva, písku, suti, dlažebních kostek, atd.) do 20 km</t>
  </si>
  <si>
    <t>842755908</t>
  </si>
  <si>
    <t>Doprava obousměrná (např. dodávek z vlastních zásob zhotovitele nebo objednatele nebo výzisku) mechanizací o nosnosti přes 3,5 t sypanin (kameniva, písku, suti, dlažebních kostek, atd.) do 20 km Poznámka: 1. Ceny jsou určeny pro dopravu silničními i kolej</t>
  </si>
  <si>
    <t>"štěrk 4/8" 136,659</t>
  </si>
  <si>
    <t>"štěrk 8/16" 6,588</t>
  </si>
  <si>
    <t>"štěrkodrť 0/32" 1885,317</t>
  </si>
  <si>
    <t>"štěrkodrť 0/63" 1341,698</t>
  </si>
  <si>
    <t>"zemina na skládku" 1363,377*2</t>
  </si>
  <si>
    <t>"vybouraný podkladní beton, vybouraná šachta" 211*2,4+0,8*2,4</t>
  </si>
  <si>
    <t>"vybourany asfalt" 2110*0,01*2,2</t>
  </si>
  <si>
    <t>81</t>
  </si>
  <si>
    <t>1559080220</t>
  </si>
  <si>
    <t>"dlažba" (1310,675+609,084+4,448+13,93+8)*0,172</t>
  </si>
  <si>
    <t>"obrubník" 65*0,055</t>
  </si>
  <si>
    <t>"barva" 0,01</t>
  </si>
  <si>
    <t>"poklop zadlažďovací" 1*0,025</t>
  </si>
  <si>
    <t>"ocelové trny pr 12mm" 90*0,25*0,00089</t>
  </si>
  <si>
    <t>"jackl 100/100/5" 72*0,0146</t>
  </si>
  <si>
    <t>"L 140/140/14" 72*0,0295</t>
  </si>
  <si>
    <t>"chemická kotva" 180*0,001</t>
  </si>
  <si>
    <t>"šroubovice" 216*0,001</t>
  </si>
  <si>
    <t>"KARI" 0,124</t>
  </si>
  <si>
    <t>"vybourané Tischer" 300*2*0,149</t>
  </si>
  <si>
    <t>"vybourané podložky a zídky nástupiště" 300*0,4*0,5*2*2,4+12,87*2,4</t>
  </si>
  <si>
    <t>"vybourané zábradlí" 34*0,04</t>
  </si>
  <si>
    <t>9902200400</t>
  </si>
  <si>
    <t>Doprava obousměrná (např. dodávek z vlastních zásob zhotovitele nebo objednatele nebo výzisku) mechanizací o nosnosti přes 3,5 t objemnějšího kusového materiálu (prefabrikátů, stožárů, výhybek, rozvaděčů, vybouraných hmot atd.) do 40 km</t>
  </si>
  <si>
    <t>268291578</t>
  </si>
  <si>
    <t xml:space="preserve">Doprava obousměrná (např. dodávek z vlastních zásob zhotovitele nebo objednatele nebo výzisku) mechanizací o nosnosti přes 3,5 t objemnějšího kusového materiálu (prefabrikátů, stožárů, výhybek, rozvaděčů, vybouraných hmot atd.) do 40 km Poznámka: 1. Ceny </t>
  </si>
  <si>
    <t>"zábradlí" 88*0,055</t>
  </si>
  <si>
    <t>"chemické kotvy zábradlí" 220*0,0008</t>
  </si>
  <si>
    <t>"uliční vpusť" 1*0,26</t>
  </si>
  <si>
    <t>83</t>
  </si>
  <si>
    <t>9902200500</t>
  </si>
  <si>
    <t>Doprava obousměrná (např. dodávek z vlastních zásob zhotovitele nebo objednatele nebo výzisku) mechanizací o nosnosti přes 3,5 t objemnějšího kusového materiálu (prefabrikátů, stožárů, výhybek, rozvaděčů, vybouraných hmot atd.) do 60 km</t>
  </si>
  <si>
    <t>-1853473472</t>
  </si>
  <si>
    <t xml:space="preserve">Doprava obousměrná (např. dodávek z vlastních zásob zhotovitele nebo objednatele nebo výzisku) mechanizací o nosnosti přes 3,5 t objemnějšího kusového materiálu (prefabrikátů, stožárů, výhybek, rozvaděčů, vybouraných hmot atd.) do 60 km Poznámka: 1. Ceny </t>
  </si>
  <si>
    <t>"H130 R" 262*1,368</t>
  </si>
  <si>
    <t>"H130 atyp" 40*0,45</t>
  </si>
  <si>
    <t>"H130/2" 4*0,706</t>
  </si>
  <si>
    <t>"RH 130-1" 2*1,322</t>
  </si>
  <si>
    <t>"RH 130-2" 2*1,23</t>
  </si>
  <si>
    <t>"VLsVP typ A" 1104*0,036</t>
  </si>
  <si>
    <t>"lavičky" 8*0,045</t>
  </si>
  <si>
    <t>"odpadkové koše" 6*0,03</t>
  </si>
  <si>
    <t>"vývěska" 1*0,08</t>
  </si>
  <si>
    <t>"nádoba na posyp" 2*0,025</t>
  </si>
  <si>
    <t>9902900100</t>
  </si>
  <si>
    <t>Naložení sypanin, drobného kusového materiálu, suti</t>
  </si>
  <si>
    <t>13389721</t>
  </si>
  <si>
    <t>Naložení sypanin, drobného kusového materiálu, suti    Poznámka: 1. Ceny jsou určeny pro nakládání materiálu v případech, kdy není naložení součástí dodávky materiálu nebo není uvedeno v popisu cen a pro nakládání z meziskládky.2. Ceny se použijí i pro na</t>
  </si>
  <si>
    <t>"zemina na skládku" 1183,377*2</t>
  </si>
  <si>
    <t>85</t>
  </si>
  <si>
    <t>1414465728</t>
  </si>
  <si>
    <t>Naložení objemnějšího kusového materiálu, vybouraných hmot    Poznámka: 1. Ceny jsou určeny pro nakládání materiálu v případech, kdy není naložení součástí dodávky materiálu nebo není uvedeno v popisu cen a pro nakládání z meziskládky.2. Ceny se použijí i</t>
  </si>
  <si>
    <t>"chemická kotva" (220+90)*0,001</t>
  </si>
  <si>
    <t>"H130 R" 264*1,368</t>
  </si>
  <si>
    <t>"H130 atyp" 36*0,45</t>
  </si>
  <si>
    <t>9903100100</t>
  </si>
  <si>
    <t>Přeprava mechanizace na místo prováděných prací o hmotnosti do 12 t přes 50 do 100 km</t>
  </si>
  <si>
    <t>-1379663572</t>
  </si>
  <si>
    <t>Přeprava mechanizace na místo prováděných prací o hmotnosti do 12 t přes 50 do 100 km  Poznámka: 1. Ceny jsou určeny pro dopravu mechanizmů na místo prováděných prací po silnici i po kolejích.2. V ceně jsou započteny i náklady na zpáteční cestu dopravního</t>
  </si>
  <si>
    <t>87</t>
  </si>
  <si>
    <t>9903200100</t>
  </si>
  <si>
    <t>Přeprava mechanizace na místo prováděných prací o hmotnosti přes 12 t přes 50 do 100 km</t>
  </si>
  <si>
    <t>1994357776</t>
  </si>
  <si>
    <t>Přeprava mechanizace na místo prováděných prací o hmotnosti přes 12 t přes 50 do 100 km  Poznámka: 1. Ceny jsou určeny pro dopravu mechanizmů na místo prováděných prací po silnici i po kolejích.2. V ceně jsou započteny i náklady na zpáteční cestu dopravní</t>
  </si>
  <si>
    <t>9909000100</t>
  </si>
  <si>
    <t>Poplatek za uložení suti nebo hmot na oficiální skládku</t>
  </si>
  <si>
    <t>1170531745</t>
  </si>
  <si>
    <t>Poplatek za uložení suti nebo hmot na oficiální skládku    Poznámka: 1. V cenách jsou započteny náklady na uložení stavebního odpadu na oficiální skládku.2. Je třeba zohlednit regionální rozdíly v cenách poplatků za uložení suti a odpadů. Tyto se mohou vý</t>
  </si>
  <si>
    <t>"zemina" (1363,377+191)*2</t>
  </si>
  <si>
    <t>"asfalt" 2110*0,01*2,2</t>
  </si>
  <si>
    <t>89</t>
  </si>
  <si>
    <t>9909000500</t>
  </si>
  <si>
    <t>Poplatek uložení odpadu betonových prefabrikátů</t>
  </si>
  <si>
    <t>-1404979316</t>
  </si>
  <si>
    <t>Poplatek uložení odpadu betonových prefabrikátů    Poznámka: 1. V cenách jsou započteny náklady na uložení stavebního odpadu na oficiální skládku.2. Je třeba zohlednit regionální rozdíly v cenách poplatků za uložení suti a odpadů. Tyto se mohou výrazně li</t>
  </si>
  <si>
    <t>SO 612 - Nástupiště č.6</t>
  </si>
  <si>
    <t>417014819</t>
  </si>
  <si>
    <t>-831711939</t>
  </si>
  <si>
    <t>"vodící linie" (250,5+14)*2*0,4</t>
  </si>
  <si>
    <t>1834238260</t>
  </si>
  <si>
    <t>"vodící linie" (250,5+14)*2*2</t>
  </si>
  <si>
    <t>-118931718</t>
  </si>
  <si>
    <t>"dlažba se zkosenou hranou šedá" 675,1+171</t>
  </si>
  <si>
    <t>"ostrohranná dlažba šedá" 165+1,3+165+212+1,2*2</t>
  </si>
  <si>
    <t>"varovné pásy dlažba šedá s výstupky" 3,3*0,8+0,8</t>
  </si>
  <si>
    <t>-742019155</t>
  </si>
  <si>
    <t>(211,6+1395,24)*0,04*1,8</t>
  </si>
  <si>
    <t>-740426538</t>
  </si>
  <si>
    <t>"dlažba se zkosenou hranou šedá" (675,1+171)*1,02</t>
  </si>
  <si>
    <t>844356132</t>
  </si>
  <si>
    <t>"ostrohranná dlažba šedá" (165+1,3+165+212+1,2*2)*1,02</t>
  </si>
  <si>
    <t>-47311122</t>
  </si>
  <si>
    <t>1005039217</t>
  </si>
  <si>
    <t>0,5*2</t>
  </si>
  <si>
    <t>540853963</t>
  </si>
  <si>
    <t>293326550</t>
  </si>
  <si>
    <t>Nátěr vizuálně kontrastního pruhu nástupiště šíře do 150 mm. Poznámka: 1. V cenách jsou započteny náklady na očištění povrchu pásu od starého nátěru a nečistot a jeho obnovení barvou schváleného typu a odstínu. 2. V cenách nejsou obsaženy náklady na dodáv</t>
  </si>
  <si>
    <t>265,5*2+1,9</t>
  </si>
  <si>
    <t>-1819123315</t>
  </si>
  <si>
    <t>881334388</t>
  </si>
  <si>
    <t>"ukončení nástupiště" 0,7+0,93*2</t>
  </si>
  <si>
    <t>"konec nástupišť" 24,1+0,5*2+23,4</t>
  </si>
  <si>
    <t>"uzamykatelné branky dl. 1m" 1</t>
  </si>
  <si>
    <t>2073614268</t>
  </si>
  <si>
    <t>-984465956</t>
  </si>
  <si>
    <t>-945373537</t>
  </si>
  <si>
    <t>(14+14+6)*4</t>
  </si>
  <si>
    <t>395064253</t>
  </si>
  <si>
    <t>-688411912</t>
  </si>
  <si>
    <t>-473044152</t>
  </si>
  <si>
    <t>1433649652</t>
  </si>
  <si>
    <t>-549677619</t>
  </si>
  <si>
    <t>-784155603</t>
  </si>
  <si>
    <t>23613416</t>
  </si>
  <si>
    <t>1303892436</t>
  </si>
  <si>
    <t>"obrubníky" 1,0*0,05</t>
  </si>
  <si>
    <t>"zábradlí mimo hranu H130" (14+15)*0,4*0,4*0,8</t>
  </si>
  <si>
    <t>-996891006</t>
  </si>
  <si>
    <t>Lavička kotvená do betonového zákaldu</t>
  </si>
  <si>
    <t>1287809652</t>
  </si>
  <si>
    <t>-1044899087</t>
  </si>
  <si>
    <t>1638377876</t>
  </si>
  <si>
    <t>-10014207</t>
  </si>
  <si>
    <t>-1758778515</t>
  </si>
  <si>
    <t>59140005R15</t>
  </si>
  <si>
    <t>Demontáž nádoby na posyp</t>
  </si>
  <si>
    <t>347470050</t>
  </si>
  <si>
    <t>-943419488</t>
  </si>
  <si>
    <t>-767541874</t>
  </si>
  <si>
    <t>1903649051</t>
  </si>
  <si>
    <t>1342905883</t>
  </si>
  <si>
    <t>59641R9</t>
  </si>
  <si>
    <t>Zadlažďovací poklop 700x700mm včetně rámu</t>
  </si>
  <si>
    <t>-839747857</t>
  </si>
  <si>
    <t>2032474052</t>
  </si>
  <si>
    <t>"nadbetonování poklopů šachet" 3*8</t>
  </si>
  <si>
    <t>-788867904</t>
  </si>
  <si>
    <t>"podsyp pod zídky na konci nástupiště" 3,64*0,6+1,0*0,5*2</t>
  </si>
  <si>
    <t>-173396258</t>
  </si>
  <si>
    <t>"podkladní vrstva dlažby" (211,6+1395,24)*2</t>
  </si>
  <si>
    <t>-622497072</t>
  </si>
  <si>
    <t>"Podkladní vrstva pod hranou H130 z ŠD" 1,2*288*2+3,8*1,2</t>
  </si>
  <si>
    <t>-469593422</t>
  </si>
  <si>
    <t>"podsyp pod zídky na konci nástupiště" (3,64*0,6+1,0*0,5*2)*0,15*1,95</t>
  </si>
  <si>
    <t>"podkladní vrstva dlažby" ((211,6+1395,24)*2)*0,20*1,95</t>
  </si>
  <si>
    <t>"Podkladní vrstva pod hranou H130 z ŠD" (1,2*288*2+3,8*1,2)*0,30*1,95</t>
  </si>
  <si>
    <t>184421075</t>
  </si>
  <si>
    <t>746319297</t>
  </si>
  <si>
    <t>(288-32)*2</t>
  </si>
  <si>
    <t>59141302R3</t>
  </si>
  <si>
    <t>Montáž nástupiště mimoúrovňového s hranou H110 atyp</t>
  </si>
  <si>
    <t>533164570</t>
  </si>
  <si>
    <t>32*2</t>
  </si>
  <si>
    <t>596414713R8</t>
  </si>
  <si>
    <t>Nástupištní díly hrana H 110</t>
  </si>
  <si>
    <t>-304975938</t>
  </si>
  <si>
    <t>-1603922584</t>
  </si>
  <si>
    <t>516/2</t>
  </si>
  <si>
    <t>1517755752</t>
  </si>
  <si>
    <t>-1189365451</t>
  </si>
  <si>
    <t>-1700512945</t>
  </si>
  <si>
    <t>-1101549260</t>
  </si>
  <si>
    <t>-747954453</t>
  </si>
  <si>
    <t>"podkladní beton pod H130" 288*0,15*1,2*2+1,1*1,2*0,15</t>
  </si>
  <si>
    <t>-626775936</t>
  </si>
  <si>
    <t>"nadbetonování poklopů šachet" 3*0,25</t>
  </si>
  <si>
    <t>518296684</t>
  </si>
  <si>
    <t>"základy zídky" (3,44*0,5+0,91*2*0,4)*1,1</t>
  </si>
  <si>
    <t>"zídka" 3,44*0,3*0,55</t>
  </si>
  <si>
    <t>"zídky schodiště" 0,91*0,2*0,55/2*2</t>
  </si>
  <si>
    <t>"schodiště" 0,185*0,3*0,9*6</t>
  </si>
  <si>
    <t>-1705018904</t>
  </si>
  <si>
    <t>"100/100/6" (3,44*1,65*2+(0,91*1,1*2+0,91*0,55/2*2)*2)*4,44/1000</t>
  </si>
  <si>
    <t>979520356</t>
  </si>
  <si>
    <t>-957227788</t>
  </si>
  <si>
    <t>"Zásyp hrany H130" 1,1*288*2</t>
  </si>
  <si>
    <t>-925546583</t>
  </si>
  <si>
    <t>633,6*1,95</t>
  </si>
  <si>
    <t>961605574</t>
  </si>
  <si>
    <t>"Odtěžení zeminy pro hranu H130" 1,8*288*2+1,5*1,5</t>
  </si>
  <si>
    <t>"Odtěžení zeminy pro zídku na konci nástupiště" (3,64*0,7+1,0*0,6*2)*1,25</t>
  </si>
  <si>
    <t>-661145588</t>
  </si>
  <si>
    <t>"Podkladní vrstvy nástupiště" 1615*0,1</t>
  </si>
  <si>
    <t>-1177814536</t>
  </si>
  <si>
    <t>1944421917</t>
  </si>
  <si>
    <t>"beton C12/15" 103,878*2,4</t>
  </si>
  <si>
    <t>"beton C20/25" 11,25*2,4</t>
  </si>
  <si>
    <t>"beton C30/37" 9,066*2,4</t>
  </si>
  <si>
    <t>-1043227537</t>
  </si>
  <si>
    <t>"štěrk 4/8" 115,692</t>
  </si>
  <si>
    <t>"štěrkodrť 0/32" 1661,286</t>
  </si>
  <si>
    <t>"štěrkodrť 0/63" 1235,52</t>
  </si>
  <si>
    <t>"zemina na skládku" 1043,735*2</t>
  </si>
  <si>
    <t>"beton podkladní vrstvy nástupiště, beton šachty" 1615*0,1+0,8*2,4</t>
  </si>
  <si>
    <t>"vybourany asfalt" 1615*0,01*2,2</t>
  </si>
  <si>
    <t>-627813295</t>
  </si>
  <si>
    <t>"dlažba" (863,022+556,614+3,44)*0,172</t>
  </si>
  <si>
    <t>"obrubník" 1*0,055</t>
  </si>
  <si>
    <t>"poklop zadlažďovací" 3*0,025</t>
  </si>
  <si>
    <t>"chemická kotva" 24*0,001</t>
  </si>
  <si>
    <t>"KARI" 0,073</t>
  </si>
  <si>
    <t>"vybourané Tischer" 289*2*0,149</t>
  </si>
  <si>
    <t>"vybourané podložky a zídky nástupiště" 289*0,4*0,5*2*2,4</t>
  </si>
  <si>
    <t>1819681003</t>
  </si>
  <si>
    <t>"zábradlí" 52,06*0,055</t>
  </si>
  <si>
    <t>"chemická kotva k zábradlí" 136*0,0008</t>
  </si>
  <si>
    <t>-602181157</t>
  </si>
  <si>
    <t>"H130 R" 258*1,368</t>
  </si>
  <si>
    <t>"H110 atyp" 32*1,15</t>
  </si>
  <si>
    <t>"VLsVP typ A" 1058*0,036</t>
  </si>
  <si>
    <t>-47337895</t>
  </si>
  <si>
    <t>"beton podkladní vrstvy nástupiště, vybouraná šachta" 1615*0,1+0,8*2,4</t>
  </si>
  <si>
    <t>2129679768</t>
  </si>
  <si>
    <t>-1741978501</t>
  </si>
  <si>
    <t>-2047720944</t>
  </si>
  <si>
    <t>-96523458</t>
  </si>
  <si>
    <t>"zemina" (1043,735+161,5)*2</t>
  </si>
  <si>
    <t>"asfalt" 1615*0,01*2,2</t>
  </si>
  <si>
    <t>-251721874</t>
  </si>
  <si>
    <t>"vybourané Tischer" 389*2*0,149</t>
  </si>
  <si>
    <t>SO 515 - Nástupištní přístřešek (nástupiště č.5)</t>
  </si>
  <si>
    <t xml:space="preserve">    2 - Zakládání</t>
  </si>
  <si>
    <t xml:space="preserve">    8 - Trubní vedení</t>
  </si>
  <si>
    <t xml:space="preserve">    9 - Ostatní konstrukce a práce, bourání</t>
  </si>
  <si>
    <t xml:space="preserve">    997 - Přesun sutě</t>
  </si>
  <si>
    <t>PSV - Práce a dodávky PSV</t>
  </si>
  <si>
    <t xml:space="preserve">    762 - Konstrukce tesařské</t>
  </si>
  <si>
    <t xml:space="preserve">    764 - Konstrukce klempířské</t>
  </si>
  <si>
    <t xml:space="preserve">    767 - Konstrukce zámečnické</t>
  </si>
  <si>
    <t xml:space="preserve">    783 - Dokončovací práce - nátěry</t>
  </si>
  <si>
    <t>VRN - Vedlejší rozpočtové náklady</t>
  </si>
  <si>
    <t xml:space="preserve">    VRN1 - Průzkumné, geodetické a projektové práce</t>
  </si>
  <si>
    <t>Zakládání</t>
  </si>
  <si>
    <t>273313511</t>
  </si>
  <si>
    <t>Základové desky z betonu tř. C 12/15</t>
  </si>
  <si>
    <t>1211432859</t>
  </si>
  <si>
    <t>Základy z betonu prostého desky z betonu kamenem neprokládaného tř. C 12/15</t>
  </si>
  <si>
    <t>Pod patky</t>
  </si>
  <si>
    <t>1,6*2*0,05*35/2</t>
  </si>
  <si>
    <t>275313711</t>
  </si>
  <si>
    <t>Základové patky z betonu tř. C 20/25</t>
  </si>
  <si>
    <t>70233775</t>
  </si>
  <si>
    <t>Základy z betonu prostého patky a bloky z betonu kamenem neprokládaného tř. C 20/25</t>
  </si>
  <si>
    <t>1,6*2*0,4*35/2</t>
  </si>
  <si>
    <t>0,8*0,6*0,4*35/2</t>
  </si>
  <si>
    <t>275351121</t>
  </si>
  <si>
    <t>Zřízení bednění základových patek</t>
  </si>
  <si>
    <t>-341428948</t>
  </si>
  <si>
    <t>Bednění základů patek zřízení</t>
  </si>
  <si>
    <t>((2*0,4*2+1,6*0,4*2)*35+(0,8*0,4*2+0,6*0,4*2)*35)/2</t>
  </si>
  <si>
    <t>275351122</t>
  </si>
  <si>
    <t>Odstranění bednění základových patek</t>
  </si>
  <si>
    <t>998586046</t>
  </si>
  <si>
    <t>Bednění základů patek odstranění</t>
  </si>
  <si>
    <t>275361821</t>
  </si>
  <si>
    <t>Výztuž základových patek betonářskou ocelí 10 505 (R)</t>
  </si>
  <si>
    <t>-782086203</t>
  </si>
  <si>
    <t>Výztuž základů patek z betonářské oceli 10 505 (R)</t>
  </si>
  <si>
    <t>0,09885*35/2</t>
  </si>
  <si>
    <t>Trubní vedení</t>
  </si>
  <si>
    <t>851311131</t>
  </si>
  <si>
    <t>Montáž potrubí z trub litinových hrdlových s integrovaným těsněním otevřený výkop DN 150</t>
  </si>
  <si>
    <t>330892790</t>
  </si>
  <si>
    <t>Montáž potrubí z trub litinových tlakových hrdlových  v otevřeném výkopu s integrovaným těsněním DN 150</t>
  </si>
  <si>
    <t>35*1,5/2</t>
  </si>
  <si>
    <t>55253003</t>
  </si>
  <si>
    <t>trouba vodovodní litinová hrdlová Pz dl 6m DN 150</t>
  </si>
  <si>
    <t>383863376</t>
  </si>
  <si>
    <t>25,990099009901*1,01 'Přepočtené koeficientem množství</t>
  </si>
  <si>
    <t>877265271</t>
  </si>
  <si>
    <t>Montáž lapače střešních splavenin z tvrdého PVC-systém KG DN 110</t>
  </si>
  <si>
    <t>1112107430</t>
  </si>
  <si>
    <t>Montáž tvarovek na kanalizačním potrubí z trub z plastu  z tvrdého PVC nebo z polypropylenu v otevřeném výkopu lapačů střešních splavenin DN 100</t>
  </si>
  <si>
    <t>55244102</t>
  </si>
  <si>
    <t>lapač litinový střešních splavenin DN 150</t>
  </si>
  <si>
    <t>-1891250349</t>
  </si>
  <si>
    <t>Ostatní konstrukce a práce, bourání</t>
  </si>
  <si>
    <t>945412111</t>
  </si>
  <si>
    <t>Teleskopická hydraulická montážní plošina výška zdvihu do 8 m</t>
  </si>
  <si>
    <t>den</t>
  </si>
  <si>
    <t>252524803</t>
  </si>
  <si>
    <t>Teleskopická hydraulická montážní plošina  na samohybném podvozku, s otočným košem výšky zdvihu do 8 m</t>
  </si>
  <si>
    <t>0,5*60 'Přepočtené koeficientem množství</t>
  </si>
  <si>
    <t>946112116</t>
  </si>
  <si>
    <t>Montáž pojízdných věží trubkových/dílcových š do 1,6 m dl do 3,2 m v do 6,6 m</t>
  </si>
  <si>
    <t>126547344</t>
  </si>
  <si>
    <t>Montáž pojízdných věží trubkových nebo dílcových  s maximálním zatížením podlahy do 200 kg/m2 šířky přes 0,9 do 1,6 m, délky do 3,2 m, výšky přes 5,5 m do 6,6 m</t>
  </si>
  <si>
    <t>946112216</t>
  </si>
  <si>
    <t>Příplatek k pojízdným věžím š do 1,6 m dl do 3,2 m v do 6,6 m za první a ZKD den použití</t>
  </si>
  <si>
    <t>-687203195</t>
  </si>
  <si>
    <t>Montáž pojízdných věží trubkových nebo dílcových  s maximálním zatížením podlahy do 200 kg/m2 Příplatek za první a každý další den použití pojízdného lešení k ceně -2116</t>
  </si>
  <si>
    <t>946112816</t>
  </si>
  <si>
    <t>Demontáž pojízdných věží trubkových/dílcových š do 1,6 m dl do 3,2 m v do 6,6 m</t>
  </si>
  <si>
    <t>1019527302</t>
  </si>
  <si>
    <t>Demontáž pojízdných věží trubkových nebo dílcových  s maximálním zatížením podlahy do 200 kg/m2 šířky přes 0,9 do 1,6 m, délky do 3,2 m, výšky přes 5,5 m do 6,6 m</t>
  </si>
  <si>
    <t>953965142</t>
  </si>
  <si>
    <t>Kotevní šroub pro chemické kotvy M 20 dl 260 mm</t>
  </si>
  <si>
    <t>-49559730</t>
  </si>
  <si>
    <t>Kotvy chemické s vyvrtáním otvoru  kotevní šrouby pro chemické kotvy, velikost M 20, délka 260 mm</t>
  </si>
  <si>
    <t>35*4/2</t>
  </si>
  <si>
    <t>959240000R1</t>
  </si>
  <si>
    <t>Dodávka a montáž ochranné sítě proti ptákům</t>
  </si>
  <si>
    <t>-1520189676</t>
  </si>
  <si>
    <t>Vrstva izolační z cihel  naplocho sesazených těsně k sobě na sraz do pískového lože tl. 10 mm, bez potěru nebo překrytí příčkovek děrovaných CpD2 (290x140x65 mm)</t>
  </si>
  <si>
    <t>959240000R2</t>
  </si>
  <si>
    <t>Dodávka a montáž bodce proti ptákům</t>
  </si>
  <si>
    <t>1328731374</t>
  </si>
  <si>
    <t>100/2</t>
  </si>
  <si>
    <t>965011112</t>
  </si>
  <si>
    <t>Demontáž prefabrikovaných základových patek z ŽB hmotnosti do 10 t</t>
  </si>
  <si>
    <t>-2042170903</t>
  </si>
  <si>
    <t>Demontáž základových prefabrikovaných konstrukcí z betonu železového patek hmotnosti jednotlivě přes 5 do 10 t</t>
  </si>
  <si>
    <t>966071125</t>
  </si>
  <si>
    <t>Demontáž ocelových kcí hmotnosti přes 120 t z profilů hmotnosti do 30 kg/m</t>
  </si>
  <si>
    <t>-1881788230</t>
  </si>
  <si>
    <t>Demontáž ocelových konstrukcí profilů hmotnosti přes 13 do 30 kg/m, hmotnosti konstrukce přes 120 t</t>
  </si>
  <si>
    <t>997</t>
  </si>
  <si>
    <t>Přesun sutě</t>
  </si>
  <si>
    <t>997013111</t>
  </si>
  <si>
    <t>Vnitrostaveništní doprava suti a vybouraných hmot pro budovy v do 6 m s použitím mechanizace</t>
  </si>
  <si>
    <t>1593014676</t>
  </si>
  <si>
    <t>Vnitrostaveništní doprava suti a vybouraných hmot  vodorovně do 50 m svisle s použitím mechanizace pro budovy a haly výšky do 6 m</t>
  </si>
  <si>
    <t>PSV</t>
  </si>
  <si>
    <t>Práce a dodávky PSV</t>
  </si>
  <si>
    <t>762</t>
  </si>
  <si>
    <t>Konstrukce tesařské</t>
  </si>
  <si>
    <t>762341811</t>
  </si>
  <si>
    <t>Demontáž bednění střech z prken</t>
  </si>
  <si>
    <t>-1169639088</t>
  </si>
  <si>
    <t>Demontáž bednění a laťování  bednění střech rovných, obloukových, sklonu do 60° se všemi nadstřešními konstrukcemi z prken hrubých, hoblovaných tl. do 32 mm</t>
  </si>
  <si>
    <t>762351811</t>
  </si>
  <si>
    <t>Demontáž nadstřešních konstrukcí krovu z hraněného řeziva průřezové plochy do 120 cm2</t>
  </si>
  <si>
    <t>-1370849961</t>
  </si>
  <si>
    <t>Demontáž nadstřešních konstrukcí krovů  stěn, dýmníků, výparníků, světlíků z hraněného řeziva, průřezové plochy do 120 cm2</t>
  </si>
  <si>
    <t>764</t>
  </si>
  <si>
    <t>Konstrukce klempířské</t>
  </si>
  <si>
    <t>764004831</t>
  </si>
  <si>
    <t>Demontáž mezistřešního nebo zaatikového žlabu do suti</t>
  </si>
  <si>
    <t>-507718672</t>
  </si>
  <si>
    <t>Demontáž klempířských konstrukcí žlabu mezistřešního nebo zaatikového do suti</t>
  </si>
  <si>
    <t>(119,923+127,861)/2</t>
  </si>
  <si>
    <t>764004861</t>
  </si>
  <si>
    <t>Demontáž svodu do suti</t>
  </si>
  <si>
    <t>222859319</t>
  </si>
  <si>
    <t>Demontáž klempířských konstrukcí svodu do suti</t>
  </si>
  <si>
    <t>4*5</t>
  </si>
  <si>
    <t>764212631R01</t>
  </si>
  <si>
    <t>Oplechování plechu z Pz s povrchovou úpravou rš 160 mm</t>
  </si>
  <si>
    <t>-562085292</t>
  </si>
  <si>
    <t>Oplechování střešních prvků z pozinkovaného plechu s povrchovou úpravou štítu závětrnou lištou rš 160 mm</t>
  </si>
  <si>
    <t>6*91/2</t>
  </si>
  <si>
    <t>764212661R04</t>
  </si>
  <si>
    <t>Oplechování rovné okapové hrany z Pz s povrchovou úpravou rš 155 mm</t>
  </si>
  <si>
    <t>446474798</t>
  </si>
  <si>
    <t>Oplechování střešních prvků z pozinkovaného plechu s povrchovou úpravou okapu okapovým plechem střechy rovné rš 150 mm</t>
  </si>
  <si>
    <t>6*90/2</t>
  </si>
  <si>
    <t>764511643R05</t>
  </si>
  <si>
    <t>Kotlík oválný (trychtýřový) pro podokapní žlaby z Pz s povrchovou úpravou 300/120 mm</t>
  </si>
  <si>
    <t>1579923919</t>
  </si>
  <si>
    <t>Žlab podokapní z pozinkovaného plechu s povrchovou úpravou včetně háků a čel kotlík oválný (trychtýřový), rš žlabu/průměr svodu 330/120 mm</t>
  </si>
  <si>
    <t>764515411R02</t>
  </si>
  <si>
    <t>Žlaby mezistřešní nebo zaatikové uložené v lůžku z Pz s povrchovou úpravou plechu rš 370 mm</t>
  </si>
  <si>
    <t>1231677707</t>
  </si>
  <si>
    <t>Žlab mezistřešní nebo zaatikový z pozinkovaného plechu včetně čel a hrdel uložený v lůžku bez háků rš 1100 mm</t>
  </si>
  <si>
    <t>6*45/2</t>
  </si>
  <si>
    <t>764516411R03</t>
  </si>
  <si>
    <t>Příplatek k cenám mezistřešních nebo zaatikových žlabů za za roh nebo kout z Pz s povrchovou úpravou plechu rš 370 mm</t>
  </si>
  <si>
    <t>238965386</t>
  </si>
  <si>
    <t>Žlab mezistřešní nebo zaatikový z pozinkovaného plechu včetně čel a hrdel Příplatek k cenám za zvýšenou pracnost provedení rohu nebo koutu rš 1100 mm</t>
  </si>
  <si>
    <t>2/2</t>
  </si>
  <si>
    <t>764518623</t>
  </si>
  <si>
    <t>Svody kruhové včetně objímek, kolen, odskoků z Pz s povrchovou úpravou průměru 120 mm</t>
  </si>
  <si>
    <t>-1158402016</t>
  </si>
  <si>
    <t>Svod z pozinkovaného plechu s upraveným povrchem včetně objímek, kolen a odskoků kruhový, průměru 120 mm</t>
  </si>
  <si>
    <t>998764201</t>
  </si>
  <si>
    <t>Přesun hmot procentní pro konstrukce klempířské v objektech v do 6 m</t>
  </si>
  <si>
    <t>%</t>
  </si>
  <si>
    <t>-1393192255</t>
  </si>
  <si>
    <t>Přesun hmot pro konstrukce klempířské stanovený procentní sazbou (%) z ceny vodorovná dopravní vzdálenost do 50 m v objektech výšky do 6 m</t>
  </si>
  <si>
    <t>767</t>
  </si>
  <si>
    <t>Konstrukce zámečnické</t>
  </si>
  <si>
    <t>767391112</t>
  </si>
  <si>
    <t>Montáž krytiny z tvarovaných plechů šroubováním</t>
  </si>
  <si>
    <t>2105182412</t>
  </si>
  <si>
    <t>Montáž krytiny z tvarovaných plechů trapézových nebo vlnitých, uchyceným šroubováním</t>
  </si>
  <si>
    <t>13835000R1</t>
  </si>
  <si>
    <t>plech vlnitý PL 27/111 tl. 0,88, oboustranně lakovaný</t>
  </si>
  <si>
    <t>-1476005960</t>
  </si>
  <si>
    <t>plech vlnitý z lakovaného AlZn tl 0,75mm</t>
  </si>
  <si>
    <t>30909143</t>
  </si>
  <si>
    <t>šroub samovrtný šestihranný TEX DIN 7504-K ZB 4,8x19mm</t>
  </si>
  <si>
    <t>388761197</t>
  </si>
  <si>
    <t>30937001</t>
  </si>
  <si>
    <t>šroub samovrtný TEX DIN 7504-P 6,3x38mm</t>
  </si>
  <si>
    <t>131038786</t>
  </si>
  <si>
    <t>767392802</t>
  </si>
  <si>
    <t>Demontáž krytin střech z plechů šroubovaných do suti</t>
  </si>
  <si>
    <t>-1649126985</t>
  </si>
  <si>
    <t>767995115</t>
  </si>
  <si>
    <t>Montáž atypických zámečnických konstrukcí hmotnosti do 100 kg</t>
  </si>
  <si>
    <t>-758259480</t>
  </si>
  <si>
    <t>Montáž ostatních atypických zámečnických konstrukcí  hmotnosti přes 50 do 100 kg</t>
  </si>
  <si>
    <t>13010760</t>
  </si>
  <si>
    <t>ocel profilová IPE 300 jakost 11 375</t>
  </si>
  <si>
    <t>1819709206</t>
  </si>
  <si>
    <t>Poznámka k položce:
Hmotnost: 43,30 kg/m</t>
  </si>
  <si>
    <t>0,1455*60 'Přepočtené koeficientem množství</t>
  </si>
  <si>
    <t>13010918</t>
  </si>
  <si>
    <t>ocel profilová U 180 jakost 11 375</t>
  </si>
  <si>
    <t>-825340781</t>
  </si>
  <si>
    <t>ocel profilová UE 180 jakost 11 375</t>
  </si>
  <si>
    <t>Poznámka k položce:
Hmotnost: 16,30 kg/m</t>
  </si>
  <si>
    <t>25,74/2</t>
  </si>
  <si>
    <t>13010918R01</t>
  </si>
  <si>
    <t>ocel atypická P6, P8, P12 a P20</t>
  </si>
  <si>
    <t>-1247533482</t>
  </si>
  <si>
    <t>2,3/2</t>
  </si>
  <si>
    <t>31111021R1</t>
  </si>
  <si>
    <t>Šrouby, matice a podložky</t>
  </si>
  <si>
    <t>-833149966</t>
  </si>
  <si>
    <t>matice nerezová šestihranná M20</t>
  </si>
  <si>
    <t>0,158/2</t>
  </si>
  <si>
    <t>998767201</t>
  </si>
  <si>
    <t>Přesun hmot procentní pro zámečnické konstrukce v objektech v do 6 m</t>
  </si>
  <si>
    <t>-1610337941</t>
  </si>
  <si>
    <t>Přesun hmot pro zámečnické konstrukce  stanovený procentní sazbou (%) z ceny vodorovná dopravní vzdálenost do 50 m v objektech výšky do 6 m</t>
  </si>
  <si>
    <t>783</t>
  </si>
  <si>
    <t>Dokončovací práce - nátěry</t>
  </si>
  <si>
    <t>783334101</t>
  </si>
  <si>
    <t>Základní jednonásobný epoxidový nátěr zámečnických konstrukcí</t>
  </si>
  <si>
    <t>-1630586348</t>
  </si>
  <si>
    <t>Základní nátěr zámečnických konstrukcí jednonásobný epoxidový</t>
  </si>
  <si>
    <t>1143,64/2</t>
  </si>
  <si>
    <t>783334201</t>
  </si>
  <si>
    <t>Základní antikorozní jednonásobný epoxidový nátěr zámečnických konstrukcí</t>
  </si>
  <si>
    <t>679779913</t>
  </si>
  <si>
    <t>Základní antikorozní nátěr zámečnických konstrukcí jednonásobný epoxidový</t>
  </si>
  <si>
    <t>45,6/2</t>
  </si>
  <si>
    <t>783335101</t>
  </si>
  <si>
    <t>Mezinátěr jednonásobný epoxidový mezinátěr zámečnických konstrukcí</t>
  </si>
  <si>
    <t>2010453159</t>
  </si>
  <si>
    <t>Mezinátěr zámečnických konstrukcí jednonásobný epoxidový</t>
  </si>
  <si>
    <t>1143,64*2/2</t>
  </si>
  <si>
    <t>783337101</t>
  </si>
  <si>
    <t>Krycí jednonásobný epoxidový nátěr zámečnických konstrukcí</t>
  </si>
  <si>
    <t>-2020912025</t>
  </si>
  <si>
    <t>Krycí nátěr (email) zámečnických konstrukcí jednonásobný epoxidový</t>
  </si>
  <si>
    <t>2287,28/2</t>
  </si>
  <si>
    <t>VRN</t>
  </si>
  <si>
    <t>Vedlejší rozpočtové náklady</t>
  </si>
  <si>
    <t>VRN1</t>
  </si>
  <si>
    <t>Průzkumné, geodetické a projektové práce</t>
  </si>
  <si>
    <t>013294000</t>
  </si>
  <si>
    <t>Výrobně technická dokumentace</t>
  </si>
  <si>
    <t>kpl</t>
  </si>
  <si>
    <t>1024</t>
  </si>
  <si>
    <t>-861907952</t>
  </si>
  <si>
    <t>Ostatní dokumentace</t>
  </si>
  <si>
    <t>SO 615 - Nástupištní přístřešek (nástupiště č.6)</t>
  </si>
  <si>
    <t>2107609910</t>
  </si>
  <si>
    <t>615921827</t>
  </si>
  <si>
    <t>948523926</t>
  </si>
  <si>
    <t>-1137545786</t>
  </si>
  <si>
    <t>133995563</t>
  </si>
  <si>
    <t>-223437443</t>
  </si>
  <si>
    <t>-102160949</t>
  </si>
  <si>
    <t>-73841821</t>
  </si>
  <si>
    <t>-1525677261</t>
  </si>
  <si>
    <t>-611137798</t>
  </si>
  <si>
    <t>-1586977244</t>
  </si>
  <si>
    <t>-1235117570</t>
  </si>
  <si>
    <t>1645625816</t>
  </si>
  <si>
    <t>1209029778</t>
  </si>
  <si>
    <t>1136416304</t>
  </si>
  <si>
    <t>1706809840</t>
  </si>
  <si>
    <t>95611835</t>
  </si>
  <si>
    <t>-1105296848</t>
  </si>
  <si>
    <t>-1321105016</t>
  </si>
  <si>
    <t>-769389396</t>
  </si>
  <si>
    <t>1027203942</t>
  </si>
  <si>
    <t>-1802215282</t>
  </si>
  <si>
    <t>1302642370</t>
  </si>
  <si>
    <t>1757038272</t>
  </si>
  <si>
    <t>491247740</t>
  </si>
  <si>
    <t>1061071161</t>
  </si>
  <si>
    <t>-1641269308</t>
  </si>
  <si>
    <t>-1227912282</t>
  </si>
  <si>
    <t>-1516018751</t>
  </si>
  <si>
    <t>145093733</t>
  </si>
  <si>
    <t>1858888151</t>
  </si>
  <si>
    <t>2075243355</t>
  </si>
  <si>
    <t>-891102022</t>
  </si>
  <si>
    <t>-420125007</t>
  </si>
  <si>
    <t>1396181579</t>
  </si>
  <si>
    <t>1900863904</t>
  </si>
  <si>
    <t>1157158483</t>
  </si>
  <si>
    <t>-1434518049</t>
  </si>
  <si>
    <t>-1912979089</t>
  </si>
  <si>
    <t>1849754981</t>
  </si>
  <si>
    <t>493299121</t>
  </si>
  <si>
    <t>-362126495</t>
  </si>
  <si>
    <t>1564902863</t>
  </si>
  <si>
    <t>-971207133</t>
  </si>
  <si>
    <t>342066947</t>
  </si>
  <si>
    <t>1788768827</t>
  </si>
  <si>
    <t>SO 516 - Orientační systém pro cestující (nástupiště č.5)</t>
  </si>
  <si>
    <t>N00 - Nepojmenované práce</t>
  </si>
  <si>
    <t xml:space="preserve">    N01 - Nepojmenovaný díl</t>
  </si>
  <si>
    <t>N00</t>
  </si>
  <si>
    <t>Nepojmenované práce</t>
  </si>
  <si>
    <t>N01</t>
  </si>
  <si>
    <t>Nepojmenovaný díl</t>
  </si>
  <si>
    <t>5912030R1</t>
  </si>
  <si>
    <t>Demontáž informační tabule zavěšené 750/2500</t>
  </si>
  <si>
    <t>611082947</t>
  </si>
  <si>
    <t>5960R3</t>
  </si>
  <si>
    <t>Tabule orientačního systému velikosti do 1000/2500 včetně konzoly</t>
  </si>
  <si>
    <t>-513898324</t>
  </si>
  <si>
    <t>5912030R2</t>
  </si>
  <si>
    <t>Demontáž informační tabule zavěšené 1200/500</t>
  </si>
  <si>
    <t>2077064805</t>
  </si>
  <si>
    <t>5960R2</t>
  </si>
  <si>
    <t>Tabule orientačního systému velikosti do 1200/500 včetně konzoly</t>
  </si>
  <si>
    <t>377295396</t>
  </si>
  <si>
    <t>5912030R3</t>
  </si>
  <si>
    <t>Demontáž informačních tabulí označujících číslo koleje a sektor připáskovaných</t>
  </si>
  <si>
    <t>1732065606</t>
  </si>
  <si>
    <t>5912030R4</t>
  </si>
  <si>
    <t>Demontáž informační tabule zavěšené oboustranné 300/500</t>
  </si>
  <si>
    <t>-2012274467</t>
  </si>
  <si>
    <t>5912045R1</t>
  </si>
  <si>
    <t>Montáž informační tabule zavěšené 750/2500</t>
  </si>
  <si>
    <t>-1049206063</t>
  </si>
  <si>
    <t>Poznámka k položce:
Montáž informační tabule včetně případné dodávky upevňovacího materiálu.</t>
  </si>
  <si>
    <t>5912045R2</t>
  </si>
  <si>
    <t>Montáž informační tabule zavěšené 1200/500</t>
  </si>
  <si>
    <t>551844139</t>
  </si>
  <si>
    <t>5912045R3</t>
  </si>
  <si>
    <t>Montáž informačních tabulí označujících číslo koleje a sektor připáskovaných</t>
  </si>
  <si>
    <t>1354474919</t>
  </si>
  <si>
    <t>5960R4</t>
  </si>
  <si>
    <t>Tabule označení sektoru</t>
  </si>
  <si>
    <t>1644013773</t>
  </si>
  <si>
    <t>5912045R4</t>
  </si>
  <si>
    <t>Montáž informační tabule zavěšené oboustranné 300/500</t>
  </si>
  <si>
    <t>-487843873</t>
  </si>
  <si>
    <t>5912045R5</t>
  </si>
  <si>
    <t>Montáž piktogramu na sloupku upevněném k zábradlí</t>
  </si>
  <si>
    <t>651716475</t>
  </si>
  <si>
    <t>5960R1</t>
  </si>
  <si>
    <t>Piktogram zákaz vstupu včetně sloupku a upevnění k zábradlí</t>
  </si>
  <si>
    <t>-85341515</t>
  </si>
  <si>
    <t>9901000100</t>
  </si>
  <si>
    <t>Doprava obousměrná (např. dodávek z vlastních zásob zhotovitele nebo objednatele nebo výzisku) mechanizací o nosnosti do 3,5 t elektrosoučástek, montážního materiálu, kameniva, písku, dlažebních kostek, suti, atd. do 10 km</t>
  </si>
  <si>
    <t>-1208972538</t>
  </si>
  <si>
    <t>Doprava obousměrná (např. dodávek z vlastních zásob zhotovitele nebo objednatele nebo výzisku) mechanizací o nosnosti do 3,5 t elektrosoučástek, montážního materiálu, kameniva, písku, dlažebních kostek, suti,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</si>
  <si>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Poznámka k položce:
Měrnou jednotkou je kus stroje.</t>
  </si>
  <si>
    <t>SO 616 - Orientační systém pro cestující (nástupiště č.6)</t>
  </si>
  <si>
    <t>1922577158</t>
  </si>
  <si>
    <t>-1714280220</t>
  </si>
  <si>
    <t>1025903650</t>
  </si>
  <si>
    <t>934295197</t>
  </si>
  <si>
    <t>-1608858752</t>
  </si>
  <si>
    <t>228558030</t>
  </si>
  <si>
    <t>163596185</t>
  </si>
  <si>
    <t>1787806861</t>
  </si>
  <si>
    <t>-616977016</t>
  </si>
  <si>
    <t>1071674659</t>
  </si>
  <si>
    <t>1961497563</t>
  </si>
  <si>
    <t>SO 513 - Rozvody NN (nástupiště č.5)</t>
  </si>
  <si>
    <t>Soupis:</t>
  </si>
  <si>
    <t>SO 513_01 - Rozvody NN (nástupiště č.5) - Sborník</t>
  </si>
  <si>
    <t>7491652010</t>
  </si>
  <si>
    <t>Montáž vnějšího uzemnění uzemňovacích vodičů v zemi z pozinkované oceli (FeZn) do 120 mm2</t>
  </si>
  <si>
    <t>-826244949</t>
  </si>
  <si>
    <t>Montáž vnějšího uzemnění uzemňovacích vodičů v zemi z pozinkované oceli (FeZn) do 120 mm2 - uzemňovacího vedení v zemní kynetě, případně v chráničce odvinutí vodiče ze svitku a oddělení příslušné délky, tvarování pásku, spojování. Neobsahuje výkop a zához kabelové kynety a chráničku</t>
  </si>
  <si>
    <t>7491600180</t>
  </si>
  <si>
    <t>Uzemnění Vnější Uzemňovací vedení v zemi, páskem FeZn do 120 mm2</t>
  </si>
  <si>
    <t>-176549979</t>
  </si>
  <si>
    <t>7492553010</t>
  </si>
  <si>
    <t>Montáž kabelů 2- a 3-žílových Cu do 16 mm2</t>
  </si>
  <si>
    <t>1774510876</t>
  </si>
  <si>
    <t>Montáž kabelů 2- a 3-žílových Cu do 16 mm2 - uložení do země, chráničky, na rošty, pod omítku apod.</t>
  </si>
  <si>
    <t>7492501720</t>
  </si>
  <si>
    <t>Kabely, vodiče, šňůry Cu - nn Kabel silový 2 a 3-žílový Cu, plastová izolace CYKY 3J4 (3Cx 4)</t>
  </si>
  <si>
    <t>247036218</t>
  </si>
  <si>
    <t>7492652012</t>
  </si>
  <si>
    <t>Montáž kabelů 4- a 5-žílových Al do 50 mm2</t>
  </si>
  <si>
    <t>-943975269</t>
  </si>
  <si>
    <t>Montáž kabelů 4- a 5-žílových Al do 50 mm2 - uložení do země, chráničky, na rošty, pod omítku apod.</t>
  </si>
  <si>
    <t>7492751022</t>
  </si>
  <si>
    <t>Montáž ukončení kabelů nn v rozvaděči nebo na přístroji izolovaných s označením 2 - 5-ti žílových do 25 mm2</t>
  </si>
  <si>
    <t>-1639644041</t>
  </si>
  <si>
    <t>Montáž ukončení kabelů nn v rozvaděči nebo na přístroji izolovaných s označením 2 - 5-ti žílových do 25 mm2 - montáž kabelové koncovky nebo záklopky včetně odizolování pláště a izolace žil kabelu, ukončení žil v rozvaděči, upevnění kabelových ok, roz. trubice, zakončení stínění apod.</t>
  </si>
  <si>
    <t>7492751024</t>
  </si>
  <si>
    <t>Montáž ukončení kabelů nn v rozvaděči nebo na přístroji izolovaných s označením 2 - 5-ti žílových do 70 mm2</t>
  </si>
  <si>
    <t>-2099930232</t>
  </si>
  <si>
    <t>Montáž ukončení kabelů nn v rozvaděči nebo na přístroji izolovaných s označením 2 - 5-ti žílových do 70 mm2 - montáž kabelové koncovky nebo záklopky včetně odizolování pláště a izolace žil kabelu, ukončení žil v rozvaděči, upevnění kabelových ok, roz. trubice, zakončení stínění apod.</t>
  </si>
  <si>
    <t>7492752010</t>
  </si>
  <si>
    <t>Montáž ukončení kabelů nn kabelovou spojkou 3/4/5 - žílové kabely s plastovou izolací do 16 mm2</t>
  </si>
  <si>
    <t>1157893777</t>
  </si>
  <si>
    <t>Montáž ukončení kabelů nn kabelovou spojkou 3/4/5 - žílové kabely s plastovou izolací do 16 mm2 - včetně odizolování pláště a izolace žil kabelu, včetně ukončení žil a stínění - oko</t>
  </si>
  <si>
    <t>7492756040</t>
  </si>
  <si>
    <t>Pomocné práce pro montáž kabelů zatažení kabelů do chráničky do 4 kg/m</t>
  </si>
  <si>
    <t>-639402776</t>
  </si>
  <si>
    <t>7492600210</t>
  </si>
  <si>
    <t>Kabely, vodiče, šňůry Al - nn Kabel silový 4 a 5-žílový, plastová izolace 1-AYKY 4x35</t>
  </si>
  <si>
    <t>1801940988</t>
  </si>
  <si>
    <t>7493655015</t>
  </si>
  <si>
    <t>Montáž skříní elektroměrových venkovních pro přímé měření do 80 A pro připojení kabelů do 16 mm2 jednosazbové, včetně jističe do 80 A kompaktní pilíř</t>
  </si>
  <si>
    <t>1165189055</t>
  </si>
  <si>
    <t>Montáž skříní elektroměrových venkovních pro přímé měření do 80 A pro připojení kabelů do 16 mm2 jednosazbové, včetně jističe do 80 A kompaktní pilíř - včetně elektrovýzbroje, neobsahuje cenu za zemní práce</t>
  </si>
  <si>
    <t>7493600890</t>
  </si>
  <si>
    <t>Kabelové a zásuvkové skříně, elektroměrové rozvaděče Skříně elektroměrové pro přímé měření Rozváděč pro dvousazbový třífázový elektroměr do 80A kompaktní pilíř včetně základu</t>
  </si>
  <si>
    <t>-833094254</t>
  </si>
  <si>
    <t>7493600950</t>
  </si>
  <si>
    <t>Kabelové a zásuvkové skříně, elektroměrové rozvaděče Zásuvková skříň pilířová pro venkovní prostředí - 2x 230/16A + 2x400V/32A</t>
  </si>
  <si>
    <t>1572432785</t>
  </si>
  <si>
    <t>7493656015</t>
  </si>
  <si>
    <t>Montáž zásuvkových skříní venkovních na pilíři</t>
  </si>
  <si>
    <t>-1753482470</t>
  </si>
  <si>
    <t>Montáž zásuvkových skříní venkovních na pilíři - skříň obsahuje vstupní svorky pro kabel do 120 mm2, hlavní vypínač, jističe, proudové chrániče, zásuvky, elektrovýzbroj, včetně propojení, provedení zkoušek, dodání atestů a revizní zprávy včetně kusové zkoušky, neobsahuje cenu za zemní práce</t>
  </si>
  <si>
    <t>7494551022</t>
  </si>
  <si>
    <t>Montáž vačkových silových spínačů - vypínačů třípólových nebo čtyřpólových do 63 A - vypínač 0-1</t>
  </si>
  <si>
    <t>670266309</t>
  </si>
  <si>
    <t>7494004524</t>
  </si>
  <si>
    <t>Modulární přístroje Ostatní přístroje -modulární přístroje Vypínače In 63 A, Ue AC 250/440 V, 3pól</t>
  </si>
  <si>
    <t>-440605509</t>
  </si>
  <si>
    <t>7494010432</t>
  </si>
  <si>
    <t>Přístroje pro spínání a ovládání Svornice a pomocný materiál Svornice Svorka RSA 35 A řadová bílá</t>
  </si>
  <si>
    <t>-1100066894</t>
  </si>
  <si>
    <t>7494756018</t>
  </si>
  <si>
    <t>Montáž svornic řadových nn včetně upevnění a štítku pro Cu/Al vodiče do 50 mm2</t>
  </si>
  <si>
    <t>-407692431</t>
  </si>
  <si>
    <t>Montáž svornic řadových nn včetně upevnění a štítku pro Cu/Al vodiče do 50 mm2 - do rozvaděče nebo skříně</t>
  </si>
  <si>
    <t>7498150515</t>
  </si>
  <si>
    <t>Vyhotovení výchozí revizní zprávy pro opravné práce pro objem investičních nákladů přes 100 000 do 500 000 Kč</t>
  </si>
  <si>
    <t>-1067003047</t>
  </si>
  <si>
    <t>Vyhotovení výchozí revizní zprávy pro opravné práce pro objem investičních nákladů přes 100 000 do 500 000 Kč - celková prohlídka zařízení provozního souboru nebo stavebního objektu včetně měření, zkoušek zařízení tohoto provozního souboru nebo stavebního objektu revizním technikem na zařízení podle požadavku ČSN, včetně hodnocení a vyhotovení celkové revizní zprávy</t>
  </si>
  <si>
    <t>7498351010</t>
  </si>
  <si>
    <t>Vydání průkazu způsobilosti pro funkční celek, provizorní stav</t>
  </si>
  <si>
    <t>951901254</t>
  </si>
  <si>
    <t>Vydání průkazu způsobilosti pro funkční celek, provizorní stav - vyhotovení dokladu o silnoproudých zařízeních a vydání průkazu způsobilosti</t>
  </si>
  <si>
    <t>7499151010</t>
  </si>
  <si>
    <t>Dokončovací práce na elektrickém zařízení</t>
  </si>
  <si>
    <t>-871119326</t>
  </si>
  <si>
    <t>Dokončovací práce na elektrickém zařízení - uvádění zařízení do provozu, drobné montážní práce v rozvaděčích, koordinaci se zhotoviteli souvisejících zařízení apod.</t>
  </si>
  <si>
    <t>7499151020</t>
  </si>
  <si>
    <t>Dokončovací práce úprava zapojení stávajících kabelových skříní/rozvaděčů</t>
  </si>
  <si>
    <t>-826020894</t>
  </si>
  <si>
    <t>Dokončovací práce úprava zapojení stávajících kabelových skříní/rozvaděčů - provedení provizorních úprav zapojení stávajících kabelových skříní nebo rozvaděčů v průběhu výstavby (pro montáž nových i provizorních kabelů, drobné úpravy výstroje apod.) mechanizmy</t>
  </si>
  <si>
    <t>1974834014</t>
  </si>
  <si>
    <t>Naložení sypanin, drobného kusového materiálu, suti   .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</si>
  <si>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1772584913</t>
  </si>
  <si>
    <t>Poplatek za uložení suti nebo hmot na oficiální skládku   .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</si>
  <si>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SO 513_02 - Rozvody NN (nástupiště č.5) - URS</t>
  </si>
  <si>
    <t>M - Práce a dodávky M</t>
  </si>
  <si>
    <t xml:space="preserve">    46-M - Zemní práce při extr.mont.pracích</t>
  </si>
  <si>
    <t>Práce a dodávky M</t>
  </si>
  <si>
    <t>46-M</t>
  </si>
  <si>
    <t>Zemní práce při extr.mont.pracích</t>
  </si>
  <si>
    <t>460010021</t>
  </si>
  <si>
    <t>Vytyčení trasy vedení podzemního v obvodu železniční stanice</t>
  </si>
  <si>
    <t>-686560224</t>
  </si>
  <si>
    <t>Vytyčení trasy  vedení kabelového (podzemního) v obvodu železniční stanice</t>
  </si>
  <si>
    <t>460150164</t>
  </si>
  <si>
    <t>Hloubení kabelových zapažených i nezapažených rýh ručně š 35 cm, hl 80 cm, v hornině tř 4</t>
  </si>
  <si>
    <t>1943355473</t>
  </si>
  <si>
    <t>Hloubení zapažených i nezapažených kabelových rýh ručně včetně urovnání dna s přemístěním výkopku do vzdálenosti 3 m od okraje jámy nebo naložením na dopravní prostředek šířky 35 cm, hloubky 80 cm, v hornině třídy 4</t>
  </si>
  <si>
    <t>34571365</t>
  </si>
  <si>
    <t>trubka elektroinstalační HDPE tuhá dvouplášťová korugovaná D 94/110mm</t>
  </si>
  <si>
    <t>663994551</t>
  </si>
  <si>
    <t>460421101</t>
  </si>
  <si>
    <t>Lože kabelů z písku nebo štěrkopísku tl 10 cm nad kabel, bez zakrytí, šířky lože do 65 cm</t>
  </si>
  <si>
    <t>-1681243896</t>
  </si>
  <si>
    <t>Kabelové lože včetně podsypu, zhutnění a urovnání povrchu  z písku nebo štěrkopísku tloušťky 10 cm nad kabel bez zakrytí, šířky do 65 cm</t>
  </si>
  <si>
    <t>460490013</t>
  </si>
  <si>
    <t>Krytí kabelů výstražnou fólií šířky 34 cm</t>
  </si>
  <si>
    <t>-221118711</t>
  </si>
  <si>
    <t>Krytí kabelů, spojek, koncovek a odbočnic  kabelů výstražnou fólií z PVC včetně vyrovnání povrchu rýhy, rozvinutí a uložení fólie do rýhy, fólie šířky do 34cm</t>
  </si>
  <si>
    <t>460560164</t>
  </si>
  <si>
    <t>Zásyp rýh ručně šířky 35 cm, hloubky 80 cm, z horniny třídy 4</t>
  </si>
  <si>
    <t>1462474731</t>
  </si>
  <si>
    <t>Zásyp kabelových rýh ručně s uložením výkopku ve vrstvách včetně zhutnění a urovnání povrchu šířky 35 cm hloubky 80 cm, v hornině třídy 4</t>
  </si>
  <si>
    <t>460620014</t>
  </si>
  <si>
    <t>Provizorní úprava terénu se zhutněním, v hornině tř II skupiny 4</t>
  </si>
  <si>
    <t>-72848912</t>
  </si>
  <si>
    <t>Úprava terénu  provizorní úprava terénu včetně odkopání drobných nerovností a zásypu prohlubní se zhutněním, v hornině třídy těžitelnosti II skupiny 4</t>
  </si>
  <si>
    <t>SO 613 - Rozvody NN (nástupiště č.6)</t>
  </si>
  <si>
    <t>SO 613_01 - Rozvody NN (nástupiště č.6) - Sborník</t>
  </si>
  <si>
    <t>443408426</t>
  </si>
  <si>
    <t>557033869</t>
  </si>
  <si>
    <t>-1055483286</t>
  </si>
  <si>
    <t>186486417</t>
  </si>
  <si>
    <t>-940017319</t>
  </si>
  <si>
    <t>-555036709</t>
  </si>
  <si>
    <t>368944340</t>
  </si>
  <si>
    <t>381432986</t>
  </si>
  <si>
    <t>7492752012</t>
  </si>
  <si>
    <t>Montáž ukončení kabelů nn kabelovou spojkou 3/4/5 - žílové kabely s plastovou izolací do 35 mm2</t>
  </si>
  <si>
    <t>-1766552862</t>
  </si>
  <si>
    <t>Montáž ukončení kabelů nn kabelovou spojkou 3/4/5 - žílové kabely s plastovou izolací do 35 mm2 - včetně odizolování pláště a izolace žil kabelu, včetně ukončení žil a stínění - oko</t>
  </si>
  <si>
    <t>1849518696</t>
  </si>
  <si>
    <t>604616663</t>
  </si>
  <si>
    <t>857386981</t>
  </si>
  <si>
    <t>-98851844</t>
  </si>
  <si>
    <t>-1309065209</t>
  </si>
  <si>
    <t>-1117837976</t>
  </si>
  <si>
    <t>7494351032</t>
  </si>
  <si>
    <t>Montáž jističů (do 10 kA) třípólových přes 20 do 63 A</t>
  </si>
  <si>
    <t>1699995344</t>
  </si>
  <si>
    <t>7494003394</t>
  </si>
  <si>
    <t>Modulární přístroje Jističe do 80 A; 10 kA 3-pólové In 40 A, Ue AC 230/400 V / DC 216 V, charakteristika B, 3pól, Icn 10 kA</t>
  </si>
  <si>
    <t>-638900084</t>
  </si>
  <si>
    <t>-1729993915</t>
  </si>
  <si>
    <t>-1632826549</t>
  </si>
  <si>
    <t>957876267</t>
  </si>
  <si>
    <t>-1444994602</t>
  </si>
  <si>
    <t>-193782598</t>
  </si>
  <si>
    <t>1949476616</t>
  </si>
  <si>
    <t>1288235018</t>
  </si>
  <si>
    <t>517816715</t>
  </si>
  <si>
    <t>-1125984927</t>
  </si>
  <si>
    <t>1937555230</t>
  </si>
  <si>
    <t>SO 613_02 - Rozvody NN (nástupiště č.6) - URS</t>
  </si>
  <si>
    <t>1912575859</t>
  </si>
  <si>
    <t>1378916957</t>
  </si>
  <si>
    <t>-1945834248</t>
  </si>
  <si>
    <t>1182839933</t>
  </si>
  <si>
    <t>575577638</t>
  </si>
  <si>
    <t>1626302709</t>
  </si>
  <si>
    <t>-1757837184</t>
  </si>
  <si>
    <t>SO 514 - Osvětlení (nástupiště č.5)</t>
  </si>
  <si>
    <t>SO 514_01 - Osvětlení (nástupiště č.5) - Sborník</t>
  </si>
  <si>
    <t>7491252030</t>
  </si>
  <si>
    <t>Montáž krabic elektroinstalačních, rozvodek - bez zapojení krabice dvojité pro lištové rozvody s víčkem a svorkovnicí</t>
  </si>
  <si>
    <t>-948806794</t>
  </si>
  <si>
    <t>Montáž krabic elektroinstalačních, rozvodek - bez zapojení krabice dvojité pro lištové rozvody s víčkem a svorkovnicí - včetně zhotovení otvoru</t>
  </si>
  <si>
    <t>7491201510</t>
  </si>
  <si>
    <t>Elektroinstalační materiál Elektroinstalační krabice a rozvodky Bez zapojení Krabice KSK 80 sv.šedá IP66</t>
  </si>
  <si>
    <t>1872136636</t>
  </si>
  <si>
    <t>7491351040</t>
  </si>
  <si>
    <t>Montáž ocelových profilů svařováním a šroubováním do pomocných ocelových konstrukcí</t>
  </si>
  <si>
    <t>-240874275</t>
  </si>
  <si>
    <t>Montáž ocelových profilů svařováním a šroubováním do pomocných ocelových konstrukcí - včetně rozměření, dělení materiálu, úprava a začištění hran, svařování, vrtání pro šroubové spoje, sestavení a upevnění na stanovišti</t>
  </si>
  <si>
    <t>7491455012</t>
  </si>
  <si>
    <t>Montáž plechových pozinkovaných kabelových žlabů (včetně příslušenství) šířky 40-250/50 mm včetně víka a nosníků</t>
  </si>
  <si>
    <t>-1454644321</t>
  </si>
  <si>
    <t>Montáž plechových pozinkovaných kabelových žlabů (včetně příslušenství) šířky 40-250/50 mm včetně víka a nosníků - včetně rozměření, usazení, vyvážení, upevnění a elektrické pospojování</t>
  </si>
  <si>
    <t>7491209990</t>
  </si>
  <si>
    <t>Elektroinstalační materiál Kabelové žlaby plechové, pozinkované MARS NKZI 50X62X0.70 S pozink</t>
  </si>
  <si>
    <t>-51966978</t>
  </si>
  <si>
    <t>7491210000</t>
  </si>
  <si>
    <t>Elektroinstalační materiál Kabelové žlaby plechové, pozinkované MARS NKZI 50X125X0.70 S pozink</t>
  </si>
  <si>
    <t>-1482647176</t>
  </si>
  <si>
    <t>7491210030</t>
  </si>
  <si>
    <t>Elektroinstalační materiál Kabelové žlaby plechové, pozinkované MARS NKZI 50X250X0.70 S pozink</t>
  </si>
  <si>
    <t>40425645</t>
  </si>
  <si>
    <t>7491210150</t>
  </si>
  <si>
    <t>Elektroinstalační materiál Kabelové žlaby plechové, pozinkované Víko MARS EKO 125 5151</t>
  </si>
  <si>
    <t>-2127992378</t>
  </si>
  <si>
    <t>7491210140</t>
  </si>
  <si>
    <t>Elektroinstalační materiál Kabelové žlaby plechové, pozinkované Víko MARS EKO 62 5150</t>
  </si>
  <si>
    <t>-1329278705</t>
  </si>
  <si>
    <t>7491210160</t>
  </si>
  <si>
    <t>Elektroinstalační materiál Kabelové žlaby plechové, pozinkované Víko MARS EKO 250 5152</t>
  </si>
  <si>
    <t>1524435319</t>
  </si>
  <si>
    <t>7491207650</t>
  </si>
  <si>
    <t>Elektroinstalační materiál Kabelové stojiny a výložníky pozinkované Konzola CSN 200</t>
  </si>
  <si>
    <t>-211305210</t>
  </si>
  <si>
    <t>-1110832287</t>
  </si>
  <si>
    <t>7491652040</t>
  </si>
  <si>
    <t>Montáž vnějšího uzemnění zemnící tyče z pozinkované oceli (FeZn), délky do 2 m</t>
  </si>
  <si>
    <t>1389737364</t>
  </si>
  <si>
    <t>Montáž vnějšího uzemnění zemnící tyče z pozinkované oceli (FeZn), délky do 2 m - zemnící tyče (horní konec tyče min. 80 cm pod povrchem) včetně připojení tyče k pásku</t>
  </si>
  <si>
    <t>7491600260</t>
  </si>
  <si>
    <t>Uzemnění Vnější Tyč ZT 1,5t T-profil zemnící</t>
  </si>
  <si>
    <t>-250182683</t>
  </si>
  <si>
    <t>1142532635</t>
  </si>
  <si>
    <t>7492554010</t>
  </si>
  <si>
    <t>Montáž kabelů 4- a 5-žílových Cu do 16 mm2</t>
  </si>
  <si>
    <t>-274868168</t>
  </si>
  <si>
    <t>Montáž kabelů 4- a 5-žílových Cu do 16 mm2 - uložení do země, chráničky, na rošty, pod omítku apod.</t>
  </si>
  <si>
    <t>7492751020</t>
  </si>
  <si>
    <t>Montáž ukončení kabelů nn v rozvaděči nebo na přístroji izolovaných s označením 2 - 5-ti žílových do 2,5 mm2</t>
  </si>
  <si>
    <t>1363430354</t>
  </si>
  <si>
    <t>Montáž ukončení kabelů nn v rozvaděči nebo na přístroji izolovaných s označením 2 - 5-ti žílových do 2,5 mm2 - montáž kabelové koncovky nebo záklopky včetně odizolování pláště a izolace žil kabelu, ukončení žil v rozvaděči, upevnění kabelových ok, roz. trubice, zakončení stínění apod.</t>
  </si>
  <si>
    <t>1080324821</t>
  </si>
  <si>
    <t>1149129696</t>
  </si>
  <si>
    <t>7492501700</t>
  </si>
  <si>
    <t>Kabely, vodiče, šňůry Cu - nn Kabel silový 2 a 3-žílový Cu, plastová izolace CYKY 2O2,5 (2Dx2,5)</t>
  </si>
  <si>
    <t>616182839</t>
  </si>
  <si>
    <t>7492501710</t>
  </si>
  <si>
    <t>Kabely, vodiče, šňůry Cu - nn Kabel silový 2 a 3-žílový Cu, plastová izolace CYKY 2O4 (2Dx4)</t>
  </si>
  <si>
    <t>574769100</t>
  </si>
  <si>
    <t>7492501930</t>
  </si>
  <si>
    <t>Kabely, vodiče, šňůry Cu - nn Kabel silový 4 a 5-žílový Cu, plastová izolace CYKY 4J6 (4Bx6)</t>
  </si>
  <si>
    <t>-216002307</t>
  </si>
  <si>
    <t>1097136079</t>
  </si>
  <si>
    <t>7493151010</t>
  </si>
  <si>
    <t>Montáž osvětlovacích stožárů včetně výstroje sklopných výšky do 12 m</t>
  </si>
  <si>
    <t>1840478230</t>
  </si>
  <si>
    <t>Montáž osvětlovacích stožárů včetně výstroje sklopných výšky do 12 m - včetně připojovací svorkovnice pro 2x svítidla, kabelového vedení ke svítidlům a veškerého příslušenství. Neobsahuje základovou konstrukci a montáž svítidla</t>
  </si>
  <si>
    <t>7493152010</t>
  </si>
  <si>
    <t>Montáž ocelových výložníků pro osvětlovací stožáry na sloup nebo stěnu výšky do 6 m jednoramenných</t>
  </si>
  <si>
    <t>1565552834</t>
  </si>
  <si>
    <t>Montáž ocelových výložníků pro osvětlovací stožáry na sloup nebo stěnu výšky do 6 m jednoramenných - včetně veškerého příslušenství a výstroje</t>
  </si>
  <si>
    <t>7493152015</t>
  </si>
  <si>
    <t>Montáž ocelových výložníků pro osvětlovací stožáry na sloup nebo stěnu výšky do 6 m dvouramenných</t>
  </si>
  <si>
    <t>1397135501</t>
  </si>
  <si>
    <t>Montáž ocelových výložníků pro osvětlovací stožáry na sloup nebo stěnu výšky do 6 m dvouramenných - včetně veškerého příslušenství a výstroje</t>
  </si>
  <si>
    <t>7493152520</t>
  </si>
  <si>
    <t>Montáž svítidla pro železnici na pevný stožár výšky do 6 m</t>
  </si>
  <si>
    <t>-763053436</t>
  </si>
  <si>
    <t>Montáž svítidla pro železnici na pevný stožár výšky do 6 m - kompletace a montáž včetně "superlife" světelného zdroje, elektronického předřadníku a připojení kabelu</t>
  </si>
  <si>
    <t>7493152530</t>
  </si>
  <si>
    <t>Montáž svítidla pro železnici na sklopný stožár</t>
  </si>
  <si>
    <t>1768251027</t>
  </si>
  <si>
    <t>Montáž svítidla pro železnici na sklopný stožár - kompletace a montáž včetně "superlife" světelného zdroje, elektronického předřadníku a připojení kabelu</t>
  </si>
  <si>
    <t>7493171010</t>
  </si>
  <si>
    <t>Demontáž osvětlovacích stožárů výšky do 6 m</t>
  </si>
  <si>
    <t>-1318239907</t>
  </si>
  <si>
    <t>Demontáž osvětlovacích stožárů výšky do 6 m - včetně veškeré elektrovýzbroje (svítidla, kabely, rozvodnice)</t>
  </si>
  <si>
    <t>7493173015</t>
  </si>
  <si>
    <t>Demontáž elektrovýzbroje osvětlovacích stožárů nosných konstrukcí pro osvětlení</t>
  </si>
  <si>
    <t>1943427558</t>
  </si>
  <si>
    <t>7493100030</t>
  </si>
  <si>
    <t>Venkovní osvětlení Osvětlovací stožáry sklopné pro přídavnou montáž rozhlasového zařízení výšky do 6m, žárově zinkovaný, vč. výstroje</t>
  </si>
  <si>
    <t>1869717513</t>
  </si>
  <si>
    <t>7493100460</t>
  </si>
  <si>
    <t>Venkovní osvětlení Výložníky pro osvětlovací stožáry Dvouramenný</t>
  </si>
  <si>
    <t>675468307</t>
  </si>
  <si>
    <t>7493100470R</t>
  </si>
  <si>
    <t>Výložník 1x1500mm</t>
  </si>
  <si>
    <t>302353535</t>
  </si>
  <si>
    <t>Venkovní osvětlení Výložníky pro osvětlovací stožáry Sví. LV DZ 3x36W IP65 na výložník</t>
  </si>
  <si>
    <t>7493100410R</t>
  </si>
  <si>
    <t>Výložník 1x600mm</t>
  </si>
  <si>
    <t>-1653850449</t>
  </si>
  <si>
    <t>Venkovní osvětlení Výložníky pro osvětlovací stožáry JŽ 1-900/ Zvýložník ke stožáru JŽ, JŽD</t>
  </si>
  <si>
    <t>7493100640</t>
  </si>
  <si>
    <t>Venkovní osvětlení Svítidla pro železnici LED svítidlo o příkonu do 25 W určené pro osvětlení venkovních prostor veřejnosti přístupných (nástupiště, přechody kolejiště) na ŽDC.</t>
  </si>
  <si>
    <t>-2113845722</t>
  </si>
  <si>
    <t>Poznámka k položce:
Svítidlo opatřeno difuzorem z plochého tvrzeného skla s minimální pevností IK 6 a vyšší; teplotní ochrana svítidla (LED modulu i předřadníku); chlazení zajištěno pasivními chladiči;  tělo (horní, dolní kryt, příruba….) svítidlo vyrobené z tepelně vodivého materiálu z důvodu pasivního chlazení, el. předřadník musí zajišťovat konstantní světelný tok po celou dobu životnosti modulu LED. Svítidlo určeno pro osvětlení otevřených nástupišť.</t>
  </si>
  <si>
    <t>7493100660</t>
  </si>
  <si>
    <t>Venkovní osvětlení Svítidla pro železnici LED svítidlo o příkonu 36 - 55 W určené pro osvětlení venkovních prostor veřejnosti přístupných (nástupiště, přechody kolejiště) na ŽDC.</t>
  </si>
  <si>
    <t>-1619829114</t>
  </si>
  <si>
    <t>7493100670</t>
  </si>
  <si>
    <t>Venkovní osvětlení Svítidla pro železnici LED svítidlo o příkonu 56 - 100 W určené pro osvětlení venkovních prostor veřejnosti přístupných (nástupiště, přechody kolejiště) na ŽDC.</t>
  </si>
  <si>
    <t>1929530343</t>
  </si>
  <si>
    <t>7493100680</t>
  </si>
  <si>
    <t>Venkovní osvětlení Svítidla pro železnici LED svítidlo o příkonu 101 - 200 W určené pro osvětlení venkovních prostor veřejnosti přístupných (nástupiště, přechody kolejiště) na ŽDC.</t>
  </si>
  <si>
    <t>-1804172832</t>
  </si>
  <si>
    <t>7494153010</t>
  </si>
  <si>
    <t>Montáž prázdných plastových kabelových skříní min. IP 44, výšky do 800 mm, hloubky do 320 mm kompaktní pilíř š do 530 mm</t>
  </si>
  <si>
    <t>-1887657765</t>
  </si>
  <si>
    <t>Montáž prázdných plastových kabelových skříní min. IP 44, výšky do 800 mm, hloubky do 320 mm kompaktní pilíř š do 530 mm - včetně elektrovýzbroje</t>
  </si>
  <si>
    <t>7493601180</t>
  </si>
  <si>
    <t>Kabelové a zásuvkové skříně, elektroměrové rozvaděče Prázdné skříně a pilíře Skříň plastová kompaktní pilíř včetně základu, IP44, šířka do 600 mm, výška do 1.000 mm, hloubka do 300 mm, PUR lak</t>
  </si>
  <si>
    <t>-923684316</t>
  </si>
  <si>
    <t>7494001066</t>
  </si>
  <si>
    <t>Rozvodnicové a rozváděčové skříně Distri Rozváděčové skříně Nástěnné Příslušenství Modulové systémy V x Š 600 x 400, pro např. NP</t>
  </si>
  <si>
    <t>-2001113087</t>
  </si>
  <si>
    <t>7494001094</t>
  </si>
  <si>
    <t>Rozvodnicové a rozváděčové skříně Distri Rozváděčové skříně Nástěnné Příslušenství Kryty pro modulový systém s výřezem pro modulární systém, s výřezem, V krytu x Š skříně 150 x 600, pro např. NP</t>
  </si>
  <si>
    <t>-1161667352</t>
  </si>
  <si>
    <t>7494271010</t>
  </si>
  <si>
    <t>Demontáž rozvaděčů rozvodnice nn</t>
  </si>
  <si>
    <t>-335725196</t>
  </si>
  <si>
    <t>Demontáž rozvaděčů rozvodnice nn - včetně demontáže přívodních, vývodových kabelů, rámu apod., včetně nakládky rozvaděče na určený prostředek</t>
  </si>
  <si>
    <t>7494351010</t>
  </si>
  <si>
    <t>Montáž jističů (do 10 kA) jednopólových do 20 A</t>
  </si>
  <si>
    <t>1602634891</t>
  </si>
  <si>
    <t>7494351030</t>
  </si>
  <si>
    <t>Montáž jističů (do 10 kA) třípólových do 20 A</t>
  </si>
  <si>
    <t>-1588218372</t>
  </si>
  <si>
    <t>7494450510</t>
  </si>
  <si>
    <t>Montáž proudových chráničů dvoupólových do 40 A (10 kA)</t>
  </si>
  <si>
    <t>-2055472254</t>
  </si>
  <si>
    <t>Montáž proudových chráničů dvoupólových do 40 A (10 kA) - do skříně nebo rozvaděče</t>
  </si>
  <si>
    <t>7494450515</t>
  </si>
  <si>
    <t>Montáž proudových chráničů čtyřpólových (10 kA)</t>
  </si>
  <si>
    <t>72207843</t>
  </si>
  <si>
    <t>Montáž proudových chráničů čtyřpólových (10 kA) - do skříně nebo rozvaděče</t>
  </si>
  <si>
    <t>1225634903</t>
  </si>
  <si>
    <t>7494003156</t>
  </si>
  <si>
    <t>Modulární přístroje Jističe do 80 A; 10 kA 1-pólové In 6 A, Ue AC 230 V / DC 72 V, charakteristika C, 1pól, Icn 10 kA</t>
  </si>
  <si>
    <t>226568423</t>
  </si>
  <si>
    <t>7494003414</t>
  </si>
  <si>
    <t>Modulární přístroje Jističe do 80 A; 10 kA 3-pólové In 6 A, Ue AC 230/400 V / DC 216 V, charakteristika C, 3pól, Icn 10 kA</t>
  </si>
  <si>
    <t>1049387493</t>
  </si>
  <si>
    <t>7494003812</t>
  </si>
  <si>
    <t>Modulární přístroje Proudové chrániče 10 kA typ AC 2-pólové In 25 A, Ue AC 230/400 V, Idn 100 mA, 2pól, Inc 10 kA, typ AC</t>
  </si>
  <si>
    <t>351614578</t>
  </si>
  <si>
    <t>7494003832</t>
  </si>
  <si>
    <t>Modulární přístroje Proudové chrániče 10 kA typ AC 4-pólové In 25 A, Ue AC 230/400 V, Idn 100 mA, 4pól, Inc 10 kA, typ AC</t>
  </si>
  <si>
    <t>-1978826535</t>
  </si>
  <si>
    <t>7494004520</t>
  </si>
  <si>
    <t>Modulární přístroje Ostatní přístroje -modulární přístroje Vypínače In 32 A, Ue AC 250/440 V, 3pól</t>
  </si>
  <si>
    <t>1859059398</t>
  </si>
  <si>
    <t>7494010394</t>
  </si>
  <si>
    <t>Přístroje pro spínání a ovládání Svornice a pomocný materiál Svornice Svorka RSA  6 A řadová</t>
  </si>
  <si>
    <t>1618330648</t>
  </si>
  <si>
    <t>7494756014</t>
  </si>
  <si>
    <t>Montáž svornic řadových nn včetně upevnění a štítku pro Cu/Al vodiče do 6 mm2</t>
  </si>
  <si>
    <t>-1951173719</t>
  </si>
  <si>
    <t>Montáž svornic řadových nn včetně upevnění a štítku pro Cu/Al vodiče do 6 mm2 - do rozvaděče nebo skříně</t>
  </si>
  <si>
    <t>7498150510</t>
  </si>
  <si>
    <t>Vyhotovení výchozí revizní zprávy pro opravné práce pro objem investičních nákladů do 100 000 Kč</t>
  </si>
  <si>
    <t>1752809600</t>
  </si>
  <si>
    <t>Vyhotovení výchozí revizní zprávy pro opravné práce pro objem investičních nákladů do 100 000 Kč - celková prohlídka zařízení provozního souboru nebo stavebního objektu včetně měření, zkoušek zařízení tohoto provozního souboru nebo stavebního objektu revizním technikem na zařízení podle požadavku ČSN, včetně hodnocení a vyhotovení celkové revizní zprávy</t>
  </si>
  <si>
    <t>7498150520</t>
  </si>
  <si>
    <t>Vyhotovení výchozí revizní zprávy pro opravné práce pro objem investičních nákladů přes 500 000 do 1 000 000 Kč</t>
  </si>
  <si>
    <t>1960656526</t>
  </si>
  <si>
    <t>Vyhotovení výchozí revizní zprávy pro opravné práce pro objem investičních nákladů přes 500 000 do 1 000 000 Kč - celková prohlídka zařízení provozního souboru nebo stavebního objektu včetně měření, zkoušek zařízení tohoto provozního souboru nebo stavebního objektu revizním technikem na zařízení podle požadavku ČSN, včetně hodnocení a vyhotovení celkové revizní zprávy</t>
  </si>
  <si>
    <t>7498150525</t>
  </si>
  <si>
    <t>Vyhotovení výchozí revizní zprávy příplatek za každých dalších i započatých 500 000 Kč přes 1 000 000 Kč</t>
  </si>
  <si>
    <t>2069463707</t>
  </si>
  <si>
    <t>486866385</t>
  </si>
  <si>
    <t>7498457010</t>
  </si>
  <si>
    <t>Měření intenzity osvětlení instalovaného v rozsahu 1 000 m2 zjišťované plochy</t>
  </si>
  <si>
    <t>2138591837</t>
  </si>
  <si>
    <t>Měření intenzity osvětlení instalovaného v rozsahu 1 000 m2 zjišťované plochy - měření intenzity umělého osvětlení v rozsahu tohoto SO dle ČSN EN 12464-1/2 včetně vyhotovení protokolu</t>
  </si>
  <si>
    <t>1767566564</t>
  </si>
  <si>
    <t>332636343</t>
  </si>
  <si>
    <t>1750564260</t>
  </si>
  <si>
    <t>R031111041</t>
  </si>
  <si>
    <t>Zřízení a vybavení provizorního osvětlení stanice</t>
  </si>
  <si>
    <t>-519011011</t>
  </si>
  <si>
    <t>Zařízení a vybavení staveniště osvětlení pracoviště</t>
  </si>
  <si>
    <t>Poznámka k položce:
Základna pro výpočet - dotyčné práce</t>
  </si>
  <si>
    <t>SO 514_02 - Osvětlení (nástupiště č.6) - URS</t>
  </si>
  <si>
    <t>342387532</t>
  </si>
  <si>
    <t>460071004</t>
  </si>
  <si>
    <t>Hloubení nezapažených jam strojně v hornině tř 4</t>
  </si>
  <si>
    <t>1485669404</t>
  </si>
  <si>
    <t>Hloubení nezapažených jam strojně pro ostatní konstrukce  včetně přemístění výkopku do vzdálenosti 3 m od okraje jámy nebo naložení na dopravní prostředek v hornině třídy 4</t>
  </si>
  <si>
    <t>460080035</t>
  </si>
  <si>
    <t>Základové konstrukce ze ŽB tř. C 25/30</t>
  </si>
  <si>
    <t>1904700242</t>
  </si>
  <si>
    <t>Základové konstrukce  základ bez bednění do rostlé zeminy z monolitického železobetonu bez výztuže tř. C 25/30</t>
  </si>
  <si>
    <t>460080041</t>
  </si>
  <si>
    <t>Výztuž základových konstrukcí betonářskou ocelí 10 216</t>
  </si>
  <si>
    <t>401984823</t>
  </si>
  <si>
    <t>Základové konstrukce  výztuž základové konstrukce z betonářské oceli 10206</t>
  </si>
  <si>
    <t>460080113</t>
  </si>
  <si>
    <t>Bourání základu železobetonového se záhozem jámy sypaninou</t>
  </si>
  <si>
    <t>-1891122551</t>
  </si>
  <si>
    <t>Základové konstrukce  bourání základu včetně záhozu jámy sypaninou, zhutnění a urovnání železobetonového</t>
  </si>
  <si>
    <t>460080201</t>
  </si>
  <si>
    <t>Zřízení nezabudovaného bednění základových konstrukcí</t>
  </si>
  <si>
    <t>1508306395</t>
  </si>
  <si>
    <t>Základové konstrukce  zřízení bednění základových konstrukcí s případnými vzpěrami nezabudovaného</t>
  </si>
  <si>
    <t>460080301</t>
  </si>
  <si>
    <t>Odstranění nezabudovaného bednění základových konstrukcí</t>
  </si>
  <si>
    <t>-1116128450</t>
  </si>
  <si>
    <t>Základové konstrukce  odstranění bednění základových konstrukcí s případnými vzpěrami nezabudovaného</t>
  </si>
  <si>
    <t>-940462828</t>
  </si>
  <si>
    <t>-815873335</t>
  </si>
  <si>
    <t>1742315158</t>
  </si>
  <si>
    <t>1713165399</t>
  </si>
  <si>
    <t>1531698507</t>
  </si>
  <si>
    <t>-1813273648</t>
  </si>
  <si>
    <t>SO 614 - Osvětlení (nástupiště č.6)</t>
  </si>
  <si>
    <t>SO 614_01 - Osvětlení (nástupiště č.6) - Sborník</t>
  </si>
  <si>
    <t>1505116580</t>
  </si>
  <si>
    <t>-1398480069</t>
  </si>
  <si>
    <t>-1584708377</t>
  </si>
  <si>
    <t>-1250573236</t>
  </si>
  <si>
    <t>1190427596</t>
  </si>
  <si>
    <t>-278296513</t>
  </si>
  <si>
    <t>-924299499</t>
  </si>
  <si>
    <t>193712272</t>
  </si>
  <si>
    <t>755882822</t>
  </si>
  <si>
    <t>-1397510285</t>
  </si>
  <si>
    <t>1056559992</t>
  </si>
  <si>
    <t>-686566150</t>
  </si>
  <si>
    <t>1210474813</t>
  </si>
  <si>
    <t>-67289659</t>
  </si>
  <si>
    <t>1729167767</t>
  </si>
  <si>
    <t>349389188</t>
  </si>
  <si>
    <t>833720151</t>
  </si>
  <si>
    <t>-526486181</t>
  </si>
  <si>
    <t>-498523928</t>
  </si>
  <si>
    <t>821517372</t>
  </si>
  <si>
    <t>370485654</t>
  </si>
  <si>
    <t>1554956644</t>
  </si>
  <si>
    <t>-199758816</t>
  </si>
  <si>
    <t>-2111884723</t>
  </si>
  <si>
    <t>-94338486</t>
  </si>
  <si>
    <t>1213750475</t>
  </si>
  <si>
    <t>1759706317</t>
  </si>
  <si>
    <t>-1065006581</t>
  </si>
  <si>
    <t>-130760084</t>
  </si>
  <si>
    <t>-526124290</t>
  </si>
  <si>
    <t>-179999414</t>
  </si>
  <si>
    <t>1957939642</t>
  </si>
  <si>
    <t>673692468</t>
  </si>
  <si>
    <t>-281700047</t>
  </si>
  <si>
    <t>1616404745</t>
  </si>
  <si>
    <t>886950761</t>
  </si>
  <si>
    <t>-305412413</t>
  </si>
  <si>
    <t>-498750692</t>
  </si>
  <si>
    <t>1136320068</t>
  </si>
  <si>
    <t>-2126396722</t>
  </si>
  <si>
    <t>-326604287</t>
  </si>
  <si>
    <t>-1360471250</t>
  </si>
  <si>
    <t>-1207452369</t>
  </si>
  <si>
    <t>-49105277</t>
  </si>
  <si>
    <t>-1908769055</t>
  </si>
  <si>
    <t>-219377335</t>
  </si>
  <si>
    <t>1862410638</t>
  </si>
  <si>
    <t>-112673927</t>
  </si>
  <si>
    <t>1262860656</t>
  </si>
  <si>
    <t>1529343951</t>
  </si>
  <si>
    <t>1052697808</t>
  </si>
  <si>
    <t>-1959965929</t>
  </si>
  <si>
    <t>-585324550</t>
  </si>
  <si>
    <t>697553815</t>
  </si>
  <si>
    <t>1960801727</t>
  </si>
  <si>
    <t>SO 614_02 - Osvětlení (nástupiště č.6) - URS</t>
  </si>
  <si>
    <t>-970185935</t>
  </si>
  <si>
    <t>1090054585</t>
  </si>
  <si>
    <t>312524422</t>
  </si>
  <si>
    <t>1605765813</t>
  </si>
  <si>
    <t>1413531702</t>
  </si>
  <si>
    <t>-625114731</t>
  </si>
  <si>
    <t>-151197945</t>
  </si>
  <si>
    <t>-2089418439</t>
  </si>
  <si>
    <t>121414399</t>
  </si>
  <si>
    <t>-9257855</t>
  </si>
  <si>
    <t>-402448916</t>
  </si>
  <si>
    <t>1672996924</t>
  </si>
  <si>
    <t>2143479850</t>
  </si>
  <si>
    <t>SO 517 - Ukolejnění (nástupiště č.5)</t>
  </si>
  <si>
    <t>7497301950</t>
  </si>
  <si>
    <t>Vodiče trakčního vedení  Přímé ukolejnění stož.T, P, 2T, BP, DS, OK   - 2 vodiče</t>
  </si>
  <si>
    <t>825774344</t>
  </si>
  <si>
    <t>7499700302</t>
  </si>
  <si>
    <t>Konstrukční prvky trakčního vedení  Připojení dvou ukolejňovacích vodičů na stožár P, např. H35/V</t>
  </si>
  <si>
    <t>1574413219</t>
  </si>
  <si>
    <t>7497302270</t>
  </si>
  <si>
    <t>Vodiče trakčního vedení  Pospojování vodivých konstrukcí  proudovou propojkou</t>
  </si>
  <si>
    <t>-505104628</t>
  </si>
  <si>
    <t>7499700304</t>
  </si>
  <si>
    <t>Konstrukční prvky trakčního vedení  Připojení ukolejňovacího vodiče na stožáry BP, DS, TS, např. H35/VII</t>
  </si>
  <si>
    <t>1048653038</t>
  </si>
  <si>
    <t>7497351525</t>
  </si>
  <si>
    <t>Montáž přímého ukolejnění stožár T, P, 2T, BP, DS, OK - 2 vodiče</t>
  </si>
  <si>
    <t>-1670454878</t>
  </si>
  <si>
    <t>7497351790</t>
  </si>
  <si>
    <t>Pospojování vodivých konstrukcí proudovou propojkou</t>
  </si>
  <si>
    <t>1894302067</t>
  </si>
  <si>
    <t>7497351820</t>
  </si>
  <si>
    <t>Aktualizace KSU a TP dle kolejových postupů za 100 m zprovozňované skupiny</t>
  </si>
  <si>
    <t>293521655</t>
  </si>
  <si>
    <t>Aktualizace KSU a TP dle kolejových postupů za 100 m zprovozňované skupiny - po každém stavebním postupu</t>
  </si>
  <si>
    <t>7497351840</t>
  </si>
  <si>
    <t>Zpracování KSU a TP pro účely zavedení do provozu za 100 m</t>
  </si>
  <si>
    <t>-994866067</t>
  </si>
  <si>
    <t>Zpracování KSU a TP pro účely zavedení do provozu za 100 m - při uvádění do provozu</t>
  </si>
  <si>
    <t>7497371625</t>
  </si>
  <si>
    <t>Demontáže zařízení trakčního vedení svodu ukolejnění konstrukcí a stožárů</t>
  </si>
  <si>
    <t>-1802204479</t>
  </si>
  <si>
    <t>Demontáže zařízení trakčního vedení svodu ukolejnění konstrukcí a stožárů - demontáž stávajícího zařízení se všemi pomocnými doplňujícími úpravami</t>
  </si>
  <si>
    <t>7497371630</t>
  </si>
  <si>
    <t>Demontáže zařízení trakčního vedení svodu propojení nebo ukolejnění na elektrizovaných tratích nebo v kolejových obvodech</t>
  </si>
  <si>
    <t>-696567998</t>
  </si>
  <si>
    <t>Demontáže zařízení trakčního vedení svodu propojení nebo ukolejnění na elektrizovaných tratích nebo v kolejových obvodech - demontáž stávajícího zařízení se všemi pomocnými doplňujícími úpravami</t>
  </si>
  <si>
    <t>2004116443</t>
  </si>
  <si>
    <t>7498158010</t>
  </si>
  <si>
    <t>Výkon jednotek správce trakčního vedení mimo výkonů investora úplný</t>
  </si>
  <si>
    <t>-1630609003</t>
  </si>
  <si>
    <t>Výkon jednotek správce trakčního vedení mimo výkonů investora úplný - obsahuje i cenu za zajištění pracoviště správcem trakčního vedení (zkratování trakčního vedení), zajištění přejezdů správcem trakčního vedení včetně nájmu pracovníků a použitých mechanizmů nutných k výkonu</t>
  </si>
  <si>
    <t>817130831</t>
  </si>
  <si>
    <t>7498552010</t>
  </si>
  <si>
    <t>Měření dotykových napětí podle ČSN EN 50 122-1 na neživých částech a kovových konstrukcích v okolí objektů TNS, SpS, EPZ nebo trakčního vedení metodou zkratové zkoušky s jedním i více zkraty v 1 měřicím místě nebo objektu</t>
  </si>
  <si>
    <t>2027799789</t>
  </si>
  <si>
    <t>Měření dotykových napětí podle ČSN EN 50 122-1 na neživých částech a kovových konstrukcích v okolí objektů TNS, SpS, EPZ nebo trakčního vedení metodou zkratové zkoušky s jedním i více zkraty v 1 měřicím místě nebo objektu - včetně vyhotovení protokolu o měření, neobsahuje cenu za zajištění pracoviště správcem trakčního vedení (např. zkratování trakčního vedení) ani případně další nespecifikované práce a úpravy stávajícího zařízení k zajištění podmínek měření</t>
  </si>
  <si>
    <t>7498552020</t>
  </si>
  <si>
    <t>Měření dotykových napětí podle ČSN EN 50 122-1 na neživých částech a kovových konstrukcích v okolí objektů TNS, SpS, EPZ nebo trakčního vedení příplatek za další měřicí místo nebo objekt s přemístěním měřicí techniky v rámci jednoho pracovního dne</t>
  </si>
  <si>
    <t>1858701904</t>
  </si>
  <si>
    <t>SO 617 - Ukolejnění (nástupiště č.6)</t>
  </si>
  <si>
    <t>304535706</t>
  </si>
  <si>
    <t>1539460343</t>
  </si>
  <si>
    <t>-1215004974</t>
  </si>
  <si>
    <t>-1965183500</t>
  </si>
  <si>
    <t>751456766</t>
  </si>
  <si>
    <t>18304714</t>
  </si>
  <si>
    <t>-1808308207</t>
  </si>
  <si>
    <t>1332607883</t>
  </si>
  <si>
    <t>-93764462</t>
  </si>
  <si>
    <t>-250519899</t>
  </si>
  <si>
    <t>72151521</t>
  </si>
  <si>
    <t>-1394096128</t>
  </si>
  <si>
    <t>777717373</t>
  </si>
  <si>
    <t>816042174</t>
  </si>
  <si>
    <t>-2077827224</t>
  </si>
  <si>
    <t>VON - Vedlejší a ostatní náklady</t>
  </si>
  <si>
    <t>02110200R</t>
  </si>
  <si>
    <t>Průzkumné práce pro opravy Zatěžovací zkoušky</t>
  </si>
  <si>
    <t>-241307872</t>
  </si>
  <si>
    <t>Průzkumné práce pro opravy Zatěžovací zkoušky - V ceně jsou započteny náklady na posouzení stavu a zjištění složení, stavu a únosnosti konstrukčních vrstev tělesa železničního spodku a pro objasnění příčin jejich poruch a deformací.</t>
  </si>
  <si>
    <t>021211001</t>
  </si>
  <si>
    <t>Průzkumné práce pro opravy Doplňující laboratorní rozbor kontaminace zeminy nebo kol. lože</t>
  </si>
  <si>
    <t>-2115366616</t>
  </si>
  <si>
    <t>Průzkumné práce pro opravy Doplňující laboratorní rozbor kontaminace zeminy nebo kol. lože - V ceně jsou započteny náklady na doplňující rozbor kameniva nebo KL pro objasnění kontaminace ropnými látkami akreditovanou laboratoří včetně vyhodnocení a předání zprávy o výsledku.</t>
  </si>
  <si>
    <t>Poznámka k položce:
Rozbor odpadů vytěženého asfaltu a vrstev nástupiště</t>
  </si>
  <si>
    <t>022101011R</t>
  </si>
  <si>
    <t>Geodetické práce Geodetické práce v průběhu opravy</t>
  </si>
  <si>
    <t>-1739866495</t>
  </si>
  <si>
    <t>022101021R</t>
  </si>
  <si>
    <t>Geodetické práce Geodetické práce po ukončení opravy</t>
  </si>
  <si>
    <t>1363767831</t>
  </si>
  <si>
    <t>022111001</t>
  </si>
  <si>
    <t>Geodetické práce Kontrola PPK při směrové a výškové úpravě koleje zaměřením APK trať jednokolejná</t>
  </si>
  <si>
    <t>-298326699</t>
  </si>
  <si>
    <t>Geodetické práce Kontrola PPK při směrové a výškové úpravě koleje zaměřením APK trať jednokolejná - V cenách jsou započteny náklady na geodetickou kontinuální kontrolu PPK při směrové a výškové úpravě koleje a vyhotovení dokumentace dle „Metodického pokyn</t>
  </si>
  <si>
    <t>1,481+0,262</t>
  </si>
  <si>
    <t>022121001R</t>
  </si>
  <si>
    <t>Geodetické práce Diagnostika technické infrastruktury Vytýčení trasy inženýrských sítí</t>
  </si>
  <si>
    <t>-164093466</t>
  </si>
  <si>
    <t>Geodetické práce Diagnostika technické infrastruktury Vytýčení trasy inženýrských sítí - V sazbě jsou započteny náklady na vyhledání trasy detektorem, zaměření a zobrazení trasy a předání  výstupu zaměření. V sazbě nejsou obsaženy náklady na vytýčení sítí ve správě provozovatele.</t>
  </si>
  <si>
    <t>0231010R</t>
  </si>
  <si>
    <t>Projektové práce Výrobní dokumentace zábradlí</t>
  </si>
  <si>
    <t>-1721628954</t>
  </si>
  <si>
    <t>023111011</t>
  </si>
  <si>
    <t>Projektové práce Technický projekt zajištění PPK bez optimalizace nivelety/osy koleje trať jednokolejná zajištění PPK</t>
  </si>
  <si>
    <t>194969480</t>
  </si>
  <si>
    <t>Projektové práce Technický projekt zajištění PPK bez optimalizace nivelety/osy koleje trať jednokolejná zajištění PPK - V cenách jsou obsaženy náklady na polohové zaměření, nivelaci, ověření párových zajišťovacích značek, zpracování projektu zajištění PPK, zpracování projektu zajištění dle předpisu SŽDC S3, díl III a štítky. PPK=prostorová poloha koleje</t>
  </si>
  <si>
    <t>02312100R</t>
  </si>
  <si>
    <t>Projektové práce Realizační dokumentace orientačního systému</t>
  </si>
  <si>
    <t>-1142087241</t>
  </si>
  <si>
    <t>023131001R</t>
  </si>
  <si>
    <t>Projektové práce Dokumentace skutečného provedení stavby</t>
  </si>
  <si>
    <t>597852212</t>
  </si>
  <si>
    <t>Projektové práce Dokumentace skutečného provedení stavby - V sazbě jsou obsaženy náklady na zaměření a vyhotovení dokumentace skutečného provedení včetně zpracování dat v digitální podobě v otevřené formě a její předání objednateli</t>
  </si>
  <si>
    <t>024101301R</t>
  </si>
  <si>
    <t>Inženýrská činnost posudky (např. statické aj.) a dozory</t>
  </si>
  <si>
    <t>1325872203</t>
  </si>
  <si>
    <t>Poznámka k položce:
Autorský dozor</t>
  </si>
  <si>
    <t>"Autorský dozor projektanta" 430,000</t>
  </si>
  <si>
    <t>029101001R</t>
  </si>
  <si>
    <t>Ostatní náklady Náklady na informační cedule, desky, publikační náklady, aj.</t>
  </si>
  <si>
    <t>100790425</t>
  </si>
  <si>
    <t>Poznámka k položce:
Základna pro výpočet - ZRN</t>
  </si>
  <si>
    <t>031101041R</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</si>
  <si>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</si>
  <si>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458107210</t>
  </si>
  <si>
    <t>031111051R</t>
  </si>
  <si>
    <t>Zařízení a vybavení staveniště pronájem ploch</t>
  </si>
  <si>
    <t>-1402590675</t>
  </si>
  <si>
    <t>0111R1</t>
  </si>
  <si>
    <t>Osvědčení o shodě notifikovanou osobou</t>
  </si>
  <si>
    <t>936583921</t>
  </si>
  <si>
    <t>Poznámka k položce:
Položka zahrnuje veškeré činnosti nezbytné k zajištění vydání platného prohlášení o ověření subsystému notifikovanou osobou ve stádiu realizace podle Směrnice Evropského parlamentu a Rady 2008/57/ES ze dne 17. června 2008o interoperabilitě železničního systému.</t>
  </si>
  <si>
    <t>0111R2</t>
  </si>
  <si>
    <t>Dozor VÚŽ v průběhu prací</t>
  </si>
  <si>
    <t>239779170</t>
  </si>
  <si>
    <t>0111R3</t>
  </si>
  <si>
    <t>Osvědčení o bezpečnosti před uvedením do provozu</t>
  </si>
  <si>
    <t>1694456270</t>
  </si>
  <si>
    <t>Poznámka k položce:
Položka zahrnuje veškeré činnosti nezbytné k zajištění vydání zprávy o posouzení bezpečnosti dle prováděcího nařízení Komise (EU) č. 402/2013 ze dne 30. dubna 2013 o společné bezpečnostní metodě pro hodnocení a posuzování rizik a požadavky Drážního úřadu.</t>
  </si>
  <si>
    <t>0311110R1</t>
  </si>
  <si>
    <t>Provizorní oplocení a stavy</t>
  </si>
  <si>
    <t>-1732845942</t>
  </si>
  <si>
    <t>032103001R</t>
  </si>
  <si>
    <t>Územní vlivy ztížené dopravní podmínky</t>
  </si>
  <si>
    <t>1441844193</t>
  </si>
  <si>
    <t>034111011</t>
  </si>
  <si>
    <t>Další náklady na pracovníky Zákonné příplatky ke mzdě za práci v noci</t>
  </si>
  <si>
    <t>Kč/hod</t>
  </si>
  <si>
    <t>112712848</t>
  </si>
  <si>
    <t>Přepočtené koeficientem množství</t>
  </si>
  <si>
    <t>45990/2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</si>
</sst>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8"/>
      <color rgb="FF800080"/>
      <name val="Arial CE"/>
      <family val="2"/>
    </font>
    <font>
      <sz val="8"/>
      <color rgb="FFFF0000"/>
      <name val="Arial CE"/>
      <family val="2"/>
    </font>
    <font>
      <sz val="10"/>
      <color rgb="FF003366"/>
      <name val="Arial CE"/>
      <family val="2"/>
    </font>
    <font>
      <sz val="8"/>
      <color rgb="FF50505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26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8"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3" xfId="0"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3" fillId="4" borderId="0" xfId="0" applyFont="1" applyFill="1" applyAlignment="1">
      <alignment horizontal="center" vertical="center"/>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7" xfId="0" applyNumberFormat="1" applyFont="1" applyBorder="1" applyAlignment="1">
      <alignment vertical="center"/>
    </xf>
    <xf numFmtId="4" fontId="21" fillId="0" borderId="0" xfId="0" applyNumberFormat="1" applyFont="1" applyBorder="1" applyAlignment="1">
      <alignment vertical="center"/>
    </xf>
    <xf numFmtId="166" fontId="21" fillId="0" borderId="0" xfId="0" applyNumberFormat="1" applyFont="1" applyBorder="1" applyAlignment="1">
      <alignment vertical="center"/>
    </xf>
    <xf numFmtId="4" fontId="21" fillId="0" borderId="12"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4" fillId="0" borderId="0" xfId="0" applyFont="1" applyAlignment="1">
      <alignment horizontal="center" vertical="center"/>
    </xf>
    <xf numFmtId="4" fontId="30" fillId="0" borderId="17"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2" xfId="0" applyNumberFormat="1" applyFont="1" applyBorder="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4" fontId="2" fillId="0" borderId="17" xfId="0" applyNumberFormat="1" applyFont="1" applyBorder="1" applyAlignment="1">
      <alignment vertical="center"/>
    </xf>
    <xf numFmtId="4" fontId="2" fillId="0" borderId="0" xfId="0" applyNumberFormat="1" applyFont="1" applyBorder="1" applyAlignment="1">
      <alignment vertical="center"/>
    </xf>
    <xf numFmtId="166" fontId="2" fillId="0" borderId="0" xfId="0" applyNumberFormat="1" applyFont="1" applyBorder="1" applyAlignment="1">
      <alignment vertical="center"/>
    </xf>
    <xf numFmtId="4" fontId="2" fillId="0" borderId="12" xfId="0" applyNumberFormat="1" applyFont="1" applyBorder="1" applyAlignment="1">
      <alignment vertical="center"/>
    </xf>
    <xf numFmtId="4" fontId="30" fillId="0" borderId="18" xfId="0" applyNumberFormat="1" applyFont="1" applyBorder="1" applyAlignment="1">
      <alignment vertical="center"/>
    </xf>
    <xf numFmtId="4" fontId="30" fillId="0" borderId="19" xfId="0" applyNumberFormat="1" applyFont="1" applyBorder="1" applyAlignment="1">
      <alignment vertical="center"/>
    </xf>
    <xf numFmtId="166" fontId="30" fillId="0" borderId="19" xfId="0" applyNumberFormat="1" applyFont="1" applyBorder="1" applyAlignment="1">
      <alignment vertical="center"/>
    </xf>
    <xf numFmtId="4" fontId="30" fillId="0" borderId="20" xfId="0" applyNumberFormat="1" applyFont="1" applyBorder="1" applyAlignment="1">
      <alignment vertical="center"/>
    </xf>
    <xf numFmtId="0" fontId="32"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8" fillId="0" borderId="0" xfId="0" applyFont="1" applyAlignment="1">
      <alignment horizontal="lef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3" fillId="4" borderId="0" xfId="0" applyFont="1" applyFill="1" applyAlignment="1">
      <alignment horizontal="left" vertical="center"/>
    </xf>
    <xf numFmtId="0" fontId="23" fillId="4" borderId="0" xfId="0" applyFont="1" applyFill="1" applyAlignment="1">
      <alignment horizontal="right" vertical="center"/>
    </xf>
    <xf numFmtId="0" fontId="33"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3" fillId="4" borderId="13"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0" xfId="0" applyFont="1" applyFill="1" applyAlignment="1">
      <alignment horizontal="center" vertical="center" wrapText="1"/>
    </xf>
    <xf numFmtId="0" fontId="0" fillId="0" borderId="3" xfId="0" applyBorder="1" applyAlignment="1">
      <alignment horizontal="center" vertical="center" wrapText="1"/>
    </xf>
    <xf numFmtId="4" fontId="25" fillId="0" borderId="0" xfId="0" applyNumberFormat="1" applyFont="1" applyAlignment="1">
      <alignment/>
    </xf>
    <xf numFmtId="166" fontId="34" fillId="0" borderId="10" xfId="0" applyNumberFormat="1" applyFont="1" applyBorder="1" applyAlignment="1">
      <alignment/>
    </xf>
    <xf numFmtId="166" fontId="34" fillId="0" borderId="11" xfId="0" applyNumberFormat="1" applyFont="1" applyBorder="1" applyAlignment="1">
      <alignment/>
    </xf>
    <xf numFmtId="4" fontId="35" fillId="0" borderId="0" xfId="0" applyNumberFormat="1" applyFont="1" applyAlignment="1">
      <alignment vertical="center"/>
    </xf>
    <xf numFmtId="0" fontId="8" fillId="0" borderId="3" xfId="0" applyFont="1" applyBorder="1" applyAlignment="1">
      <alignment/>
    </xf>
    <xf numFmtId="0" fontId="8" fillId="0" borderId="0" xfId="0" applyFont="1" applyAlignment="1">
      <alignment horizontal="left"/>
    </xf>
    <xf numFmtId="0" fontId="7" fillId="0" borderId="0" xfId="0" applyFont="1" applyAlignment="1">
      <alignment horizontal="left"/>
    </xf>
    <xf numFmtId="0" fontId="8" fillId="0" borderId="0" xfId="0" applyFont="1" applyAlignment="1" applyProtection="1">
      <alignment/>
      <protection locked="0"/>
    </xf>
    <xf numFmtId="4" fontId="7" fillId="0" borderId="0" xfId="0" applyNumberFormat="1" applyFont="1" applyAlignment="1">
      <alignment/>
    </xf>
    <xf numFmtId="0" fontId="8" fillId="0" borderId="17"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2"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0" fillId="0" borderId="3" xfId="0" applyFont="1" applyBorder="1" applyAlignment="1" applyProtection="1">
      <alignment vertical="center"/>
      <protection locked="0"/>
    </xf>
    <xf numFmtId="0" fontId="23" fillId="0" borderId="22" xfId="0" applyFont="1" applyBorder="1" applyAlignment="1" applyProtection="1">
      <alignment horizontal="center" vertical="center"/>
      <protection locked="0"/>
    </xf>
    <xf numFmtId="49" fontId="23" fillId="0" borderId="22" xfId="0" applyNumberFormat="1"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167" fontId="23" fillId="0" borderId="22" xfId="0" applyNumberFormat="1" applyFont="1" applyBorder="1" applyAlignment="1" applyProtection="1">
      <alignment vertical="center"/>
      <protection locked="0"/>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locked="0"/>
    </xf>
    <xf numFmtId="0" fontId="0" fillId="0" borderId="22" xfId="0" applyFont="1" applyBorder="1" applyAlignment="1" applyProtection="1">
      <alignment vertical="center"/>
      <protection locked="0"/>
    </xf>
    <xf numFmtId="0" fontId="24" fillId="2" borderId="17" xfId="0" applyFont="1" applyFill="1" applyBorder="1" applyAlignment="1" applyProtection="1">
      <alignment horizontal="left" vertical="center"/>
      <protection locked="0"/>
    </xf>
    <xf numFmtId="0" fontId="24" fillId="0" borderId="0" xfId="0" applyFont="1" applyBorder="1" applyAlignment="1">
      <alignment horizontal="center" vertical="center"/>
    </xf>
    <xf numFmtId="166" fontId="24" fillId="0" borderId="0" xfId="0" applyNumberFormat="1" applyFont="1" applyBorder="1" applyAlignment="1">
      <alignment vertical="center"/>
    </xf>
    <xf numFmtId="166" fontId="24" fillId="0" borderId="12" xfId="0" applyNumberFormat="1" applyFont="1" applyBorder="1" applyAlignment="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lignment horizontal="left" vertical="center"/>
    </xf>
    <xf numFmtId="0" fontId="37" fillId="0" borderId="0" xfId="0" applyFont="1" applyAlignment="1">
      <alignment horizontal="left" vertical="center" wrapText="1"/>
    </xf>
    <xf numFmtId="0" fontId="0" fillId="0" borderId="0" xfId="0" applyFont="1" applyAlignment="1" applyProtection="1">
      <alignment vertical="center"/>
      <protection locked="0"/>
    </xf>
    <xf numFmtId="0" fontId="0" fillId="0" borderId="17" xfId="0" applyFont="1" applyBorder="1" applyAlignment="1">
      <alignment vertical="center"/>
    </xf>
    <xf numFmtId="0" fontId="0" fillId="0" borderId="0" xfId="0" applyBorder="1" applyAlignment="1">
      <alignment vertical="center"/>
    </xf>
    <xf numFmtId="0" fontId="38" fillId="0" borderId="0" xfId="0" applyFont="1" applyAlignment="1">
      <alignment vertical="center" wrapText="1"/>
    </xf>
    <xf numFmtId="0" fontId="0" fillId="0" borderId="18" xfId="0" applyFont="1" applyBorder="1" applyAlignment="1">
      <alignment vertical="center"/>
    </xf>
    <xf numFmtId="0" fontId="0" fillId="0" borderId="19" xfId="0"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9" fillId="0" borderId="3"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pplyProtection="1">
      <alignment vertical="center"/>
      <protection locked="0"/>
    </xf>
    <xf numFmtId="0" fontId="9" fillId="0" borderId="17" xfId="0" applyFont="1" applyBorder="1" applyAlignment="1">
      <alignment vertical="center"/>
    </xf>
    <xf numFmtId="0" fontId="9" fillId="0" borderId="0" xfId="0" applyFont="1" applyBorder="1" applyAlignment="1">
      <alignment vertical="center"/>
    </xf>
    <xf numFmtId="0" fontId="9" fillId="0" borderId="12"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19" xfId="0" applyFont="1" applyBorder="1" applyAlignment="1">
      <alignment horizontal="left" vertical="center"/>
    </xf>
    <xf numFmtId="0" fontId="11" fillId="0" borderId="19" xfId="0" applyFont="1" applyBorder="1" applyAlignment="1">
      <alignment vertical="center"/>
    </xf>
    <xf numFmtId="4" fontId="11" fillId="0" borderId="19" xfId="0" applyNumberFormat="1" applyFont="1" applyBorder="1" applyAlignment="1">
      <alignment vertical="center"/>
    </xf>
    <xf numFmtId="0" fontId="11" fillId="0" borderId="0" xfId="0" applyFont="1" applyAlignment="1">
      <alignment horizontal="left"/>
    </xf>
    <xf numFmtId="4" fontId="11" fillId="0" borderId="0" xfId="0" applyNumberFormat="1" applyFont="1" applyAlignment="1">
      <alignment/>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39" fillId="0" borderId="22" xfId="0" applyFont="1" applyBorder="1" applyAlignment="1" applyProtection="1">
      <alignment horizontal="center" vertical="center"/>
      <protection locked="0"/>
    </xf>
    <xf numFmtId="49" fontId="39" fillId="0" borderId="22" xfId="0" applyNumberFormat="1" applyFont="1" applyBorder="1" applyAlignment="1" applyProtection="1">
      <alignment horizontal="left" vertical="center" wrapText="1"/>
      <protection locked="0"/>
    </xf>
    <xf numFmtId="0" fontId="39" fillId="0" borderId="22" xfId="0" applyFont="1" applyBorder="1" applyAlignment="1" applyProtection="1">
      <alignment horizontal="left" vertical="center" wrapText="1"/>
      <protection locked="0"/>
    </xf>
    <xf numFmtId="0" fontId="39" fillId="0" borderId="22" xfId="0" applyFont="1" applyBorder="1" applyAlignment="1" applyProtection="1">
      <alignment horizontal="center" vertical="center" wrapText="1"/>
      <protection locked="0"/>
    </xf>
    <xf numFmtId="167" fontId="39" fillId="0" borderId="22" xfId="0" applyNumberFormat="1" applyFont="1" applyBorder="1" applyAlignment="1" applyProtection="1">
      <alignment vertical="center"/>
      <protection locked="0"/>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locked="0"/>
    </xf>
    <xf numFmtId="0" fontId="40" fillId="0" borderId="22" xfId="0" applyFont="1" applyBorder="1" applyAlignment="1" applyProtection="1">
      <alignment vertical="center"/>
      <protection locked="0"/>
    </xf>
    <xf numFmtId="0" fontId="40" fillId="0" borderId="3" xfId="0" applyFont="1" applyBorder="1" applyAlignment="1">
      <alignment vertical="center"/>
    </xf>
    <xf numFmtId="0" fontId="39" fillId="2" borderId="17" xfId="0" applyFont="1" applyFill="1" applyBorder="1" applyAlignment="1" applyProtection="1">
      <alignment horizontal="left" vertical="center"/>
      <protection locked="0"/>
    </xf>
    <xf numFmtId="0" fontId="39" fillId="0" borderId="0" xfId="0" applyFont="1" applyBorder="1" applyAlignment="1">
      <alignment horizontal="center" vertical="center"/>
    </xf>
    <xf numFmtId="0" fontId="12" fillId="0" borderId="18" xfId="0" applyFont="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167" fontId="23" fillId="2" borderId="22" xfId="0" applyNumberFormat="1" applyFont="1" applyFill="1" applyBorder="1" applyAlignment="1" applyProtection="1">
      <alignment vertical="center"/>
      <protection locked="0"/>
    </xf>
    <xf numFmtId="0" fontId="28" fillId="0" borderId="0" xfId="0" applyFont="1" applyAlignment="1">
      <alignment horizontal="left" vertical="center" wrapText="1"/>
    </xf>
    <xf numFmtId="0" fontId="31" fillId="0" borderId="0" xfId="0" applyFont="1" applyAlignment="1">
      <alignment horizontal="left" vertical="center" wrapText="1"/>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1" fillId="0" borderId="16" xfId="0" applyFont="1" applyBorder="1" applyAlignment="1">
      <alignment horizontal="center" vertical="center"/>
    </xf>
    <xf numFmtId="0" fontId="21" fillId="0" borderId="10" xfId="0" applyFont="1" applyBorder="1" applyAlignment="1">
      <alignment horizontal="left" vertical="center"/>
    </xf>
    <xf numFmtId="0" fontId="22" fillId="0" borderId="17" xfId="0" applyFont="1" applyBorder="1" applyAlignment="1">
      <alignment horizontal="left" vertical="center"/>
    </xf>
    <xf numFmtId="0" fontId="22" fillId="0" borderId="0" xfId="0" applyFont="1" applyBorder="1" applyAlignment="1">
      <alignment horizontal="left" vertical="center"/>
    </xf>
    <xf numFmtId="0" fontId="23" fillId="4" borderId="7" xfId="0" applyFont="1" applyFill="1" applyBorder="1" applyAlignment="1">
      <alignment horizontal="center" vertical="center"/>
    </xf>
    <xf numFmtId="0" fontId="23" fillId="4" borderId="7" xfId="0" applyFont="1" applyFill="1" applyBorder="1" applyAlignment="1">
      <alignment horizontal="left" vertical="center"/>
    </xf>
    <xf numFmtId="0" fontId="23" fillId="4" borderId="21" xfId="0" applyFont="1" applyFill="1" applyBorder="1" applyAlignment="1">
      <alignment horizontal="left" vertical="center"/>
    </xf>
    <xf numFmtId="0" fontId="23" fillId="4" borderId="7" xfId="0" applyFont="1" applyFill="1" applyBorder="1" applyAlignment="1">
      <alignment horizontal="right" vertical="center"/>
    </xf>
    <xf numFmtId="4" fontId="29" fillId="0" borderId="0" xfId="0" applyNumberFormat="1" applyFont="1" applyAlignment="1">
      <alignment vertical="center"/>
    </xf>
    <xf numFmtId="0" fontId="29" fillId="0" borderId="0" xfId="0" applyFont="1" applyAlignment="1">
      <alignmen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0" fontId="23" fillId="4" borderId="6" xfId="0" applyFont="1" applyFill="1" applyBorder="1" applyAlignment="1">
      <alignment horizontal="center" vertical="center"/>
    </xf>
    <xf numFmtId="4" fontId="11" fillId="0" borderId="0" xfId="0" applyNumberFormat="1" applyFont="1" applyAlignment="1">
      <alignment vertical="center"/>
    </xf>
    <xf numFmtId="0" fontId="11" fillId="0" borderId="0" xfId="0" applyFont="1" applyAlignment="1">
      <alignment vertical="center"/>
    </xf>
    <xf numFmtId="4" fontId="29" fillId="0" borderId="0" xfId="0" applyNumberFormat="1" applyFont="1" applyAlignment="1">
      <alignment horizontal="right" vertical="center"/>
    </xf>
    <xf numFmtId="4" fontId="5" fillId="3" borderId="7" xfId="0" applyNumberFormat="1" applyFont="1" applyFill="1" applyBorder="1" applyAlignment="1">
      <alignment vertical="center"/>
    </xf>
    <xf numFmtId="0" fontId="0" fillId="3" borderId="7" xfId="0" applyFont="1" applyFill="1" applyBorder="1" applyAlignment="1">
      <alignment vertical="center"/>
    </xf>
    <xf numFmtId="0" fontId="0" fillId="3" borderId="21" xfId="0" applyFont="1" applyFill="1" applyBorder="1" applyAlignment="1">
      <alignment vertical="center"/>
    </xf>
    <xf numFmtId="0" fontId="5" fillId="3" borderId="7" xfId="0" applyFont="1" applyFill="1" applyBorder="1" applyAlignment="1">
      <alignment horizontal="left" vertical="center"/>
    </xf>
    <xf numFmtId="0" fontId="14" fillId="5" borderId="0" xfId="0" applyFont="1" applyFill="1" applyAlignment="1">
      <alignment horizontal="center" vertical="center"/>
    </xf>
    <xf numFmtId="0" fontId="0" fillId="0" borderId="0" xfId="0"/>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8"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19"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12" fillId="0" borderId="0" xfId="0" applyFont="1" applyAlignment="1" quotePrefix="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28"/>
  <sheetViews>
    <sheetView showGridLines="0" tabSelected="1" workbookViewId="0" topLeftCell="A1">
      <selection activeCell="AG20" sqref="AG20"/>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1</v>
      </c>
      <c r="BT1" s="16" t="s">
        <v>3</v>
      </c>
      <c r="BU1" s="16" t="s">
        <v>3</v>
      </c>
      <c r="BV1" s="16" t="s">
        <v>4</v>
      </c>
    </row>
    <row r="2" spans="44:72" s="1" customFormat="1" ht="36.95" customHeight="1">
      <c r="AR2" s="242" t="s">
        <v>5</v>
      </c>
      <c r="AS2" s="243"/>
      <c r="AT2" s="243"/>
      <c r="AU2" s="243"/>
      <c r="AV2" s="243"/>
      <c r="AW2" s="243"/>
      <c r="AX2" s="243"/>
      <c r="AY2" s="243"/>
      <c r="AZ2" s="243"/>
      <c r="BA2" s="243"/>
      <c r="BB2" s="243"/>
      <c r="BC2" s="243"/>
      <c r="BD2" s="243"/>
      <c r="BE2" s="243"/>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0"/>
      <c r="D4" s="21" t="s">
        <v>9</v>
      </c>
      <c r="AR4" s="20"/>
      <c r="AS4" s="22" t="s">
        <v>10</v>
      </c>
      <c r="BE4" s="23" t="s">
        <v>11</v>
      </c>
      <c r="BS4" s="17" t="s">
        <v>12</v>
      </c>
    </row>
    <row r="5" spans="2:71" s="1" customFormat="1" ht="12" customHeight="1">
      <c r="B5" s="20"/>
      <c r="D5" s="24" t="s">
        <v>13</v>
      </c>
      <c r="K5" s="247" t="s">
        <v>14</v>
      </c>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R5" s="20"/>
      <c r="BE5" s="244" t="s">
        <v>15</v>
      </c>
      <c r="BS5" s="17" t="s">
        <v>6</v>
      </c>
    </row>
    <row r="6" spans="2:71" s="1" customFormat="1" ht="36.95" customHeight="1">
      <c r="B6" s="20"/>
      <c r="D6" s="26" t="s">
        <v>16</v>
      </c>
      <c r="K6" s="248" t="s">
        <v>17</v>
      </c>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R6" s="20"/>
      <c r="BE6" s="245"/>
      <c r="BS6" s="17" t="s">
        <v>6</v>
      </c>
    </row>
    <row r="7" spans="2:71" s="1" customFormat="1" ht="12" customHeight="1">
      <c r="B7" s="20"/>
      <c r="D7" s="27" t="s">
        <v>18</v>
      </c>
      <c r="K7" s="25" t="s">
        <v>1</v>
      </c>
      <c r="AK7" s="27" t="s">
        <v>19</v>
      </c>
      <c r="AN7" s="25" t="s">
        <v>1</v>
      </c>
      <c r="AR7" s="20"/>
      <c r="BE7" s="245"/>
      <c r="BS7" s="17" t="s">
        <v>6</v>
      </c>
    </row>
    <row r="8" spans="2:71" s="1" customFormat="1" ht="12" customHeight="1">
      <c r="B8" s="20"/>
      <c r="D8" s="27" t="s">
        <v>20</v>
      </c>
      <c r="K8" s="25" t="s">
        <v>21</v>
      </c>
      <c r="AK8" s="27" t="s">
        <v>22</v>
      </c>
      <c r="AN8" s="28" t="s">
        <v>23</v>
      </c>
      <c r="AR8" s="20"/>
      <c r="BE8" s="245"/>
      <c r="BS8" s="17" t="s">
        <v>6</v>
      </c>
    </row>
    <row r="9" spans="2:71" s="1" customFormat="1" ht="14.45" customHeight="1">
      <c r="B9" s="20"/>
      <c r="AR9" s="20"/>
      <c r="BE9" s="245"/>
      <c r="BS9" s="17" t="s">
        <v>6</v>
      </c>
    </row>
    <row r="10" spans="2:71" s="1" customFormat="1" ht="12" customHeight="1">
      <c r="B10" s="20"/>
      <c r="D10" s="27" t="s">
        <v>24</v>
      </c>
      <c r="AK10" s="27" t="s">
        <v>25</v>
      </c>
      <c r="AN10" s="25" t="s">
        <v>26</v>
      </c>
      <c r="AR10" s="20"/>
      <c r="BE10" s="245"/>
      <c r="BS10" s="17" t="s">
        <v>6</v>
      </c>
    </row>
    <row r="11" spans="2:71" s="1" customFormat="1" ht="18.4" customHeight="1">
      <c r="B11" s="20"/>
      <c r="E11" s="25" t="s">
        <v>27</v>
      </c>
      <c r="AK11" s="27" t="s">
        <v>28</v>
      </c>
      <c r="AN11" s="25" t="s">
        <v>29</v>
      </c>
      <c r="AR11" s="20"/>
      <c r="BE11" s="245"/>
      <c r="BS11" s="17" t="s">
        <v>6</v>
      </c>
    </row>
    <row r="12" spans="2:71" s="1" customFormat="1" ht="6.95" customHeight="1">
      <c r="B12" s="20"/>
      <c r="AR12" s="20"/>
      <c r="BE12" s="245"/>
      <c r="BS12" s="17" t="s">
        <v>6</v>
      </c>
    </row>
    <row r="13" spans="2:71" s="1" customFormat="1" ht="12" customHeight="1">
      <c r="B13" s="20"/>
      <c r="D13" s="27" t="s">
        <v>30</v>
      </c>
      <c r="AK13" s="27" t="s">
        <v>25</v>
      </c>
      <c r="AN13" s="29" t="s">
        <v>31</v>
      </c>
      <c r="AR13" s="20"/>
      <c r="BE13" s="245"/>
      <c r="BS13" s="17" t="s">
        <v>6</v>
      </c>
    </row>
    <row r="14" spans="2:71" ht="12.75">
      <c r="B14" s="20"/>
      <c r="E14" s="249" t="s">
        <v>31</v>
      </c>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7" t="s">
        <v>28</v>
      </c>
      <c r="AN14" s="29" t="s">
        <v>31</v>
      </c>
      <c r="AR14" s="20"/>
      <c r="BE14" s="245"/>
      <c r="BS14" s="17" t="s">
        <v>6</v>
      </c>
    </row>
    <row r="15" spans="2:71" s="1" customFormat="1" ht="6.95" customHeight="1">
      <c r="B15" s="20"/>
      <c r="AR15" s="20"/>
      <c r="BE15" s="245"/>
      <c r="BS15" s="17" t="s">
        <v>3</v>
      </c>
    </row>
    <row r="16" spans="2:71" s="1" customFormat="1" ht="12" customHeight="1">
      <c r="B16" s="20"/>
      <c r="D16" s="27" t="s">
        <v>32</v>
      </c>
      <c r="AK16" s="27" t="s">
        <v>25</v>
      </c>
      <c r="AN16" s="25" t="s">
        <v>33</v>
      </c>
      <c r="AR16" s="20"/>
      <c r="BE16" s="245"/>
      <c r="BS16" s="17" t="s">
        <v>3</v>
      </c>
    </row>
    <row r="17" spans="2:71" s="1" customFormat="1" ht="18.4" customHeight="1">
      <c r="B17" s="20"/>
      <c r="E17" s="25" t="s">
        <v>34</v>
      </c>
      <c r="AK17" s="27" t="s">
        <v>28</v>
      </c>
      <c r="AN17" s="25" t="s">
        <v>35</v>
      </c>
      <c r="AR17" s="20"/>
      <c r="BE17" s="245"/>
      <c r="BS17" s="17" t="s">
        <v>36</v>
      </c>
    </row>
    <row r="18" spans="2:71" s="1" customFormat="1" ht="6.95" customHeight="1">
      <c r="B18" s="20"/>
      <c r="AR18" s="20"/>
      <c r="BE18" s="245"/>
      <c r="BS18" s="17" t="s">
        <v>6</v>
      </c>
    </row>
    <row r="19" spans="2:71" s="1" customFormat="1" ht="12" customHeight="1">
      <c r="B19" s="20"/>
      <c r="D19" s="27" t="s">
        <v>37</v>
      </c>
      <c r="AK19" s="27" t="s">
        <v>25</v>
      </c>
      <c r="AN19" s="25" t="s">
        <v>33</v>
      </c>
      <c r="AR19" s="20"/>
      <c r="BE19" s="245"/>
      <c r="BS19" s="17" t="s">
        <v>6</v>
      </c>
    </row>
    <row r="20" spans="2:71" s="1" customFormat="1" ht="18.4" customHeight="1">
      <c r="B20" s="20"/>
      <c r="E20" s="25" t="s">
        <v>34</v>
      </c>
      <c r="AK20" s="27" t="s">
        <v>28</v>
      </c>
      <c r="AN20" s="25" t="s">
        <v>35</v>
      </c>
      <c r="AR20" s="20"/>
      <c r="BE20" s="245"/>
      <c r="BS20" s="17" t="s">
        <v>36</v>
      </c>
    </row>
    <row r="21" spans="2:57" s="1" customFormat="1" ht="6.95" customHeight="1">
      <c r="B21" s="20"/>
      <c r="AR21" s="20"/>
      <c r="BE21" s="245"/>
    </row>
    <row r="22" spans="2:57" s="1" customFormat="1" ht="12" customHeight="1">
      <c r="B22" s="20"/>
      <c r="D22" s="27" t="s">
        <v>38</v>
      </c>
      <c r="AR22" s="20"/>
      <c r="BE22" s="245"/>
    </row>
    <row r="23" spans="2:57" s="1" customFormat="1" ht="16.5" customHeight="1">
      <c r="B23" s="20"/>
      <c r="E23" s="251" t="s">
        <v>1</v>
      </c>
      <c r="F23" s="251"/>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251"/>
      <c r="AJ23" s="251"/>
      <c r="AK23" s="251"/>
      <c r="AL23" s="251"/>
      <c r="AM23" s="251"/>
      <c r="AN23" s="251"/>
      <c r="AR23" s="20"/>
      <c r="BE23" s="245"/>
    </row>
    <row r="24" spans="2:57" s="1" customFormat="1" ht="6.95" customHeight="1">
      <c r="B24" s="20"/>
      <c r="AR24" s="20"/>
      <c r="BE24" s="245"/>
    </row>
    <row r="25" spans="2:57" s="1" customFormat="1" ht="6.95" customHeight="1">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245"/>
    </row>
    <row r="26" spans="1:57" s="2" customFormat="1" ht="25.9" customHeight="1">
      <c r="A26" s="32"/>
      <c r="B26" s="33"/>
      <c r="C26" s="32"/>
      <c r="D26" s="34" t="s">
        <v>39</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252">
        <f>ROUND(AG94,2)</f>
        <v>0</v>
      </c>
      <c r="AL26" s="253"/>
      <c r="AM26" s="253"/>
      <c r="AN26" s="253"/>
      <c r="AO26" s="253"/>
      <c r="AP26" s="32"/>
      <c r="AQ26" s="32"/>
      <c r="AR26" s="33"/>
      <c r="BE26" s="245"/>
    </row>
    <row r="27" spans="1:57" s="2" customFormat="1" ht="6.95" customHeight="1">
      <c r="A27" s="32"/>
      <c r="B27" s="33"/>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3"/>
      <c r="BE27" s="245"/>
    </row>
    <row r="28" spans="1:57" s="2" customFormat="1" ht="12.75">
      <c r="A28" s="32"/>
      <c r="B28" s="33"/>
      <c r="C28" s="32"/>
      <c r="D28" s="32"/>
      <c r="E28" s="32"/>
      <c r="F28" s="32"/>
      <c r="G28" s="32"/>
      <c r="H28" s="32"/>
      <c r="I28" s="32"/>
      <c r="J28" s="32"/>
      <c r="K28" s="32"/>
      <c r="L28" s="254" t="s">
        <v>40</v>
      </c>
      <c r="M28" s="254"/>
      <c r="N28" s="254"/>
      <c r="O28" s="254"/>
      <c r="P28" s="254"/>
      <c r="Q28" s="32"/>
      <c r="R28" s="32"/>
      <c r="S28" s="32"/>
      <c r="T28" s="32"/>
      <c r="U28" s="32"/>
      <c r="V28" s="32"/>
      <c r="W28" s="254" t="s">
        <v>41</v>
      </c>
      <c r="X28" s="254"/>
      <c r="Y28" s="254"/>
      <c r="Z28" s="254"/>
      <c r="AA28" s="254"/>
      <c r="AB28" s="254"/>
      <c r="AC28" s="254"/>
      <c r="AD28" s="254"/>
      <c r="AE28" s="254"/>
      <c r="AF28" s="32"/>
      <c r="AG28" s="32"/>
      <c r="AH28" s="32"/>
      <c r="AI28" s="32"/>
      <c r="AJ28" s="32"/>
      <c r="AK28" s="254" t="s">
        <v>42</v>
      </c>
      <c r="AL28" s="254"/>
      <c r="AM28" s="254"/>
      <c r="AN28" s="254"/>
      <c r="AO28" s="254"/>
      <c r="AP28" s="32"/>
      <c r="AQ28" s="32"/>
      <c r="AR28" s="33"/>
      <c r="BE28" s="245"/>
    </row>
    <row r="29" spans="2:57" s="3" customFormat="1" ht="14.45" customHeight="1">
      <c r="B29" s="37"/>
      <c r="D29" s="27" t="s">
        <v>43</v>
      </c>
      <c r="F29" s="27" t="s">
        <v>44</v>
      </c>
      <c r="L29" s="257">
        <v>0.21</v>
      </c>
      <c r="M29" s="256"/>
      <c r="N29" s="256"/>
      <c r="O29" s="256"/>
      <c r="P29" s="256"/>
      <c r="W29" s="255">
        <f>ROUND(AZ94,2)</f>
        <v>0</v>
      </c>
      <c r="X29" s="256"/>
      <c r="Y29" s="256"/>
      <c r="Z29" s="256"/>
      <c r="AA29" s="256"/>
      <c r="AB29" s="256"/>
      <c r="AC29" s="256"/>
      <c r="AD29" s="256"/>
      <c r="AE29" s="256"/>
      <c r="AK29" s="255">
        <f>ROUND(AV94,2)</f>
        <v>0</v>
      </c>
      <c r="AL29" s="256"/>
      <c r="AM29" s="256"/>
      <c r="AN29" s="256"/>
      <c r="AO29" s="256"/>
      <c r="AR29" s="37"/>
      <c r="BE29" s="246"/>
    </row>
    <row r="30" spans="2:57" s="3" customFormat="1" ht="14.45" customHeight="1">
      <c r="B30" s="37"/>
      <c r="F30" s="27" t="s">
        <v>45</v>
      </c>
      <c r="L30" s="257">
        <v>0.15</v>
      </c>
      <c r="M30" s="256"/>
      <c r="N30" s="256"/>
      <c r="O30" s="256"/>
      <c r="P30" s="256"/>
      <c r="W30" s="255">
        <f>ROUND(BA94,2)</f>
        <v>0</v>
      </c>
      <c r="X30" s="256"/>
      <c r="Y30" s="256"/>
      <c r="Z30" s="256"/>
      <c r="AA30" s="256"/>
      <c r="AB30" s="256"/>
      <c r="AC30" s="256"/>
      <c r="AD30" s="256"/>
      <c r="AE30" s="256"/>
      <c r="AK30" s="255">
        <f>ROUND(AW94,2)</f>
        <v>0</v>
      </c>
      <c r="AL30" s="256"/>
      <c r="AM30" s="256"/>
      <c r="AN30" s="256"/>
      <c r="AO30" s="256"/>
      <c r="AR30" s="37"/>
      <c r="BE30" s="246"/>
    </row>
    <row r="31" spans="2:57" s="3" customFormat="1" ht="14.45" customHeight="1" hidden="1">
      <c r="B31" s="37"/>
      <c r="F31" s="27" t="s">
        <v>46</v>
      </c>
      <c r="L31" s="257">
        <v>0.21</v>
      </c>
      <c r="M31" s="256"/>
      <c r="N31" s="256"/>
      <c r="O31" s="256"/>
      <c r="P31" s="256"/>
      <c r="W31" s="255">
        <f>ROUND(BB94,2)</f>
        <v>0</v>
      </c>
      <c r="X31" s="256"/>
      <c r="Y31" s="256"/>
      <c r="Z31" s="256"/>
      <c r="AA31" s="256"/>
      <c r="AB31" s="256"/>
      <c r="AC31" s="256"/>
      <c r="AD31" s="256"/>
      <c r="AE31" s="256"/>
      <c r="AK31" s="255">
        <v>0</v>
      </c>
      <c r="AL31" s="256"/>
      <c r="AM31" s="256"/>
      <c r="AN31" s="256"/>
      <c r="AO31" s="256"/>
      <c r="AR31" s="37"/>
      <c r="BE31" s="246"/>
    </row>
    <row r="32" spans="2:57" s="3" customFormat="1" ht="14.45" customHeight="1" hidden="1">
      <c r="B32" s="37"/>
      <c r="F32" s="27" t="s">
        <v>47</v>
      </c>
      <c r="L32" s="257">
        <v>0.15</v>
      </c>
      <c r="M32" s="256"/>
      <c r="N32" s="256"/>
      <c r="O32" s="256"/>
      <c r="P32" s="256"/>
      <c r="W32" s="255">
        <f>ROUND(BC94,2)</f>
        <v>0</v>
      </c>
      <c r="X32" s="256"/>
      <c r="Y32" s="256"/>
      <c r="Z32" s="256"/>
      <c r="AA32" s="256"/>
      <c r="AB32" s="256"/>
      <c r="AC32" s="256"/>
      <c r="AD32" s="256"/>
      <c r="AE32" s="256"/>
      <c r="AK32" s="255">
        <v>0</v>
      </c>
      <c r="AL32" s="256"/>
      <c r="AM32" s="256"/>
      <c r="AN32" s="256"/>
      <c r="AO32" s="256"/>
      <c r="AR32" s="37"/>
      <c r="BE32" s="246"/>
    </row>
    <row r="33" spans="2:57" s="3" customFormat="1" ht="14.45" customHeight="1" hidden="1">
      <c r="B33" s="37"/>
      <c r="F33" s="27" t="s">
        <v>48</v>
      </c>
      <c r="L33" s="257">
        <v>0</v>
      </c>
      <c r="M33" s="256"/>
      <c r="N33" s="256"/>
      <c r="O33" s="256"/>
      <c r="P33" s="256"/>
      <c r="W33" s="255">
        <f>ROUND(BD94,2)</f>
        <v>0</v>
      </c>
      <c r="X33" s="256"/>
      <c r="Y33" s="256"/>
      <c r="Z33" s="256"/>
      <c r="AA33" s="256"/>
      <c r="AB33" s="256"/>
      <c r="AC33" s="256"/>
      <c r="AD33" s="256"/>
      <c r="AE33" s="256"/>
      <c r="AK33" s="255">
        <v>0</v>
      </c>
      <c r="AL33" s="256"/>
      <c r="AM33" s="256"/>
      <c r="AN33" s="256"/>
      <c r="AO33" s="256"/>
      <c r="AR33" s="37"/>
      <c r="BE33" s="246"/>
    </row>
    <row r="34" spans="1:57" s="2" customFormat="1" ht="6.95" customHeight="1">
      <c r="A34" s="32"/>
      <c r="B34" s="33"/>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3"/>
      <c r="BE34" s="245"/>
    </row>
    <row r="35" spans="1:57" s="2" customFormat="1" ht="25.9" customHeight="1">
      <c r="A35" s="32"/>
      <c r="B35" s="33"/>
      <c r="C35" s="38"/>
      <c r="D35" s="39" t="s">
        <v>49</v>
      </c>
      <c r="E35" s="40"/>
      <c r="F35" s="40"/>
      <c r="G35" s="40"/>
      <c r="H35" s="40"/>
      <c r="I35" s="40"/>
      <c r="J35" s="40"/>
      <c r="K35" s="40"/>
      <c r="L35" s="40"/>
      <c r="M35" s="40"/>
      <c r="N35" s="40"/>
      <c r="O35" s="40"/>
      <c r="P35" s="40"/>
      <c r="Q35" s="40"/>
      <c r="R35" s="40"/>
      <c r="S35" s="40"/>
      <c r="T35" s="41" t="s">
        <v>50</v>
      </c>
      <c r="U35" s="40"/>
      <c r="V35" s="40"/>
      <c r="W35" s="40"/>
      <c r="X35" s="241" t="s">
        <v>51</v>
      </c>
      <c r="Y35" s="239"/>
      <c r="Z35" s="239"/>
      <c r="AA35" s="239"/>
      <c r="AB35" s="239"/>
      <c r="AC35" s="40"/>
      <c r="AD35" s="40"/>
      <c r="AE35" s="40"/>
      <c r="AF35" s="40"/>
      <c r="AG35" s="40"/>
      <c r="AH35" s="40"/>
      <c r="AI35" s="40"/>
      <c r="AJ35" s="40"/>
      <c r="AK35" s="238">
        <f>SUM(AK26:AK33)</f>
        <v>0</v>
      </c>
      <c r="AL35" s="239"/>
      <c r="AM35" s="239"/>
      <c r="AN35" s="239"/>
      <c r="AO35" s="240"/>
      <c r="AP35" s="38"/>
      <c r="AQ35" s="38"/>
      <c r="AR35" s="33"/>
      <c r="BE35" s="32"/>
    </row>
    <row r="36" spans="1:57" s="2" customFormat="1" ht="6.95" customHeight="1">
      <c r="A36" s="32"/>
      <c r="B36" s="33"/>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3"/>
      <c r="BE36" s="32"/>
    </row>
    <row r="37" spans="1:57" s="2" customFormat="1" ht="14.45" customHeight="1">
      <c r="A37" s="32"/>
      <c r="B37" s="33"/>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3"/>
      <c r="BE37" s="32"/>
    </row>
    <row r="38" spans="2:44" s="1" customFormat="1" ht="14.45" customHeight="1">
      <c r="B38" s="20"/>
      <c r="AR38" s="20"/>
    </row>
    <row r="39" spans="2:44" s="1" customFormat="1" ht="14.45" customHeight="1">
      <c r="B39" s="20"/>
      <c r="AR39" s="20"/>
    </row>
    <row r="40" spans="2:44" s="1" customFormat="1" ht="14.45" customHeight="1">
      <c r="B40" s="20"/>
      <c r="AR40" s="20"/>
    </row>
    <row r="41" spans="2:44" s="1" customFormat="1" ht="14.45" customHeight="1">
      <c r="B41" s="20"/>
      <c r="AR41" s="20"/>
    </row>
    <row r="42" spans="2:44" s="1" customFormat="1" ht="14.45" customHeight="1">
      <c r="B42" s="20"/>
      <c r="AR42" s="20"/>
    </row>
    <row r="43" spans="2:44" s="1" customFormat="1" ht="14.45" customHeight="1">
      <c r="B43" s="20"/>
      <c r="AR43" s="20"/>
    </row>
    <row r="44" spans="2:44" s="1" customFormat="1" ht="14.45" customHeight="1">
      <c r="B44" s="20"/>
      <c r="AR44" s="20"/>
    </row>
    <row r="45" spans="2:44" s="1" customFormat="1" ht="14.45" customHeight="1">
      <c r="B45" s="20"/>
      <c r="AR45" s="20"/>
    </row>
    <row r="46" spans="2:44" s="1" customFormat="1" ht="14.45" customHeight="1">
      <c r="B46" s="20"/>
      <c r="AR46" s="20"/>
    </row>
    <row r="47" spans="2:44" s="1" customFormat="1" ht="14.45" customHeight="1">
      <c r="B47" s="20"/>
      <c r="AR47" s="20"/>
    </row>
    <row r="48" spans="2:44" s="1" customFormat="1" ht="14.45" customHeight="1">
      <c r="B48" s="20"/>
      <c r="AR48" s="20"/>
    </row>
    <row r="49" spans="2:44" s="2" customFormat="1" ht="14.45" customHeight="1">
      <c r="B49" s="42"/>
      <c r="D49" s="43" t="s">
        <v>52</v>
      </c>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3" t="s">
        <v>53</v>
      </c>
      <c r="AI49" s="44"/>
      <c r="AJ49" s="44"/>
      <c r="AK49" s="44"/>
      <c r="AL49" s="44"/>
      <c r="AM49" s="44"/>
      <c r="AN49" s="44"/>
      <c r="AO49" s="44"/>
      <c r="AR49" s="42"/>
    </row>
    <row r="50" spans="2:44" ht="12">
      <c r="B50" s="20"/>
      <c r="AR50" s="20"/>
    </row>
    <row r="51" spans="2:44" ht="12">
      <c r="B51" s="20"/>
      <c r="AR51" s="20"/>
    </row>
    <row r="52" spans="2:44" ht="12">
      <c r="B52" s="20"/>
      <c r="AR52" s="20"/>
    </row>
    <row r="53" spans="2:44" ht="12">
      <c r="B53" s="20"/>
      <c r="AR53" s="20"/>
    </row>
    <row r="54" spans="2:44" ht="12">
      <c r="B54" s="20"/>
      <c r="AR54" s="20"/>
    </row>
    <row r="55" spans="2:44" ht="12">
      <c r="B55" s="20"/>
      <c r="AR55" s="20"/>
    </row>
    <row r="56" spans="2:44" ht="12">
      <c r="B56" s="20"/>
      <c r="AR56" s="20"/>
    </row>
    <row r="57" spans="2:44" ht="12">
      <c r="B57" s="20"/>
      <c r="AR57" s="20"/>
    </row>
    <row r="58" spans="2:44" ht="12">
      <c r="B58" s="20"/>
      <c r="AR58" s="20"/>
    </row>
    <row r="59" spans="2:44" ht="12">
      <c r="B59" s="20"/>
      <c r="AR59" s="20"/>
    </row>
    <row r="60" spans="1:57" s="2" customFormat="1" ht="12.75">
      <c r="A60" s="32"/>
      <c r="B60" s="33"/>
      <c r="C60" s="32"/>
      <c r="D60" s="45" t="s">
        <v>54</v>
      </c>
      <c r="E60" s="35"/>
      <c r="F60" s="35"/>
      <c r="G60" s="35"/>
      <c r="H60" s="35"/>
      <c r="I60" s="35"/>
      <c r="J60" s="35"/>
      <c r="K60" s="35"/>
      <c r="L60" s="35"/>
      <c r="M60" s="35"/>
      <c r="N60" s="35"/>
      <c r="O60" s="35"/>
      <c r="P60" s="35"/>
      <c r="Q60" s="35"/>
      <c r="R60" s="35"/>
      <c r="S60" s="35"/>
      <c r="T60" s="35"/>
      <c r="U60" s="35"/>
      <c r="V60" s="45" t="s">
        <v>55</v>
      </c>
      <c r="W60" s="35"/>
      <c r="X60" s="35"/>
      <c r="Y60" s="35"/>
      <c r="Z60" s="35"/>
      <c r="AA60" s="35"/>
      <c r="AB60" s="35"/>
      <c r="AC60" s="35"/>
      <c r="AD60" s="35"/>
      <c r="AE60" s="35"/>
      <c r="AF60" s="35"/>
      <c r="AG60" s="35"/>
      <c r="AH60" s="45" t="s">
        <v>54</v>
      </c>
      <c r="AI60" s="35"/>
      <c r="AJ60" s="35"/>
      <c r="AK60" s="35"/>
      <c r="AL60" s="35"/>
      <c r="AM60" s="45" t="s">
        <v>55</v>
      </c>
      <c r="AN60" s="35"/>
      <c r="AO60" s="35"/>
      <c r="AP60" s="32"/>
      <c r="AQ60" s="32"/>
      <c r="AR60" s="33"/>
      <c r="BE60" s="32"/>
    </row>
    <row r="61" spans="2:44" ht="12">
      <c r="B61" s="20"/>
      <c r="AR61" s="20"/>
    </row>
    <row r="62" spans="2:44" ht="12">
      <c r="B62" s="20"/>
      <c r="AR62" s="20"/>
    </row>
    <row r="63" spans="2:44" ht="12">
      <c r="B63" s="20"/>
      <c r="AR63" s="20"/>
    </row>
    <row r="64" spans="1:57" s="2" customFormat="1" ht="12.75">
      <c r="A64" s="32"/>
      <c r="B64" s="33"/>
      <c r="C64" s="32"/>
      <c r="D64" s="43" t="s">
        <v>56</v>
      </c>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3" t="s">
        <v>57</v>
      </c>
      <c r="AI64" s="46"/>
      <c r="AJ64" s="46"/>
      <c r="AK64" s="46"/>
      <c r="AL64" s="46"/>
      <c r="AM64" s="46"/>
      <c r="AN64" s="46"/>
      <c r="AO64" s="46"/>
      <c r="AP64" s="32"/>
      <c r="AQ64" s="32"/>
      <c r="AR64" s="33"/>
      <c r="BE64" s="32"/>
    </row>
    <row r="65" spans="2:44" ht="12">
      <c r="B65" s="20"/>
      <c r="AR65" s="20"/>
    </row>
    <row r="66" spans="2:44" ht="12">
      <c r="B66" s="20"/>
      <c r="AR66" s="20"/>
    </row>
    <row r="67" spans="2:44" ht="12">
      <c r="B67" s="20"/>
      <c r="AR67" s="20"/>
    </row>
    <row r="68" spans="2:44" ht="12">
      <c r="B68" s="20"/>
      <c r="AR68" s="20"/>
    </row>
    <row r="69" spans="2:44" ht="12">
      <c r="B69" s="20"/>
      <c r="AR69" s="20"/>
    </row>
    <row r="70" spans="2:44" ht="12">
      <c r="B70" s="20"/>
      <c r="AR70" s="20"/>
    </row>
    <row r="71" spans="2:44" ht="12">
      <c r="B71" s="20"/>
      <c r="AR71" s="20"/>
    </row>
    <row r="72" spans="2:44" ht="12">
      <c r="B72" s="20"/>
      <c r="AR72" s="20"/>
    </row>
    <row r="73" spans="2:44" ht="12">
      <c r="B73" s="20"/>
      <c r="AR73" s="20"/>
    </row>
    <row r="74" spans="2:44" ht="12">
      <c r="B74" s="20"/>
      <c r="AR74" s="20"/>
    </row>
    <row r="75" spans="1:57" s="2" customFormat="1" ht="12.75">
      <c r="A75" s="32"/>
      <c r="B75" s="33"/>
      <c r="C75" s="32"/>
      <c r="D75" s="45" t="s">
        <v>54</v>
      </c>
      <c r="E75" s="35"/>
      <c r="F75" s="35"/>
      <c r="G75" s="35"/>
      <c r="H75" s="35"/>
      <c r="I75" s="35"/>
      <c r="J75" s="35"/>
      <c r="K75" s="35"/>
      <c r="L75" s="35"/>
      <c r="M75" s="35"/>
      <c r="N75" s="35"/>
      <c r="O75" s="35"/>
      <c r="P75" s="35"/>
      <c r="Q75" s="35"/>
      <c r="R75" s="35"/>
      <c r="S75" s="35"/>
      <c r="T75" s="35"/>
      <c r="U75" s="35"/>
      <c r="V75" s="45" t="s">
        <v>55</v>
      </c>
      <c r="W75" s="35"/>
      <c r="X75" s="35"/>
      <c r="Y75" s="35"/>
      <c r="Z75" s="35"/>
      <c r="AA75" s="35"/>
      <c r="AB75" s="35"/>
      <c r="AC75" s="35"/>
      <c r="AD75" s="35"/>
      <c r="AE75" s="35"/>
      <c r="AF75" s="35"/>
      <c r="AG75" s="35"/>
      <c r="AH75" s="45" t="s">
        <v>54</v>
      </c>
      <c r="AI75" s="35"/>
      <c r="AJ75" s="35"/>
      <c r="AK75" s="35"/>
      <c r="AL75" s="35"/>
      <c r="AM75" s="45" t="s">
        <v>55</v>
      </c>
      <c r="AN75" s="35"/>
      <c r="AO75" s="35"/>
      <c r="AP75" s="32"/>
      <c r="AQ75" s="32"/>
      <c r="AR75" s="33"/>
      <c r="BE75" s="32"/>
    </row>
    <row r="76" spans="1:57" s="2" customFormat="1" ht="12">
      <c r="A76" s="32"/>
      <c r="B76" s="33"/>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3"/>
      <c r="BE76" s="32"/>
    </row>
    <row r="77" spans="1:57" s="2" customFormat="1" ht="6.95" customHeight="1">
      <c r="A77" s="32"/>
      <c r="B77" s="47"/>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33"/>
      <c r="BE77" s="32"/>
    </row>
    <row r="81" spans="1:57" s="2" customFormat="1" ht="6.95" customHeight="1">
      <c r="A81" s="32"/>
      <c r="B81" s="49"/>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33"/>
      <c r="BE81" s="32"/>
    </row>
    <row r="82" spans="1:57" s="2" customFormat="1" ht="24.95" customHeight="1">
      <c r="A82" s="32"/>
      <c r="B82" s="33"/>
      <c r="C82" s="21" t="s">
        <v>58</v>
      </c>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3"/>
      <c r="BE82" s="32"/>
    </row>
    <row r="83" spans="1:57" s="2" customFormat="1" ht="6.95" customHeight="1">
      <c r="A83" s="32"/>
      <c r="B83" s="33"/>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3"/>
      <c r="BE83" s="32"/>
    </row>
    <row r="84" spans="2:44" s="4" customFormat="1" ht="12" customHeight="1">
      <c r="B84" s="51"/>
      <c r="C84" s="27" t="s">
        <v>13</v>
      </c>
      <c r="L84" s="4" t="str">
        <f>K5</f>
        <v>11</v>
      </c>
      <c r="AR84" s="51"/>
    </row>
    <row r="85" spans="2:44" s="5" customFormat="1" ht="36.95" customHeight="1">
      <c r="B85" s="52"/>
      <c r="C85" s="53" t="s">
        <v>16</v>
      </c>
      <c r="L85" s="232" t="str">
        <f>K6</f>
        <v>Oprava nástupišť č. 5 a 6 v žst. Brno hl.n.</v>
      </c>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233"/>
      <c r="AR85" s="52"/>
    </row>
    <row r="86" spans="1:57" s="2" customFormat="1" ht="6.95" customHeight="1">
      <c r="A86" s="32"/>
      <c r="B86" s="33"/>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3"/>
      <c r="BE86" s="32"/>
    </row>
    <row r="87" spans="1:57" s="2" customFormat="1" ht="12" customHeight="1">
      <c r="A87" s="32"/>
      <c r="B87" s="33"/>
      <c r="C87" s="27" t="s">
        <v>20</v>
      </c>
      <c r="D87" s="32"/>
      <c r="E87" s="32"/>
      <c r="F87" s="32"/>
      <c r="G87" s="32"/>
      <c r="H87" s="32"/>
      <c r="I87" s="32"/>
      <c r="J87" s="32"/>
      <c r="K87" s="32"/>
      <c r="L87" s="54" t="str">
        <f>IF(K8="","",K8)</f>
        <v>Brno hl.n.</v>
      </c>
      <c r="M87" s="32"/>
      <c r="N87" s="32"/>
      <c r="O87" s="32"/>
      <c r="P87" s="32"/>
      <c r="Q87" s="32"/>
      <c r="R87" s="32"/>
      <c r="S87" s="32"/>
      <c r="T87" s="32"/>
      <c r="U87" s="32"/>
      <c r="V87" s="32"/>
      <c r="W87" s="32"/>
      <c r="X87" s="32"/>
      <c r="Y87" s="32"/>
      <c r="Z87" s="32"/>
      <c r="AA87" s="32"/>
      <c r="AB87" s="32"/>
      <c r="AC87" s="32"/>
      <c r="AD87" s="32"/>
      <c r="AE87" s="32"/>
      <c r="AF87" s="32"/>
      <c r="AG87" s="32"/>
      <c r="AH87" s="32"/>
      <c r="AI87" s="27" t="s">
        <v>22</v>
      </c>
      <c r="AJ87" s="32"/>
      <c r="AK87" s="32"/>
      <c r="AL87" s="32"/>
      <c r="AM87" s="217" t="str">
        <f>IF(AN8="","",AN8)</f>
        <v>18. 2. 2021</v>
      </c>
      <c r="AN87" s="217"/>
      <c r="AO87" s="32"/>
      <c r="AP87" s="32"/>
      <c r="AQ87" s="32"/>
      <c r="AR87" s="33"/>
      <c r="BE87" s="32"/>
    </row>
    <row r="88" spans="1:57" s="2" customFormat="1" ht="6.95" customHeight="1">
      <c r="A88" s="32"/>
      <c r="B88" s="33"/>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3"/>
      <c r="BE88" s="32"/>
    </row>
    <row r="89" spans="1:57" s="2" customFormat="1" ht="15.2" customHeight="1">
      <c r="A89" s="32"/>
      <c r="B89" s="33"/>
      <c r="C89" s="27" t="s">
        <v>24</v>
      </c>
      <c r="D89" s="32"/>
      <c r="E89" s="32"/>
      <c r="F89" s="32"/>
      <c r="G89" s="32"/>
      <c r="H89" s="32"/>
      <c r="I89" s="32"/>
      <c r="J89" s="32"/>
      <c r="K89" s="32"/>
      <c r="L89" s="4" t="str">
        <f>IF(E11="","",E11)</f>
        <v>Správa železnic, státní organizace</v>
      </c>
      <c r="M89" s="32"/>
      <c r="N89" s="32"/>
      <c r="O89" s="32"/>
      <c r="P89" s="32"/>
      <c r="Q89" s="32"/>
      <c r="R89" s="32"/>
      <c r="S89" s="32"/>
      <c r="T89" s="32"/>
      <c r="U89" s="32"/>
      <c r="V89" s="32"/>
      <c r="W89" s="32"/>
      <c r="X89" s="32"/>
      <c r="Y89" s="32"/>
      <c r="Z89" s="32"/>
      <c r="AA89" s="32"/>
      <c r="AB89" s="32"/>
      <c r="AC89" s="32"/>
      <c r="AD89" s="32"/>
      <c r="AE89" s="32"/>
      <c r="AF89" s="32"/>
      <c r="AG89" s="32"/>
      <c r="AH89" s="32"/>
      <c r="AI89" s="27" t="s">
        <v>32</v>
      </c>
      <c r="AJ89" s="32"/>
      <c r="AK89" s="32"/>
      <c r="AL89" s="32"/>
      <c r="AM89" s="218" t="str">
        <f>IF(E17="","",E17)</f>
        <v>DMC Havlíčkův Brod, s.r.o.</v>
      </c>
      <c r="AN89" s="219"/>
      <c r="AO89" s="219"/>
      <c r="AP89" s="219"/>
      <c r="AQ89" s="32"/>
      <c r="AR89" s="33"/>
      <c r="AS89" s="220" t="s">
        <v>59</v>
      </c>
      <c r="AT89" s="221"/>
      <c r="AU89" s="56"/>
      <c r="AV89" s="56"/>
      <c r="AW89" s="56"/>
      <c r="AX89" s="56"/>
      <c r="AY89" s="56"/>
      <c r="AZ89" s="56"/>
      <c r="BA89" s="56"/>
      <c r="BB89" s="56"/>
      <c r="BC89" s="56"/>
      <c r="BD89" s="57"/>
      <c r="BE89" s="32"/>
    </row>
    <row r="90" spans="1:57" s="2" customFormat="1" ht="15.2" customHeight="1">
      <c r="A90" s="32"/>
      <c r="B90" s="33"/>
      <c r="C90" s="27" t="s">
        <v>30</v>
      </c>
      <c r="D90" s="32"/>
      <c r="E90" s="32"/>
      <c r="F90" s="32"/>
      <c r="G90" s="32"/>
      <c r="H90" s="32"/>
      <c r="I90" s="32"/>
      <c r="J90" s="32"/>
      <c r="K90" s="32"/>
      <c r="L90" s="4" t="str">
        <f>IF(E14="Vyplň údaj","",E14)</f>
        <v/>
      </c>
      <c r="M90" s="32"/>
      <c r="N90" s="32"/>
      <c r="O90" s="32"/>
      <c r="P90" s="32"/>
      <c r="Q90" s="32"/>
      <c r="R90" s="32"/>
      <c r="S90" s="32"/>
      <c r="T90" s="32"/>
      <c r="U90" s="32"/>
      <c r="V90" s="32"/>
      <c r="W90" s="32"/>
      <c r="X90" s="32"/>
      <c r="Y90" s="32"/>
      <c r="Z90" s="32"/>
      <c r="AA90" s="32"/>
      <c r="AB90" s="32"/>
      <c r="AC90" s="32"/>
      <c r="AD90" s="32"/>
      <c r="AE90" s="32"/>
      <c r="AF90" s="32"/>
      <c r="AG90" s="32"/>
      <c r="AH90" s="32"/>
      <c r="AI90" s="27" t="s">
        <v>37</v>
      </c>
      <c r="AJ90" s="32"/>
      <c r="AK90" s="32"/>
      <c r="AL90" s="32"/>
      <c r="AM90" s="218" t="str">
        <f>IF(E20="","",E20)</f>
        <v>DMC Havlíčkův Brod, s.r.o.</v>
      </c>
      <c r="AN90" s="219"/>
      <c r="AO90" s="219"/>
      <c r="AP90" s="219"/>
      <c r="AQ90" s="32"/>
      <c r="AR90" s="33"/>
      <c r="AS90" s="222"/>
      <c r="AT90" s="223"/>
      <c r="AU90" s="58"/>
      <c r="AV90" s="58"/>
      <c r="AW90" s="58"/>
      <c r="AX90" s="58"/>
      <c r="AY90" s="58"/>
      <c r="AZ90" s="58"/>
      <c r="BA90" s="58"/>
      <c r="BB90" s="58"/>
      <c r="BC90" s="58"/>
      <c r="BD90" s="59"/>
      <c r="BE90" s="32"/>
    </row>
    <row r="91" spans="1:57" s="2" customFormat="1" ht="10.9" customHeight="1">
      <c r="A91" s="32"/>
      <c r="B91" s="33"/>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3"/>
      <c r="AS91" s="222"/>
      <c r="AT91" s="223"/>
      <c r="AU91" s="58"/>
      <c r="AV91" s="58"/>
      <c r="AW91" s="58"/>
      <c r="AX91" s="58"/>
      <c r="AY91" s="58"/>
      <c r="AZ91" s="58"/>
      <c r="BA91" s="58"/>
      <c r="BB91" s="58"/>
      <c r="BC91" s="58"/>
      <c r="BD91" s="59"/>
      <c r="BE91" s="32"/>
    </row>
    <row r="92" spans="1:57" s="2" customFormat="1" ht="29.25" customHeight="1">
      <c r="A92" s="32"/>
      <c r="B92" s="33"/>
      <c r="C92" s="234" t="s">
        <v>60</v>
      </c>
      <c r="D92" s="225"/>
      <c r="E92" s="225"/>
      <c r="F92" s="225"/>
      <c r="G92" s="225"/>
      <c r="H92" s="60"/>
      <c r="I92" s="224" t="s">
        <v>61</v>
      </c>
      <c r="J92" s="225"/>
      <c r="K92" s="225"/>
      <c r="L92" s="225"/>
      <c r="M92" s="225"/>
      <c r="N92" s="225"/>
      <c r="O92" s="225"/>
      <c r="P92" s="225"/>
      <c r="Q92" s="225"/>
      <c r="R92" s="225"/>
      <c r="S92" s="225"/>
      <c r="T92" s="225"/>
      <c r="U92" s="225"/>
      <c r="V92" s="225"/>
      <c r="W92" s="225"/>
      <c r="X92" s="225"/>
      <c r="Y92" s="225"/>
      <c r="Z92" s="225"/>
      <c r="AA92" s="225"/>
      <c r="AB92" s="225"/>
      <c r="AC92" s="225"/>
      <c r="AD92" s="225"/>
      <c r="AE92" s="225"/>
      <c r="AF92" s="225"/>
      <c r="AG92" s="227" t="s">
        <v>62</v>
      </c>
      <c r="AH92" s="225"/>
      <c r="AI92" s="225"/>
      <c r="AJ92" s="225"/>
      <c r="AK92" s="225"/>
      <c r="AL92" s="225"/>
      <c r="AM92" s="225"/>
      <c r="AN92" s="224" t="s">
        <v>63</v>
      </c>
      <c r="AO92" s="225"/>
      <c r="AP92" s="226"/>
      <c r="AQ92" s="61" t="s">
        <v>64</v>
      </c>
      <c r="AR92" s="33"/>
      <c r="AS92" s="62" t="s">
        <v>65</v>
      </c>
      <c r="AT92" s="63" t="s">
        <v>66</v>
      </c>
      <c r="AU92" s="63" t="s">
        <v>67</v>
      </c>
      <c r="AV92" s="63" t="s">
        <v>68</v>
      </c>
      <c r="AW92" s="63" t="s">
        <v>69</v>
      </c>
      <c r="AX92" s="63" t="s">
        <v>70</v>
      </c>
      <c r="AY92" s="63" t="s">
        <v>71</v>
      </c>
      <c r="AZ92" s="63" t="s">
        <v>72</v>
      </c>
      <c r="BA92" s="63" t="s">
        <v>73</v>
      </c>
      <c r="BB92" s="63" t="s">
        <v>74</v>
      </c>
      <c r="BC92" s="63" t="s">
        <v>75</v>
      </c>
      <c r="BD92" s="64" t="s">
        <v>76</v>
      </c>
      <c r="BE92" s="32"/>
    </row>
    <row r="93" spans="1:57" s="2" customFormat="1" ht="10.9" customHeight="1">
      <c r="A93" s="32"/>
      <c r="B93" s="33"/>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3"/>
      <c r="AS93" s="65"/>
      <c r="AT93" s="66"/>
      <c r="AU93" s="66"/>
      <c r="AV93" s="66"/>
      <c r="AW93" s="66"/>
      <c r="AX93" s="66"/>
      <c r="AY93" s="66"/>
      <c r="AZ93" s="66"/>
      <c r="BA93" s="66"/>
      <c r="BB93" s="66"/>
      <c r="BC93" s="66"/>
      <c r="BD93" s="67"/>
      <c r="BE93" s="32"/>
    </row>
    <row r="94" spans="2:90" s="6" customFormat="1" ht="32.45" customHeight="1">
      <c r="B94" s="68"/>
      <c r="C94" s="69" t="s">
        <v>77</v>
      </c>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230">
        <f>ROUND(AG95+SUM(AG96:AG112)+AG115+AG118+AG121+SUM(AG124:AG126),2)</f>
        <v>0</v>
      </c>
      <c r="AH94" s="230"/>
      <c r="AI94" s="230"/>
      <c r="AJ94" s="230"/>
      <c r="AK94" s="230"/>
      <c r="AL94" s="230"/>
      <c r="AM94" s="230"/>
      <c r="AN94" s="231">
        <f aca="true" t="shared" si="0" ref="AN94:AN126">SUM(AG94,AT94)</f>
        <v>0</v>
      </c>
      <c r="AO94" s="231"/>
      <c r="AP94" s="231"/>
      <c r="AQ94" s="72" t="s">
        <v>1</v>
      </c>
      <c r="AR94" s="68"/>
      <c r="AS94" s="73">
        <f>ROUND(AS95+SUM(AS96:AS112)+AS115+AS118+AS121+SUM(AS124:AS126),2)</f>
        <v>0</v>
      </c>
      <c r="AT94" s="74">
        <f aca="true" t="shared" si="1" ref="AT94:AT126">ROUND(SUM(AV94:AW94),2)</f>
        <v>0</v>
      </c>
      <c r="AU94" s="75">
        <f>ROUND(AU95+SUM(AU96:AU112)+AU115+AU118+AU121+SUM(AU124:AU126),5)</f>
        <v>0</v>
      </c>
      <c r="AV94" s="74">
        <f>ROUND(AZ94*L29,2)</f>
        <v>0</v>
      </c>
      <c r="AW94" s="74">
        <f>ROUND(BA94*L30,2)</f>
        <v>0</v>
      </c>
      <c r="AX94" s="74">
        <f>ROUND(BB94*L29,2)</f>
        <v>0</v>
      </c>
      <c r="AY94" s="74">
        <f>ROUND(BC94*L30,2)</f>
        <v>0</v>
      </c>
      <c r="AZ94" s="74">
        <f>ROUND(AZ95+SUM(AZ96:AZ112)+AZ115+AZ118+AZ121+SUM(AZ124:AZ126),2)</f>
        <v>0</v>
      </c>
      <c r="BA94" s="74">
        <f>ROUND(BA95+SUM(BA96:BA112)+BA115+BA118+BA121+SUM(BA124:BA126),2)</f>
        <v>0</v>
      </c>
      <c r="BB94" s="74">
        <f>ROUND(BB95+SUM(BB96:BB112)+BB115+BB118+BB121+SUM(BB124:BB126),2)</f>
        <v>0</v>
      </c>
      <c r="BC94" s="74">
        <f>ROUND(BC95+SUM(BC96:BC112)+BC115+BC118+BC121+SUM(BC124:BC126),2)</f>
        <v>0</v>
      </c>
      <c r="BD94" s="76">
        <f>ROUND(BD95+SUM(BD96:BD112)+BD115+BD118+BD121+SUM(BD124:BD126),2)</f>
        <v>0</v>
      </c>
      <c r="BS94" s="77" t="s">
        <v>78</v>
      </c>
      <c r="BT94" s="77" t="s">
        <v>79</v>
      </c>
      <c r="BU94" s="78" t="s">
        <v>80</v>
      </c>
      <c r="BV94" s="77" t="s">
        <v>81</v>
      </c>
      <c r="BW94" s="77" t="s">
        <v>4</v>
      </c>
      <c r="BX94" s="77" t="s">
        <v>82</v>
      </c>
      <c r="CL94" s="77" t="s">
        <v>1</v>
      </c>
    </row>
    <row r="95" spans="1:91" s="7" customFormat="1" ht="16.5" customHeight="1">
      <c r="A95" s="79" t="s">
        <v>83</v>
      </c>
      <c r="B95" s="80"/>
      <c r="C95" s="81"/>
      <c r="D95" s="215" t="s">
        <v>84</v>
      </c>
      <c r="E95" s="215"/>
      <c r="F95" s="215"/>
      <c r="G95" s="215"/>
      <c r="H95" s="215"/>
      <c r="I95" s="82"/>
      <c r="J95" s="215" t="s">
        <v>85</v>
      </c>
      <c r="K95" s="215"/>
      <c r="L95" s="215"/>
      <c r="M95" s="215"/>
      <c r="N95" s="215"/>
      <c r="O95" s="215"/>
      <c r="P95" s="215"/>
      <c r="Q95" s="215"/>
      <c r="R95" s="215"/>
      <c r="S95" s="215"/>
      <c r="T95" s="215"/>
      <c r="U95" s="215"/>
      <c r="V95" s="215"/>
      <c r="W95" s="215"/>
      <c r="X95" s="215"/>
      <c r="Y95" s="215"/>
      <c r="Z95" s="215"/>
      <c r="AA95" s="215"/>
      <c r="AB95" s="215"/>
      <c r="AC95" s="215"/>
      <c r="AD95" s="215"/>
      <c r="AE95" s="215"/>
      <c r="AF95" s="215"/>
      <c r="AG95" s="228">
        <f>'PS 511 - Rozhlas (nástupi...'!J30</f>
        <v>0</v>
      </c>
      <c r="AH95" s="229"/>
      <c r="AI95" s="229"/>
      <c r="AJ95" s="229"/>
      <c r="AK95" s="229"/>
      <c r="AL95" s="229"/>
      <c r="AM95" s="229"/>
      <c r="AN95" s="228">
        <f t="shared" si="0"/>
        <v>0</v>
      </c>
      <c r="AO95" s="229"/>
      <c r="AP95" s="229"/>
      <c r="AQ95" s="83" t="s">
        <v>86</v>
      </c>
      <c r="AR95" s="80"/>
      <c r="AS95" s="84">
        <v>0</v>
      </c>
      <c r="AT95" s="85">
        <f t="shared" si="1"/>
        <v>0</v>
      </c>
      <c r="AU95" s="86">
        <f>'PS 511 - Rozhlas (nástupi...'!P117</f>
        <v>0</v>
      </c>
      <c r="AV95" s="85">
        <f>'PS 511 - Rozhlas (nástupi...'!J33</f>
        <v>0</v>
      </c>
      <c r="AW95" s="85">
        <f>'PS 511 - Rozhlas (nástupi...'!J34</f>
        <v>0</v>
      </c>
      <c r="AX95" s="85">
        <f>'PS 511 - Rozhlas (nástupi...'!J35</f>
        <v>0</v>
      </c>
      <c r="AY95" s="85">
        <f>'PS 511 - Rozhlas (nástupi...'!J36</f>
        <v>0</v>
      </c>
      <c r="AZ95" s="85">
        <f>'PS 511 - Rozhlas (nástupi...'!F33</f>
        <v>0</v>
      </c>
      <c r="BA95" s="85">
        <f>'PS 511 - Rozhlas (nástupi...'!F34</f>
        <v>0</v>
      </c>
      <c r="BB95" s="85">
        <f>'PS 511 - Rozhlas (nástupi...'!F35</f>
        <v>0</v>
      </c>
      <c r="BC95" s="85">
        <f>'PS 511 - Rozhlas (nástupi...'!F36</f>
        <v>0</v>
      </c>
      <c r="BD95" s="87">
        <f>'PS 511 - Rozhlas (nástupi...'!F37</f>
        <v>0</v>
      </c>
      <c r="BT95" s="88" t="s">
        <v>87</v>
      </c>
      <c r="BV95" s="88" t="s">
        <v>81</v>
      </c>
      <c r="BW95" s="88" t="s">
        <v>88</v>
      </c>
      <c r="BX95" s="88" t="s">
        <v>4</v>
      </c>
      <c r="CL95" s="88" t="s">
        <v>1</v>
      </c>
      <c r="CM95" s="88" t="s">
        <v>89</v>
      </c>
    </row>
    <row r="96" spans="1:91" s="7" customFormat="1" ht="16.5" customHeight="1">
      <c r="A96" s="79" t="s">
        <v>83</v>
      </c>
      <c r="B96" s="80"/>
      <c r="C96" s="81"/>
      <c r="D96" s="215" t="s">
        <v>90</v>
      </c>
      <c r="E96" s="215"/>
      <c r="F96" s="215"/>
      <c r="G96" s="215"/>
      <c r="H96" s="215"/>
      <c r="I96" s="82"/>
      <c r="J96" s="215" t="s">
        <v>91</v>
      </c>
      <c r="K96" s="215"/>
      <c r="L96" s="215"/>
      <c r="M96" s="215"/>
      <c r="N96" s="215"/>
      <c r="O96" s="215"/>
      <c r="P96" s="215"/>
      <c r="Q96" s="215"/>
      <c r="R96" s="215"/>
      <c r="S96" s="215"/>
      <c r="T96" s="215"/>
      <c r="U96" s="215"/>
      <c r="V96" s="215"/>
      <c r="W96" s="215"/>
      <c r="X96" s="215"/>
      <c r="Y96" s="215"/>
      <c r="Z96" s="215"/>
      <c r="AA96" s="215"/>
      <c r="AB96" s="215"/>
      <c r="AC96" s="215"/>
      <c r="AD96" s="215"/>
      <c r="AE96" s="215"/>
      <c r="AF96" s="215"/>
      <c r="AG96" s="228">
        <f>'PS 611 - Rozhlas (nástupi...'!J30</f>
        <v>0</v>
      </c>
      <c r="AH96" s="229"/>
      <c r="AI96" s="229"/>
      <c r="AJ96" s="229"/>
      <c r="AK96" s="229"/>
      <c r="AL96" s="229"/>
      <c r="AM96" s="229"/>
      <c r="AN96" s="228">
        <f t="shared" si="0"/>
        <v>0</v>
      </c>
      <c r="AO96" s="229"/>
      <c r="AP96" s="229"/>
      <c r="AQ96" s="83" t="s">
        <v>86</v>
      </c>
      <c r="AR96" s="80"/>
      <c r="AS96" s="84">
        <v>0</v>
      </c>
      <c r="AT96" s="85">
        <f t="shared" si="1"/>
        <v>0</v>
      </c>
      <c r="AU96" s="86">
        <f>'PS 611 - Rozhlas (nástupi...'!P117</f>
        <v>0</v>
      </c>
      <c r="AV96" s="85">
        <f>'PS 611 - Rozhlas (nástupi...'!J33</f>
        <v>0</v>
      </c>
      <c r="AW96" s="85">
        <f>'PS 611 - Rozhlas (nástupi...'!J34</f>
        <v>0</v>
      </c>
      <c r="AX96" s="85">
        <f>'PS 611 - Rozhlas (nástupi...'!J35</f>
        <v>0</v>
      </c>
      <c r="AY96" s="85">
        <f>'PS 611 - Rozhlas (nástupi...'!J36</f>
        <v>0</v>
      </c>
      <c r="AZ96" s="85">
        <f>'PS 611 - Rozhlas (nástupi...'!F33</f>
        <v>0</v>
      </c>
      <c r="BA96" s="85">
        <f>'PS 611 - Rozhlas (nástupi...'!F34</f>
        <v>0</v>
      </c>
      <c r="BB96" s="85">
        <f>'PS 611 - Rozhlas (nástupi...'!F35</f>
        <v>0</v>
      </c>
      <c r="BC96" s="85">
        <f>'PS 611 - Rozhlas (nástupi...'!F36</f>
        <v>0</v>
      </c>
      <c r="BD96" s="87">
        <f>'PS 611 - Rozhlas (nástupi...'!F37</f>
        <v>0</v>
      </c>
      <c r="BT96" s="88" t="s">
        <v>87</v>
      </c>
      <c r="BV96" s="88" t="s">
        <v>81</v>
      </c>
      <c r="BW96" s="88" t="s">
        <v>92</v>
      </c>
      <c r="BX96" s="88" t="s">
        <v>4</v>
      </c>
      <c r="CL96" s="88" t="s">
        <v>1</v>
      </c>
      <c r="CM96" s="88" t="s">
        <v>89</v>
      </c>
    </row>
    <row r="97" spans="1:91" s="7" customFormat="1" ht="24.75" customHeight="1">
      <c r="A97" s="79" t="s">
        <v>83</v>
      </c>
      <c r="B97" s="80"/>
      <c r="C97" s="81"/>
      <c r="D97" s="215" t="s">
        <v>93</v>
      </c>
      <c r="E97" s="215"/>
      <c r="F97" s="215"/>
      <c r="G97" s="215"/>
      <c r="H97" s="215"/>
      <c r="I97" s="82"/>
      <c r="J97" s="215" t="s">
        <v>94</v>
      </c>
      <c r="K97" s="215"/>
      <c r="L97" s="215"/>
      <c r="M97" s="215"/>
      <c r="N97" s="215"/>
      <c r="O97" s="215"/>
      <c r="P97" s="215"/>
      <c r="Q97" s="215"/>
      <c r="R97" s="215"/>
      <c r="S97" s="215"/>
      <c r="T97" s="215"/>
      <c r="U97" s="215"/>
      <c r="V97" s="215"/>
      <c r="W97" s="215"/>
      <c r="X97" s="215"/>
      <c r="Y97" s="215"/>
      <c r="Z97" s="215"/>
      <c r="AA97" s="215"/>
      <c r="AB97" s="215"/>
      <c r="AC97" s="215"/>
      <c r="AD97" s="215"/>
      <c r="AE97" s="215"/>
      <c r="AF97" s="215"/>
      <c r="AG97" s="228">
        <f>'PS 512 - Elektronický inf...'!J30</f>
        <v>0</v>
      </c>
      <c r="AH97" s="229"/>
      <c r="AI97" s="229"/>
      <c r="AJ97" s="229"/>
      <c r="AK97" s="229"/>
      <c r="AL97" s="229"/>
      <c r="AM97" s="229"/>
      <c r="AN97" s="228">
        <f t="shared" si="0"/>
        <v>0</v>
      </c>
      <c r="AO97" s="229"/>
      <c r="AP97" s="229"/>
      <c r="AQ97" s="83" t="s">
        <v>86</v>
      </c>
      <c r="AR97" s="80"/>
      <c r="AS97" s="84">
        <v>0</v>
      </c>
      <c r="AT97" s="85">
        <f t="shared" si="1"/>
        <v>0</v>
      </c>
      <c r="AU97" s="86">
        <f>'PS 512 - Elektronický inf...'!P117</f>
        <v>0</v>
      </c>
      <c r="AV97" s="85">
        <f>'PS 512 - Elektronický inf...'!J33</f>
        <v>0</v>
      </c>
      <c r="AW97" s="85">
        <f>'PS 512 - Elektronický inf...'!J34</f>
        <v>0</v>
      </c>
      <c r="AX97" s="85">
        <f>'PS 512 - Elektronický inf...'!J35</f>
        <v>0</v>
      </c>
      <c r="AY97" s="85">
        <f>'PS 512 - Elektronický inf...'!J36</f>
        <v>0</v>
      </c>
      <c r="AZ97" s="85">
        <f>'PS 512 - Elektronický inf...'!F33</f>
        <v>0</v>
      </c>
      <c r="BA97" s="85">
        <f>'PS 512 - Elektronický inf...'!F34</f>
        <v>0</v>
      </c>
      <c r="BB97" s="85">
        <f>'PS 512 - Elektronický inf...'!F35</f>
        <v>0</v>
      </c>
      <c r="BC97" s="85">
        <f>'PS 512 - Elektronický inf...'!F36</f>
        <v>0</v>
      </c>
      <c r="BD97" s="87">
        <f>'PS 512 - Elektronický inf...'!F37</f>
        <v>0</v>
      </c>
      <c r="BT97" s="88" t="s">
        <v>87</v>
      </c>
      <c r="BV97" s="88" t="s">
        <v>81</v>
      </c>
      <c r="BW97" s="88" t="s">
        <v>95</v>
      </c>
      <c r="BX97" s="88" t="s">
        <v>4</v>
      </c>
      <c r="CL97" s="88" t="s">
        <v>1</v>
      </c>
      <c r="CM97" s="88" t="s">
        <v>89</v>
      </c>
    </row>
    <row r="98" spans="1:91" s="7" customFormat="1" ht="24.75" customHeight="1">
      <c r="A98" s="79" t="s">
        <v>83</v>
      </c>
      <c r="B98" s="80"/>
      <c r="C98" s="81"/>
      <c r="D98" s="215" t="s">
        <v>96</v>
      </c>
      <c r="E98" s="215"/>
      <c r="F98" s="215"/>
      <c r="G98" s="215"/>
      <c r="H98" s="215"/>
      <c r="I98" s="82"/>
      <c r="J98" s="215" t="s">
        <v>97</v>
      </c>
      <c r="K98" s="215"/>
      <c r="L98" s="215"/>
      <c r="M98" s="215"/>
      <c r="N98" s="215"/>
      <c r="O98" s="215"/>
      <c r="P98" s="215"/>
      <c r="Q98" s="215"/>
      <c r="R98" s="215"/>
      <c r="S98" s="215"/>
      <c r="T98" s="215"/>
      <c r="U98" s="215"/>
      <c r="V98" s="215"/>
      <c r="W98" s="215"/>
      <c r="X98" s="215"/>
      <c r="Y98" s="215"/>
      <c r="Z98" s="215"/>
      <c r="AA98" s="215"/>
      <c r="AB98" s="215"/>
      <c r="AC98" s="215"/>
      <c r="AD98" s="215"/>
      <c r="AE98" s="215"/>
      <c r="AF98" s="215"/>
      <c r="AG98" s="228">
        <f>'PS 612 - Elektronický inf...'!J30</f>
        <v>0</v>
      </c>
      <c r="AH98" s="229"/>
      <c r="AI98" s="229"/>
      <c r="AJ98" s="229"/>
      <c r="AK98" s="229"/>
      <c r="AL98" s="229"/>
      <c r="AM98" s="229"/>
      <c r="AN98" s="228">
        <f t="shared" si="0"/>
        <v>0</v>
      </c>
      <c r="AO98" s="229"/>
      <c r="AP98" s="229"/>
      <c r="AQ98" s="83" t="s">
        <v>86</v>
      </c>
      <c r="AR98" s="80"/>
      <c r="AS98" s="84">
        <v>0</v>
      </c>
      <c r="AT98" s="85">
        <f t="shared" si="1"/>
        <v>0</v>
      </c>
      <c r="AU98" s="86">
        <f>'PS 612 - Elektronický inf...'!P117</f>
        <v>0</v>
      </c>
      <c r="AV98" s="85">
        <f>'PS 612 - Elektronický inf...'!J33</f>
        <v>0</v>
      </c>
      <c r="AW98" s="85">
        <f>'PS 612 - Elektronický inf...'!J34</f>
        <v>0</v>
      </c>
      <c r="AX98" s="85">
        <f>'PS 612 - Elektronický inf...'!J35</f>
        <v>0</v>
      </c>
      <c r="AY98" s="85">
        <f>'PS 612 - Elektronický inf...'!J36</f>
        <v>0</v>
      </c>
      <c r="AZ98" s="85">
        <f>'PS 612 - Elektronický inf...'!F33</f>
        <v>0</v>
      </c>
      <c r="BA98" s="85">
        <f>'PS 612 - Elektronický inf...'!F34</f>
        <v>0</v>
      </c>
      <c r="BB98" s="85">
        <f>'PS 612 - Elektronický inf...'!F35</f>
        <v>0</v>
      </c>
      <c r="BC98" s="85">
        <f>'PS 612 - Elektronický inf...'!F36</f>
        <v>0</v>
      </c>
      <c r="BD98" s="87">
        <f>'PS 612 - Elektronický inf...'!F37</f>
        <v>0</v>
      </c>
      <c r="BT98" s="88" t="s">
        <v>87</v>
      </c>
      <c r="BV98" s="88" t="s">
        <v>81</v>
      </c>
      <c r="BW98" s="88" t="s">
        <v>98</v>
      </c>
      <c r="BX98" s="88" t="s">
        <v>4</v>
      </c>
      <c r="CL98" s="88" t="s">
        <v>1</v>
      </c>
      <c r="CM98" s="88" t="s">
        <v>89</v>
      </c>
    </row>
    <row r="99" spans="1:91" s="7" customFormat="1" ht="16.5" customHeight="1">
      <c r="A99" s="79" t="s">
        <v>83</v>
      </c>
      <c r="B99" s="80"/>
      <c r="C99" s="81"/>
      <c r="D99" s="215" t="s">
        <v>99</v>
      </c>
      <c r="E99" s="215"/>
      <c r="F99" s="215"/>
      <c r="G99" s="215"/>
      <c r="H99" s="215"/>
      <c r="I99" s="82"/>
      <c r="J99" s="215" t="s">
        <v>100</v>
      </c>
      <c r="K99" s="215"/>
      <c r="L99" s="215"/>
      <c r="M99" s="215"/>
      <c r="N99" s="215"/>
      <c r="O99" s="215"/>
      <c r="P99" s="215"/>
      <c r="Q99" s="215"/>
      <c r="R99" s="215"/>
      <c r="S99" s="215"/>
      <c r="T99" s="215"/>
      <c r="U99" s="215"/>
      <c r="V99" s="215"/>
      <c r="W99" s="215"/>
      <c r="X99" s="215"/>
      <c r="Y99" s="215"/>
      <c r="Z99" s="215"/>
      <c r="AA99" s="215"/>
      <c r="AB99" s="215"/>
      <c r="AC99" s="215"/>
      <c r="AD99" s="215"/>
      <c r="AE99" s="215"/>
      <c r="AF99" s="215"/>
      <c r="AG99" s="228">
        <f>'PS 513 - Kamerový systém ...'!J30</f>
        <v>0</v>
      </c>
      <c r="AH99" s="229"/>
      <c r="AI99" s="229"/>
      <c r="AJ99" s="229"/>
      <c r="AK99" s="229"/>
      <c r="AL99" s="229"/>
      <c r="AM99" s="229"/>
      <c r="AN99" s="228">
        <f t="shared" si="0"/>
        <v>0</v>
      </c>
      <c r="AO99" s="229"/>
      <c r="AP99" s="229"/>
      <c r="AQ99" s="83" t="s">
        <v>86</v>
      </c>
      <c r="AR99" s="80"/>
      <c r="AS99" s="84">
        <v>0</v>
      </c>
      <c r="AT99" s="85">
        <f t="shared" si="1"/>
        <v>0</v>
      </c>
      <c r="AU99" s="86">
        <f>'PS 513 - Kamerový systém ...'!P117</f>
        <v>0</v>
      </c>
      <c r="AV99" s="85">
        <f>'PS 513 - Kamerový systém ...'!J33</f>
        <v>0</v>
      </c>
      <c r="AW99" s="85">
        <f>'PS 513 - Kamerový systém ...'!J34</f>
        <v>0</v>
      </c>
      <c r="AX99" s="85">
        <f>'PS 513 - Kamerový systém ...'!J35</f>
        <v>0</v>
      </c>
      <c r="AY99" s="85">
        <f>'PS 513 - Kamerový systém ...'!J36</f>
        <v>0</v>
      </c>
      <c r="AZ99" s="85">
        <f>'PS 513 - Kamerový systém ...'!F33</f>
        <v>0</v>
      </c>
      <c r="BA99" s="85">
        <f>'PS 513 - Kamerový systém ...'!F34</f>
        <v>0</v>
      </c>
      <c r="BB99" s="85">
        <f>'PS 513 - Kamerový systém ...'!F35</f>
        <v>0</v>
      </c>
      <c r="BC99" s="85">
        <f>'PS 513 - Kamerový systém ...'!F36</f>
        <v>0</v>
      </c>
      <c r="BD99" s="87">
        <f>'PS 513 - Kamerový systém ...'!F37</f>
        <v>0</v>
      </c>
      <c r="BT99" s="88" t="s">
        <v>87</v>
      </c>
      <c r="BV99" s="88" t="s">
        <v>81</v>
      </c>
      <c r="BW99" s="88" t="s">
        <v>101</v>
      </c>
      <c r="BX99" s="88" t="s">
        <v>4</v>
      </c>
      <c r="CL99" s="88" t="s">
        <v>1</v>
      </c>
      <c r="CM99" s="88" t="s">
        <v>89</v>
      </c>
    </row>
    <row r="100" spans="1:91" s="7" customFormat="1" ht="16.5" customHeight="1">
      <c r="A100" s="79" t="s">
        <v>83</v>
      </c>
      <c r="B100" s="80"/>
      <c r="C100" s="81"/>
      <c r="D100" s="215" t="s">
        <v>102</v>
      </c>
      <c r="E100" s="215"/>
      <c r="F100" s="215"/>
      <c r="G100" s="215"/>
      <c r="H100" s="215"/>
      <c r="I100" s="82"/>
      <c r="J100" s="215" t="s">
        <v>103</v>
      </c>
      <c r="K100" s="215"/>
      <c r="L100" s="215"/>
      <c r="M100" s="215"/>
      <c r="N100" s="215"/>
      <c r="O100" s="215"/>
      <c r="P100" s="215"/>
      <c r="Q100" s="215"/>
      <c r="R100" s="215"/>
      <c r="S100" s="215"/>
      <c r="T100" s="215"/>
      <c r="U100" s="215"/>
      <c r="V100" s="215"/>
      <c r="W100" s="215"/>
      <c r="X100" s="215"/>
      <c r="Y100" s="215"/>
      <c r="Z100" s="215"/>
      <c r="AA100" s="215"/>
      <c r="AB100" s="215"/>
      <c r="AC100" s="215"/>
      <c r="AD100" s="215"/>
      <c r="AE100" s="215"/>
      <c r="AF100" s="215"/>
      <c r="AG100" s="228">
        <f>'PS 613 - Kamerový systém ...'!J30</f>
        <v>0</v>
      </c>
      <c r="AH100" s="229"/>
      <c r="AI100" s="229"/>
      <c r="AJ100" s="229"/>
      <c r="AK100" s="229"/>
      <c r="AL100" s="229"/>
      <c r="AM100" s="229"/>
      <c r="AN100" s="228">
        <f t="shared" si="0"/>
        <v>0</v>
      </c>
      <c r="AO100" s="229"/>
      <c r="AP100" s="229"/>
      <c r="AQ100" s="83" t="s">
        <v>86</v>
      </c>
      <c r="AR100" s="80"/>
      <c r="AS100" s="84">
        <v>0</v>
      </c>
      <c r="AT100" s="85">
        <f t="shared" si="1"/>
        <v>0</v>
      </c>
      <c r="AU100" s="86">
        <f>'PS 613 - Kamerový systém ...'!P117</f>
        <v>0</v>
      </c>
      <c r="AV100" s="85">
        <f>'PS 613 - Kamerový systém ...'!J33</f>
        <v>0</v>
      </c>
      <c r="AW100" s="85">
        <f>'PS 613 - Kamerový systém ...'!J34</f>
        <v>0</v>
      </c>
      <c r="AX100" s="85">
        <f>'PS 613 - Kamerový systém ...'!J35</f>
        <v>0</v>
      </c>
      <c r="AY100" s="85">
        <f>'PS 613 - Kamerový systém ...'!J36</f>
        <v>0</v>
      </c>
      <c r="AZ100" s="85">
        <f>'PS 613 - Kamerový systém ...'!F33</f>
        <v>0</v>
      </c>
      <c r="BA100" s="85">
        <f>'PS 613 - Kamerový systém ...'!F34</f>
        <v>0</v>
      </c>
      <c r="BB100" s="85">
        <f>'PS 613 - Kamerový systém ...'!F35</f>
        <v>0</v>
      </c>
      <c r="BC100" s="85">
        <f>'PS 613 - Kamerový systém ...'!F36</f>
        <v>0</v>
      </c>
      <c r="BD100" s="87">
        <f>'PS 613 - Kamerový systém ...'!F37</f>
        <v>0</v>
      </c>
      <c r="BT100" s="88" t="s">
        <v>87</v>
      </c>
      <c r="BV100" s="88" t="s">
        <v>81</v>
      </c>
      <c r="BW100" s="88" t="s">
        <v>104</v>
      </c>
      <c r="BX100" s="88" t="s">
        <v>4</v>
      </c>
      <c r="CL100" s="88" t="s">
        <v>1</v>
      </c>
      <c r="CM100" s="88" t="s">
        <v>89</v>
      </c>
    </row>
    <row r="101" spans="1:91" s="7" customFormat="1" ht="16.5" customHeight="1">
      <c r="A101" s="79" t="s">
        <v>83</v>
      </c>
      <c r="B101" s="80"/>
      <c r="C101" s="81"/>
      <c r="D101" s="215" t="s">
        <v>105</v>
      </c>
      <c r="E101" s="215"/>
      <c r="F101" s="215"/>
      <c r="G101" s="215"/>
      <c r="H101" s="215"/>
      <c r="I101" s="82"/>
      <c r="J101" s="215" t="s">
        <v>106</v>
      </c>
      <c r="K101" s="215"/>
      <c r="L101" s="215"/>
      <c r="M101" s="215"/>
      <c r="N101" s="215"/>
      <c r="O101" s="215"/>
      <c r="P101" s="215"/>
      <c r="Q101" s="215"/>
      <c r="R101" s="215"/>
      <c r="S101" s="215"/>
      <c r="T101" s="215"/>
      <c r="U101" s="215"/>
      <c r="V101" s="215"/>
      <c r="W101" s="215"/>
      <c r="X101" s="215"/>
      <c r="Y101" s="215"/>
      <c r="Z101" s="215"/>
      <c r="AA101" s="215"/>
      <c r="AB101" s="215"/>
      <c r="AC101" s="215"/>
      <c r="AD101" s="215"/>
      <c r="AE101" s="215"/>
      <c r="AF101" s="215"/>
      <c r="AG101" s="228">
        <f>'PS 514 - Úprava SZZ (nást...'!J30</f>
        <v>0</v>
      </c>
      <c r="AH101" s="229"/>
      <c r="AI101" s="229"/>
      <c r="AJ101" s="229"/>
      <c r="AK101" s="229"/>
      <c r="AL101" s="229"/>
      <c r="AM101" s="229"/>
      <c r="AN101" s="228">
        <f t="shared" si="0"/>
        <v>0</v>
      </c>
      <c r="AO101" s="229"/>
      <c r="AP101" s="229"/>
      <c r="AQ101" s="83" t="s">
        <v>86</v>
      </c>
      <c r="AR101" s="80"/>
      <c r="AS101" s="84">
        <v>0</v>
      </c>
      <c r="AT101" s="85">
        <f t="shared" si="1"/>
        <v>0</v>
      </c>
      <c r="AU101" s="86">
        <f>'PS 514 - Úprava SZZ (nást...'!P117</f>
        <v>0</v>
      </c>
      <c r="AV101" s="85">
        <f>'PS 514 - Úprava SZZ (nást...'!J33</f>
        <v>0</v>
      </c>
      <c r="AW101" s="85">
        <f>'PS 514 - Úprava SZZ (nást...'!J34</f>
        <v>0</v>
      </c>
      <c r="AX101" s="85">
        <f>'PS 514 - Úprava SZZ (nást...'!J35</f>
        <v>0</v>
      </c>
      <c r="AY101" s="85">
        <f>'PS 514 - Úprava SZZ (nást...'!J36</f>
        <v>0</v>
      </c>
      <c r="AZ101" s="85">
        <f>'PS 514 - Úprava SZZ (nást...'!F33</f>
        <v>0</v>
      </c>
      <c r="BA101" s="85">
        <f>'PS 514 - Úprava SZZ (nást...'!F34</f>
        <v>0</v>
      </c>
      <c r="BB101" s="85">
        <f>'PS 514 - Úprava SZZ (nást...'!F35</f>
        <v>0</v>
      </c>
      <c r="BC101" s="85">
        <f>'PS 514 - Úprava SZZ (nást...'!F36</f>
        <v>0</v>
      </c>
      <c r="BD101" s="87">
        <f>'PS 514 - Úprava SZZ (nást...'!F37</f>
        <v>0</v>
      </c>
      <c r="BT101" s="88" t="s">
        <v>87</v>
      </c>
      <c r="BV101" s="88" t="s">
        <v>81</v>
      </c>
      <c r="BW101" s="88" t="s">
        <v>107</v>
      </c>
      <c r="BX101" s="88" t="s">
        <v>4</v>
      </c>
      <c r="CL101" s="88" t="s">
        <v>1</v>
      </c>
      <c r="CM101" s="88" t="s">
        <v>89</v>
      </c>
    </row>
    <row r="102" spans="1:91" s="7" customFormat="1" ht="16.5" customHeight="1">
      <c r="A102" s="79" t="s">
        <v>83</v>
      </c>
      <c r="B102" s="80"/>
      <c r="C102" s="81"/>
      <c r="D102" s="215" t="s">
        <v>108</v>
      </c>
      <c r="E102" s="215"/>
      <c r="F102" s="215"/>
      <c r="G102" s="215"/>
      <c r="H102" s="215"/>
      <c r="I102" s="82"/>
      <c r="J102" s="215" t="s">
        <v>109</v>
      </c>
      <c r="K102" s="215"/>
      <c r="L102" s="215"/>
      <c r="M102" s="215"/>
      <c r="N102" s="215"/>
      <c r="O102" s="215"/>
      <c r="P102" s="215"/>
      <c r="Q102" s="215"/>
      <c r="R102" s="215"/>
      <c r="S102" s="215"/>
      <c r="T102" s="215"/>
      <c r="U102" s="215"/>
      <c r="V102" s="215"/>
      <c r="W102" s="215"/>
      <c r="X102" s="215"/>
      <c r="Y102" s="215"/>
      <c r="Z102" s="215"/>
      <c r="AA102" s="215"/>
      <c r="AB102" s="215"/>
      <c r="AC102" s="215"/>
      <c r="AD102" s="215"/>
      <c r="AE102" s="215"/>
      <c r="AF102" s="215"/>
      <c r="AG102" s="228">
        <f>'PS 614 - Úprava SZZ (nást...'!J30</f>
        <v>0</v>
      </c>
      <c r="AH102" s="229"/>
      <c r="AI102" s="229"/>
      <c r="AJ102" s="229"/>
      <c r="AK102" s="229"/>
      <c r="AL102" s="229"/>
      <c r="AM102" s="229"/>
      <c r="AN102" s="228">
        <f t="shared" si="0"/>
        <v>0</v>
      </c>
      <c r="AO102" s="229"/>
      <c r="AP102" s="229"/>
      <c r="AQ102" s="83" t="s">
        <v>86</v>
      </c>
      <c r="AR102" s="80"/>
      <c r="AS102" s="84">
        <v>0</v>
      </c>
      <c r="AT102" s="85">
        <f t="shared" si="1"/>
        <v>0</v>
      </c>
      <c r="AU102" s="86">
        <f>'PS 614 - Úprava SZZ (nást...'!P117</f>
        <v>0</v>
      </c>
      <c r="AV102" s="85">
        <f>'PS 614 - Úprava SZZ (nást...'!J33</f>
        <v>0</v>
      </c>
      <c r="AW102" s="85">
        <f>'PS 614 - Úprava SZZ (nást...'!J34</f>
        <v>0</v>
      </c>
      <c r="AX102" s="85">
        <f>'PS 614 - Úprava SZZ (nást...'!J35</f>
        <v>0</v>
      </c>
      <c r="AY102" s="85">
        <f>'PS 614 - Úprava SZZ (nást...'!J36</f>
        <v>0</v>
      </c>
      <c r="AZ102" s="85">
        <f>'PS 614 - Úprava SZZ (nást...'!F33</f>
        <v>0</v>
      </c>
      <c r="BA102" s="85">
        <f>'PS 614 - Úprava SZZ (nást...'!F34</f>
        <v>0</v>
      </c>
      <c r="BB102" s="85">
        <f>'PS 614 - Úprava SZZ (nást...'!F35</f>
        <v>0</v>
      </c>
      <c r="BC102" s="85">
        <f>'PS 614 - Úprava SZZ (nást...'!F36</f>
        <v>0</v>
      </c>
      <c r="BD102" s="87">
        <f>'PS 614 - Úprava SZZ (nást...'!F37</f>
        <v>0</v>
      </c>
      <c r="BT102" s="88" t="s">
        <v>87</v>
      </c>
      <c r="BV102" s="88" t="s">
        <v>81</v>
      </c>
      <c r="BW102" s="88" t="s">
        <v>110</v>
      </c>
      <c r="BX102" s="88" t="s">
        <v>4</v>
      </c>
      <c r="CL102" s="88" t="s">
        <v>1</v>
      </c>
      <c r="CM102" s="88" t="s">
        <v>89</v>
      </c>
    </row>
    <row r="103" spans="1:91" s="7" customFormat="1" ht="37.5" customHeight="1">
      <c r="A103" s="79" t="s">
        <v>83</v>
      </c>
      <c r="B103" s="80"/>
      <c r="C103" s="81"/>
      <c r="D103" s="215" t="s">
        <v>111</v>
      </c>
      <c r="E103" s="215"/>
      <c r="F103" s="215"/>
      <c r="G103" s="215"/>
      <c r="H103" s="215"/>
      <c r="I103" s="82"/>
      <c r="J103" s="215" t="s">
        <v>112</v>
      </c>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28">
        <f>'PS 515 PS 615 - Brno hl.n...'!J30</f>
        <v>0</v>
      </c>
      <c r="AH103" s="229"/>
      <c r="AI103" s="229"/>
      <c r="AJ103" s="229"/>
      <c r="AK103" s="229"/>
      <c r="AL103" s="229"/>
      <c r="AM103" s="229"/>
      <c r="AN103" s="228">
        <f t="shared" si="0"/>
        <v>0</v>
      </c>
      <c r="AO103" s="229"/>
      <c r="AP103" s="229"/>
      <c r="AQ103" s="83" t="s">
        <v>86</v>
      </c>
      <c r="AR103" s="80"/>
      <c r="AS103" s="84">
        <v>0</v>
      </c>
      <c r="AT103" s="85">
        <f t="shared" si="1"/>
        <v>0</v>
      </c>
      <c r="AU103" s="86">
        <f>'PS 515 PS 615 - Brno hl.n...'!P121</f>
        <v>0</v>
      </c>
      <c r="AV103" s="85">
        <f>'PS 515 PS 615 - Brno hl.n...'!J33</f>
        <v>0</v>
      </c>
      <c r="AW103" s="85">
        <f>'PS 515 PS 615 - Brno hl.n...'!J34</f>
        <v>0</v>
      </c>
      <c r="AX103" s="85">
        <f>'PS 515 PS 615 - Brno hl.n...'!J35</f>
        <v>0</v>
      </c>
      <c r="AY103" s="85">
        <f>'PS 515 PS 615 - Brno hl.n...'!J36</f>
        <v>0</v>
      </c>
      <c r="AZ103" s="85">
        <f>'PS 515 PS 615 - Brno hl.n...'!F33</f>
        <v>0</v>
      </c>
      <c r="BA103" s="85">
        <f>'PS 515 PS 615 - Brno hl.n...'!F34</f>
        <v>0</v>
      </c>
      <c r="BB103" s="85">
        <f>'PS 515 PS 615 - Brno hl.n...'!F35</f>
        <v>0</v>
      </c>
      <c r="BC103" s="85">
        <f>'PS 515 PS 615 - Brno hl.n...'!F36</f>
        <v>0</v>
      </c>
      <c r="BD103" s="87">
        <f>'PS 515 PS 615 - Brno hl.n...'!F37</f>
        <v>0</v>
      </c>
      <c r="BT103" s="88" t="s">
        <v>87</v>
      </c>
      <c r="BV103" s="88" t="s">
        <v>81</v>
      </c>
      <c r="BW103" s="88" t="s">
        <v>113</v>
      </c>
      <c r="BX103" s="88" t="s">
        <v>4</v>
      </c>
      <c r="CL103" s="88" t="s">
        <v>1</v>
      </c>
      <c r="CM103" s="88" t="s">
        <v>89</v>
      </c>
    </row>
    <row r="104" spans="1:91" s="7" customFormat="1" ht="16.5" customHeight="1">
      <c r="A104" s="79" t="s">
        <v>83</v>
      </c>
      <c r="B104" s="80"/>
      <c r="C104" s="81"/>
      <c r="D104" s="215" t="s">
        <v>114</v>
      </c>
      <c r="E104" s="215"/>
      <c r="F104" s="215"/>
      <c r="G104" s="215"/>
      <c r="H104" s="215"/>
      <c r="I104" s="82"/>
      <c r="J104" s="215" t="s">
        <v>115</v>
      </c>
      <c r="K104" s="215"/>
      <c r="L104" s="215"/>
      <c r="M104" s="215"/>
      <c r="N104" s="215"/>
      <c r="O104" s="215"/>
      <c r="P104" s="215"/>
      <c r="Q104" s="215"/>
      <c r="R104" s="215"/>
      <c r="S104" s="215"/>
      <c r="T104" s="215"/>
      <c r="U104" s="215"/>
      <c r="V104" s="215"/>
      <c r="W104" s="215"/>
      <c r="X104" s="215"/>
      <c r="Y104" s="215"/>
      <c r="Z104" s="215"/>
      <c r="AA104" s="215"/>
      <c r="AB104" s="215"/>
      <c r="AC104" s="215"/>
      <c r="AD104" s="215"/>
      <c r="AE104" s="215"/>
      <c r="AF104" s="215"/>
      <c r="AG104" s="228">
        <f>'SO 511 - Železniční svrše...'!J30</f>
        <v>0</v>
      </c>
      <c r="AH104" s="229"/>
      <c r="AI104" s="229"/>
      <c r="AJ104" s="229"/>
      <c r="AK104" s="229"/>
      <c r="AL104" s="229"/>
      <c r="AM104" s="229"/>
      <c r="AN104" s="228">
        <f t="shared" si="0"/>
        <v>0</v>
      </c>
      <c r="AO104" s="229"/>
      <c r="AP104" s="229"/>
      <c r="AQ104" s="83" t="s">
        <v>86</v>
      </c>
      <c r="AR104" s="80"/>
      <c r="AS104" s="84">
        <v>0</v>
      </c>
      <c r="AT104" s="85">
        <f t="shared" si="1"/>
        <v>0</v>
      </c>
      <c r="AU104" s="86">
        <f>'SO 511 - Železniční svrše...'!P119</f>
        <v>0</v>
      </c>
      <c r="AV104" s="85">
        <f>'SO 511 - Železniční svrše...'!J33</f>
        <v>0</v>
      </c>
      <c r="AW104" s="85">
        <f>'SO 511 - Železniční svrše...'!J34</f>
        <v>0</v>
      </c>
      <c r="AX104" s="85">
        <f>'SO 511 - Železniční svrše...'!J35</f>
        <v>0</v>
      </c>
      <c r="AY104" s="85">
        <f>'SO 511 - Železniční svrše...'!J36</f>
        <v>0</v>
      </c>
      <c r="AZ104" s="85">
        <f>'SO 511 - Železniční svrše...'!F33</f>
        <v>0</v>
      </c>
      <c r="BA104" s="85">
        <f>'SO 511 - Železniční svrše...'!F34</f>
        <v>0</v>
      </c>
      <c r="BB104" s="85">
        <f>'SO 511 - Železniční svrše...'!F35</f>
        <v>0</v>
      </c>
      <c r="BC104" s="85">
        <f>'SO 511 - Železniční svrše...'!F36</f>
        <v>0</v>
      </c>
      <c r="BD104" s="87">
        <f>'SO 511 - Železniční svrše...'!F37</f>
        <v>0</v>
      </c>
      <c r="BT104" s="88" t="s">
        <v>87</v>
      </c>
      <c r="BV104" s="88" t="s">
        <v>81</v>
      </c>
      <c r="BW104" s="88" t="s">
        <v>116</v>
      </c>
      <c r="BX104" s="88" t="s">
        <v>4</v>
      </c>
      <c r="CL104" s="88" t="s">
        <v>1</v>
      </c>
      <c r="CM104" s="88" t="s">
        <v>89</v>
      </c>
    </row>
    <row r="105" spans="1:91" s="7" customFormat="1" ht="16.5" customHeight="1">
      <c r="A105" s="79" t="s">
        <v>83</v>
      </c>
      <c r="B105" s="80"/>
      <c r="C105" s="81"/>
      <c r="D105" s="215" t="s">
        <v>117</v>
      </c>
      <c r="E105" s="215"/>
      <c r="F105" s="215"/>
      <c r="G105" s="215"/>
      <c r="H105" s="215"/>
      <c r="I105" s="82"/>
      <c r="J105" s="215" t="s">
        <v>118</v>
      </c>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28">
        <f>'SO 611 - Železniční svrše...'!J30</f>
        <v>0</v>
      </c>
      <c r="AH105" s="229"/>
      <c r="AI105" s="229"/>
      <c r="AJ105" s="229"/>
      <c r="AK105" s="229"/>
      <c r="AL105" s="229"/>
      <c r="AM105" s="229"/>
      <c r="AN105" s="228">
        <f t="shared" si="0"/>
        <v>0</v>
      </c>
      <c r="AO105" s="229"/>
      <c r="AP105" s="229"/>
      <c r="AQ105" s="83" t="s">
        <v>86</v>
      </c>
      <c r="AR105" s="80"/>
      <c r="AS105" s="84">
        <v>0</v>
      </c>
      <c r="AT105" s="85">
        <f t="shared" si="1"/>
        <v>0</v>
      </c>
      <c r="AU105" s="86">
        <f>'SO 611 - Železniční svrše...'!P119</f>
        <v>0</v>
      </c>
      <c r="AV105" s="85">
        <f>'SO 611 - Železniční svrše...'!J33</f>
        <v>0</v>
      </c>
      <c r="AW105" s="85">
        <f>'SO 611 - Železniční svrše...'!J34</f>
        <v>0</v>
      </c>
      <c r="AX105" s="85">
        <f>'SO 611 - Železniční svrše...'!J35</f>
        <v>0</v>
      </c>
      <c r="AY105" s="85">
        <f>'SO 611 - Železniční svrše...'!J36</f>
        <v>0</v>
      </c>
      <c r="AZ105" s="85">
        <f>'SO 611 - Železniční svrše...'!F33</f>
        <v>0</v>
      </c>
      <c r="BA105" s="85">
        <f>'SO 611 - Železniční svrše...'!F34</f>
        <v>0</v>
      </c>
      <c r="BB105" s="85">
        <f>'SO 611 - Železniční svrše...'!F35</f>
        <v>0</v>
      </c>
      <c r="BC105" s="85">
        <f>'SO 611 - Železniční svrše...'!F36</f>
        <v>0</v>
      </c>
      <c r="BD105" s="87">
        <f>'SO 611 - Železniční svrše...'!F37</f>
        <v>0</v>
      </c>
      <c r="BT105" s="88" t="s">
        <v>87</v>
      </c>
      <c r="BV105" s="88" t="s">
        <v>81</v>
      </c>
      <c r="BW105" s="88" t="s">
        <v>119</v>
      </c>
      <c r="BX105" s="88" t="s">
        <v>4</v>
      </c>
      <c r="CL105" s="88" t="s">
        <v>1</v>
      </c>
      <c r="CM105" s="88" t="s">
        <v>89</v>
      </c>
    </row>
    <row r="106" spans="1:91" s="7" customFormat="1" ht="16.5" customHeight="1">
      <c r="A106" s="79" t="s">
        <v>83</v>
      </c>
      <c r="B106" s="80"/>
      <c r="C106" s="81"/>
      <c r="D106" s="215" t="s">
        <v>120</v>
      </c>
      <c r="E106" s="215"/>
      <c r="F106" s="215"/>
      <c r="G106" s="215"/>
      <c r="H106" s="215"/>
      <c r="I106" s="82"/>
      <c r="J106" s="215" t="s">
        <v>121</v>
      </c>
      <c r="K106" s="215"/>
      <c r="L106" s="215"/>
      <c r="M106" s="215"/>
      <c r="N106" s="215"/>
      <c r="O106" s="215"/>
      <c r="P106" s="215"/>
      <c r="Q106" s="215"/>
      <c r="R106" s="215"/>
      <c r="S106" s="215"/>
      <c r="T106" s="215"/>
      <c r="U106" s="215"/>
      <c r="V106" s="215"/>
      <c r="W106" s="215"/>
      <c r="X106" s="215"/>
      <c r="Y106" s="215"/>
      <c r="Z106" s="215"/>
      <c r="AA106" s="215"/>
      <c r="AB106" s="215"/>
      <c r="AC106" s="215"/>
      <c r="AD106" s="215"/>
      <c r="AE106" s="215"/>
      <c r="AF106" s="215"/>
      <c r="AG106" s="228">
        <f>'SO 512 - Nástupiště č.5'!J30</f>
        <v>0</v>
      </c>
      <c r="AH106" s="229"/>
      <c r="AI106" s="229"/>
      <c r="AJ106" s="229"/>
      <c r="AK106" s="229"/>
      <c r="AL106" s="229"/>
      <c r="AM106" s="229"/>
      <c r="AN106" s="228">
        <f t="shared" si="0"/>
        <v>0</v>
      </c>
      <c r="AO106" s="229"/>
      <c r="AP106" s="229"/>
      <c r="AQ106" s="83" t="s">
        <v>86</v>
      </c>
      <c r="AR106" s="80"/>
      <c r="AS106" s="84">
        <v>0</v>
      </c>
      <c r="AT106" s="85">
        <f t="shared" si="1"/>
        <v>0</v>
      </c>
      <c r="AU106" s="86">
        <f>'SO 512 - Nástupiště č.5'!P119</f>
        <v>0</v>
      </c>
      <c r="AV106" s="85">
        <f>'SO 512 - Nástupiště č.5'!J33</f>
        <v>0</v>
      </c>
      <c r="AW106" s="85">
        <f>'SO 512 - Nástupiště č.5'!J34</f>
        <v>0</v>
      </c>
      <c r="AX106" s="85">
        <f>'SO 512 - Nástupiště č.5'!J35</f>
        <v>0</v>
      </c>
      <c r="AY106" s="85">
        <f>'SO 512 - Nástupiště č.5'!J36</f>
        <v>0</v>
      </c>
      <c r="AZ106" s="85">
        <f>'SO 512 - Nástupiště č.5'!F33</f>
        <v>0</v>
      </c>
      <c r="BA106" s="85">
        <f>'SO 512 - Nástupiště č.5'!F34</f>
        <v>0</v>
      </c>
      <c r="BB106" s="85">
        <f>'SO 512 - Nástupiště č.5'!F35</f>
        <v>0</v>
      </c>
      <c r="BC106" s="85">
        <f>'SO 512 - Nástupiště č.5'!F36</f>
        <v>0</v>
      </c>
      <c r="BD106" s="87">
        <f>'SO 512 - Nástupiště č.5'!F37</f>
        <v>0</v>
      </c>
      <c r="BT106" s="88" t="s">
        <v>87</v>
      </c>
      <c r="BV106" s="88" t="s">
        <v>81</v>
      </c>
      <c r="BW106" s="88" t="s">
        <v>122</v>
      </c>
      <c r="BX106" s="88" t="s">
        <v>4</v>
      </c>
      <c r="CL106" s="88" t="s">
        <v>1</v>
      </c>
      <c r="CM106" s="88" t="s">
        <v>89</v>
      </c>
    </row>
    <row r="107" spans="1:91" s="7" customFormat="1" ht="16.5" customHeight="1">
      <c r="A107" s="79" t="s">
        <v>83</v>
      </c>
      <c r="B107" s="80"/>
      <c r="C107" s="81"/>
      <c r="D107" s="215" t="s">
        <v>123</v>
      </c>
      <c r="E107" s="215"/>
      <c r="F107" s="215"/>
      <c r="G107" s="215"/>
      <c r="H107" s="215"/>
      <c r="I107" s="82"/>
      <c r="J107" s="215" t="s">
        <v>124</v>
      </c>
      <c r="K107" s="215"/>
      <c r="L107" s="215"/>
      <c r="M107" s="215"/>
      <c r="N107" s="215"/>
      <c r="O107" s="215"/>
      <c r="P107" s="215"/>
      <c r="Q107" s="215"/>
      <c r="R107" s="215"/>
      <c r="S107" s="215"/>
      <c r="T107" s="215"/>
      <c r="U107" s="215"/>
      <c r="V107" s="215"/>
      <c r="W107" s="215"/>
      <c r="X107" s="215"/>
      <c r="Y107" s="215"/>
      <c r="Z107" s="215"/>
      <c r="AA107" s="215"/>
      <c r="AB107" s="215"/>
      <c r="AC107" s="215"/>
      <c r="AD107" s="215"/>
      <c r="AE107" s="215"/>
      <c r="AF107" s="215"/>
      <c r="AG107" s="228">
        <f>'SO 612 - Nástupiště č.6'!J30</f>
        <v>0</v>
      </c>
      <c r="AH107" s="229"/>
      <c r="AI107" s="229"/>
      <c r="AJ107" s="229"/>
      <c r="AK107" s="229"/>
      <c r="AL107" s="229"/>
      <c r="AM107" s="229"/>
      <c r="AN107" s="228">
        <f t="shared" si="0"/>
        <v>0</v>
      </c>
      <c r="AO107" s="229"/>
      <c r="AP107" s="229"/>
      <c r="AQ107" s="83" t="s">
        <v>86</v>
      </c>
      <c r="AR107" s="80"/>
      <c r="AS107" s="84">
        <v>0</v>
      </c>
      <c r="AT107" s="85">
        <f t="shared" si="1"/>
        <v>0</v>
      </c>
      <c r="AU107" s="86">
        <f>'SO 612 - Nástupiště č.6'!P119</f>
        <v>0</v>
      </c>
      <c r="AV107" s="85">
        <f>'SO 612 - Nástupiště č.6'!J33</f>
        <v>0</v>
      </c>
      <c r="AW107" s="85">
        <f>'SO 612 - Nástupiště č.6'!J34</f>
        <v>0</v>
      </c>
      <c r="AX107" s="85">
        <f>'SO 612 - Nástupiště č.6'!J35</f>
        <v>0</v>
      </c>
      <c r="AY107" s="85">
        <f>'SO 612 - Nástupiště č.6'!J36</f>
        <v>0</v>
      </c>
      <c r="AZ107" s="85">
        <f>'SO 612 - Nástupiště č.6'!F33</f>
        <v>0</v>
      </c>
      <c r="BA107" s="85">
        <f>'SO 612 - Nástupiště č.6'!F34</f>
        <v>0</v>
      </c>
      <c r="BB107" s="85">
        <f>'SO 612 - Nástupiště č.6'!F35</f>
        <v>0</v>
      </c>
      <c r="BC107" s="85">
        <f>'SO 612 - Nástupiště č.6'!F36</f>
        <v>0</v>
      </c>
      <c r="BD107" s="87">
        <f>'SO 612 - Nástupiště č.6'!F37</f>
        <v>0</v>
      </c>
      <c r="BT107" s="88" t="s">
        <v>87</v>
      </c>
      <c r="BV107" s="88" t="s">
        <v>81</v>
      </c>
      <c r="BW107" s="88" t="s">
        <v>125</v>
      </c>
      <c r="BX107" s="88" t="s">
        <v>4</v>
      </c>
      <c r="CL107" s="88" t="s">
        <v>1</v>
      </c>
      <c r="CM107" s="88" t="s">
        <v>89</v>
      </c>
    </row>
    <row r="108" spans="1:91" s="7" customFormat="1" ht="16.5" customHeight="1">
      <c r="A108" s="79" t="s">
        <v>83</v>
      </c>
      <c r="B108" s="80"/>
      <c r="C108" s="81"/>
      <c r="D108" s="215" t="s">
        <v>126</v>
      </c>
      <c r="E108" s="215"/>
      <c r="F108" s="215"/>
      <c r="G108" s="215"/>
      <c r="H108" s="215"/>
      <c r="I108" s="82"/>
      <c r="J108" s="215" t="s">
        <v>127</v>
      </c>
      <c r="K108" s="215"/>
      <c r="L108" s="215"/>
      <c r="M108" s="215"/>
      <c r="N108" s="215"/>
      <c r="O108" s="215"/>
      <c r="P108" s="215"/>
      <c r="Q108" s="215"/>
      <c r="R108" s="215"/>
      <c r="S108" s="215"/>
      <c r="T108" s="215"/>
      <c r="U108" s="215"/>
      <c r="V108" s="215"/>
      <c r="W108" s="215"/>
      <c r="X108" s="215"/>
      <c r="Y108" s="215"/>
      <c r="Z108" s="215"/>
      <c r="AA108" s="215"/>
      <c r="AB108" s="215"/>
      <c r="AC108" s="215"/>
      <c r="AD108" s="215"/>
      <c r="AE108" s="215"/>
      <c r="AF108" s="215"/>
      <c r="AG108" s="228">
        <f>'SO 515 - Nástupištní přís...'!J30</f>
        <v>0</v>
      </c>
      <c r="AH108" s="229"/>
      <c r="AI108" s="229"/>
      <c r="AJ108" s="229"/>
      <c r="AK108" s="229"/>
      <c r="AL108" s="229"/>
      <c r="AM108" s="229"/>
      <c r="AN108" s="228">
        <f t="shared" si="0"/>
        <v>0</v>
      </c>
      <c r="AO108" s="229"/>
      <c r="AP108" s="229"/>
      <c r="AQ108" s="83" t="s">
        <v>86</v>
      </c>
      <c r="AR108" s="80"/>
      <c r="AS108" s="84">
        <v>0</v>
      </c>
      <c r="AT108" s="85">
        <f t="shared" si="1"/>
        <v>0</v>
      </c>
      <c r="AU108" s="86">
        <f>'SO 515 - Nástupištní přís...'!P128</f>
        <v>0</v>
      </c>
      <c r="AV108" s="85">
        <f>'SO 515 - Nástupištní přís...'!J33</f>
        <v>0</v>
      </c>
      <c r="AW108" s="85">
        <f>'SO 515 - Nástupištní přís...'!J34</f>
        <v>0</v>
      </c>
      <c r="AX108" s="85">
        <f>'SO 515 - Nástupištní přís...'!J35</f>
        <v>0</v>
      </c>
      <c r="AY108" s="85">
        <f>'SO 515 - Nástupištní přís...'!J36</f>
        <v>0</v>
      </c>
      <c r="AZ108" s="85">
        <f>'SO 515 - Nástupištní přís...'!F33</f>
        <v>0</v>
      </c>
      <c r="BA108" s="85">
        <f>'SO 515 - Nástupištní přís...'!F34</f>
        <v>0</v>
      </c>
      <c r="BB108" s="85">
        <f>'SO 515 - Nástupištní přís...'!F35</f>
        <v>0</v>
      </c>
      <c r="BC108" s="85">
        <f>'SO 515 - Nástupištní přís...'!F36</f>
        <v>0</v>
      </c>
      <c r="BD108" s="87">
        <f>'SO 515 - Nástupištní přís...'!F37</f>
        <v>0</v>
      </c>
      <c r="BT108" s="88" t="s">
        <v>87</v>
      </c>
      <c r="BV108" s="88" t="s">
        <v>81</v>
      </c>
      <c r="BW108" s="88" t="s">
        <v>128</v>
      </c>
      <c r="BX108" s="88" t="s">
        <v>4</v>
      </c>
      <c r="CL108" s="88" t="s">
        <v>1</v>
      </c>
      <c r="CM108" s="88" t="s">
        <v>89</v>
      </c>
    </row>
    <row r="109" spans="1:91" s="7" customFormat="1" ht="16.5" customHeight="1">
      <c r="A109" s="79" t="s">
        <v>83</v>
      </c>
      <c r="B109" s="80"/>
      <c r="C109" s="81"/>
      <c r="D109" s="215" t="s">
        <v>129</v>
      </c>
      <c r="E109" s="215"/>
      <c r="F109" s="215"/>
      <c r="G109" s="215"/>
      <c r="H109" s="215"/>
      <c r="I109" s="82"/>
      <c r="J109" s="215" t="s">
        <v>130</v>
      </c>
      <c r="K109" s="215"/>
      <c r="L109" s="215"/>
      <c r="M109" s="215"/>
      <c r="N109" s="215"/>
      <c r="O109" s="215"/>
      <c r="P109" s="215"/>
      <c r="Q109" s="215"/>
      <c r="R109" s="215"/>
      <c r="S109" s="215"/>
      <c r="T109" s="215"/>
      <c r="U109" s="215"/>
      <c r="V109" s="215"/>
      <c r="W109" s="215"/>
      <c r="X109" s="215"/>
      <c r="Y109" s="215"/>
      <c r="Z109" s="215"/>
      <c r="AA109" s="215"/>
      <c r="AB109" s="215"/>
      <c r="AC109" s="215"/>
      <c r="AD109" s="215"/>
      <c r="AE109" s="215"/>
      <c r="AF109" s="215"/>
      <c r="AG109" s="228">
        <f>'SO 615 - Nástupištní přís...'!J30</f>
        <v>0</v>
      </c>
      <c r="AH109" s="229"/>
      <c r="AI109" s="229"/>
      <c r="AJ109" s="229"/>
      <c r="AK109" s="229"/>
      <c r="AL109" s="229"/>
      <c r="AM109" s="229"/>
      <c r="AN109" s="228">
        <f t="shared" si="0"/>
        <v>0</v>
      </c>
      <c r="AO109" s="229"/>
      <c r="AP109" s="229"/>
      <c r="AQ109" s="83" t="s">
        <v>86</v>
      </c>
      <c r="AR109" s="80"/>
      <c r="AS109" s="84">
        <v>0</v>
      </c>
      <c r="AT109" s="85">
        <f t="shared" si="1"/>
        <v>0</v>
      </c>
      <c r="AU109" s="86">
        <f>'SO 615 - Nástupištní přís...'!P128</f>
        <v>0</v>
      </c>
      <c r="AV109" s="85">
        <f>'SO 615 - Nástupištní přís...'!J33</f>
        <v>0</v>
      </c>
      <c r="AW109" s="85">
        <f>'SO 615 - Nástupištní přís...'!J34</f>
        <v>0</v>
      </c>
      <c r="AX109" s="85">
        <f>'SO 615 - Nástupištní přís...'!J35</f>
        <v>0</v>
      </c>
      <c r="AY109" s="85">
        <f>'SO 615 - Nástupištní přís...'!J36</f>
        <v>0</v>
      </c>
      <c r="AZ109" s="85">
        <f>'SO 615 - Nástupištní přís...'!F33</f>
        <v>0</v>
      </c>
      <c r="BA109" s="85">
        <f>'SO 615 - Nástupištní přís...'!F34</f>
        <v>0</v>
      </c>
      <c r="BB109" s="85">
        <f>'SO 615 - Nástupištní přís...'!F35</f>
        <v>0</v>
      </c>
      <c r="BC109" s="85">
        <f>'SO 615 - Nástupištní přís...'!F36</f>
        <v>0</v>
      </c>
      <c r="BD109" s="87">
        <f>'SO 615 - Nástupištní přís...'!F37</f>
        <v>0</v>
      </c>
      <c r="BT109" s="88" t="s">
        <v>87</v>
      </c>
      <c r="BV109" s="88" t="s">
        <v>81</v>
      </c>
      <c r="BW109" s="88" t="s">
        <v>131</v>
      </c>
      <c r="BX109" s="88" t="s">
        <v>4</v>
      </c>
      <c r="CL109" s="88" t="s">
        <v>1</v>
      </c>
      <c r="CM109" s="88" t="s">
        <v>89</v>
      </c>
    </row>
    <row r="110" spans="1:91" s="7" customFormat="1" ht="24.75" customHeight="1">
      <c r="A110" s="79" t="s">
        <v>83</v>
      </c>
      <c r="B110" s="80"/>
      <c r="C110" s="81"/>
      <c r="D110" s="215" t="s">
        <v>132</v>
      </c>
      <c r="E110" s="215"/>
      <c r="F110" s="215"/>
      <c r="G110" s="215"/>
      <c r="H110" s="215"/>
      <c r="I110" s="82"/>
      <c r="J110" s="215" t="s">
        <v>133</v>
      </c>
      <c r="K110" s="215"/>
      <c r="L110" s="215"/>
      <c r="M110" s="215"/>
      <c r="N110" s="215"/>
      <c r="O110" s="215"/>
      <c r="P110" s="215"/>
      <c r="Q110" s="215"/>
      <c r="R110" s="215"/>
      <c r="S110" s="215"/>
      <c r="T110" s="215"/>
      <c r="U110" s="215"/>
      <c r="V110" s="215"/>
      <c r="W110" s="215"/>
      <c r="X110" s="215"/>
      <c r="Y110" s="215"/>
      <c r="Z110" s="215"/>
      <c r="AA110" s="215"/>
      <c r="AB110" s="215"/>
      <c r="AC110" s="215"/>
      <c r="AD110" s="215"/>
      <c r="AE110" s="215"/>
      <c r="AF110" s="215"/>
      <c r="AG110" s="228">
        <f>'SO 516 - Orientační systé...'!J30</f>
        <v>0</v>
      </c>
      <c r="AH110" s="229"/>
      <c r="AI110" s="229"/>
      <c r="AJ110" s="229"/>
      <c r="AK110" s="229"/>
      <c r="AL110" s="229"/>
      <c r="AM110" s="229"/>
      <c r="AN110" s="228">
        <f t="shared" si="0"/>
        <v>0</v>
      </c>
      <c r="AO110" s="229"/>
      <c r="AP110" s="229"/>
      <c r="AQ110" s="83" t="s">
        <v>86</v>
      </c>
      <c r="AR110" s="80"/>
      <c r="AS110" s="84">
        <v>0</v>
      </c>
      <c r="AT110" s="85">
        <f t="shared" si="1"/>
        <v>0</v>
      </c>
      <c r="AU110" s="86">
        <f>'SO 516 - Orientační systé...'!P119</f>
        <v>0</v>
      </c>
      <c r="AV110" s="85">
        <f>'SO 516 - Orientační systé...'!J33</f>
        <v>0</v>
      </c>
      <c r="AW110" s="85">
        <f>'SO 516 - Orientační systé...'!J34</f>
        <v>0</v>
      </c>
      <c r="AX110" s="85">
        <f>'SO 516 - Orientační systé...'!J35</f>
        <v>0</v>
      </c>
      <c r="AY110" s="85">
        <f>'SO 516 - Orientační systé...'!J36</f>
        <v>0</v>
      </c>
      <c r="AZ110" s="85">
        <f>'SO 516 - Orientační systé...'!F33</f>
        <v>0</v>
      </c>
      <c r="BA110" s="85">
        <f>'SO 516 - Orientační systé...'!F34</f>
        <v>0</v>
      </c>
      <c r="BB110" s="85">
        <f>'SO 516 - Orientační systé...'!F35</f>
        <v>0</v>
      </c>
      <c r="BC110" s="85">
        <f>'SO 516 - Orientační systé...'!F36</f>
        <v>0</v>
      </c>
      <c r="BD110" s="87">
        <f>'SO 516 - Orientační systé...'!F37</f>
        <v>0</v>
      </c>
      <c r="BT110" s="88" t="s">
        <v>87</v>
      </c>
      <c r="BV110" s="88" t="s">
        <v>81</v>
      </c>
      <c r="BW110" s="88" t="s">
        <v>134</v>
      </c>
      <c r="BX110" s="88" t="s">
        <v>4</v>
      </c>
      <c r="CL110" s="88" t="s">
        <v>1</v>
      </c>
      <c r="CM110" s="88" t="s">
        <v>89</v>
      </c>
    </row>
    <row r="111" spans="1:91" s="7" customFormat="1" ht="24.75" customHeight="1">
      <c r="A111" s="79" t="s">
        <v>83</v>
      </c>
      <c r="B111" s="80"/>
      <c r="C111" s="81"/>
      <c r="D111" s="215" t="s">
        <v>135</v>
      </c>
      <c r="E111" s="215"/>
      <c r="F111" s="215"/>
      <c r="G111" s="215"/>
      <c r="H111" s="215"/>
      <c r="I111" s="82"/>
      <c r="J111" s="215" t="s">
        <v>136</v>
      </c>
      <c r="K111" s="215"/>
      <c r="L111" s="215"/>
      <c r="M111" s="215"/>
      <c r="N111" s="215"/>
      <c r="O111" s="215"/>
      <c r="P111" s="215"/>
      <c r="Q111" s="215"/>
      <c r="R111" s="215"/>
      <c r="S111" s="215"/>
      <c r="T111" s="215"/>
      <c r="U111" s="215"/>
      <c r="V111" s="215"/>
      <c r="W111" s="215"/>
      <c r="X111" s="215"/>
      <c r="Y111" s="215"/>
      <c r="Z111" s="215"/>
      <c r="AA111" s="215"/>
      <c r="AB111" s="215"/>
      <c r="AC111" s="215"/>
      <c r="AD111" s="215"/>
      <c r="AE111" s="215"/>
      <c r="AF111" s="215"/>
      <c r="AG111" s="228">
        <f>'SO 616 - Orientační systé...'!J30</f>
        <v>0</v>
      </c>
      <c r="AH111" s="229"/>
      <c r="AI111" s="229"/>
      <c r="AJ111" s="229"/>
      <c r="AK111" s="229"/>
      <c r="AL111" s="229"/>
      <c r="AM111" s="229"/>
      <c r="AN111" s="228">
        <f t="shared" si="0"/>
        <v>0</v>
      </c>
      <c r="AO111" s="229"/>
      <c r="AP111" s="229"/>
      <c r="AQ111" s="83" t="s">
        <v>86</v>
      </c>
      <c r="AR111" s="80"/>
      <c r="AS111" s="84">
        <v>0</v>
      </c>
      <c r="AT111" s="85">
        <f t="shared" si="1"/>
        <v>0</v>
      </c>
      <c r="AU111" s="86">
        <f>'SO 616 - Orientační systé...'!P119</f>
        <v>0</v>
      </c>
      <c r="AV111" s="85">
        <f>'SO 616 - Orientační systé...'!J33</f>
        <v>0</v>
      </c>
      <c r="AW111" s="85">
        <f>'SO 616 - Orientační systé...'!J34</f>
        <v>0</v>
      </c>
      <c r="AX111" s="85">
        <f>'SO 616 - Orientační systé...'!J35</f>
        <v>0</v>
      </c>
      <c r="AY111" s="85">
        <f>'SO 616 - Orientační systé...'!J36</f>
        <v>0</v>
      </c>
      <c r="AZ111" s="85">
        <f>'SO 616 - Orientační systé...'!F33</f>
        <v>0</v>
      </c>
      <c r="BA111" s="85">
        <f>'SO 616 - Orientační systé...'!F34</f>
        <v>0</v>
      </c>
      <c r="BB111" s="85">
        <f>'SO 616 - Orientační systé...'!F35</f>
        <v>0</v>
      </c>
      <c r="BC111" s="85">
        <f>'SO 616 - Orientační systé...'!F36</f>
        <v>0</v>
      </c>
      <c r="BD111" s="87">
        <f>'SO 616 - Orientační systé...'!F37</f>
        <v>0</v>
      </c>
      <c r="BT111" s="88" t="s">
        <v>87</v>
      </c>
      <c r="BV111" s="88" t="s">
        <v>81</v>
      </c>
      <c r="BW111" s="88" t="s">
        <v>137</v>
      </c>
      <c r="BX111" s="88" t="s">
        <v>4</v>
      </c>
      <c r="CL111" s="88" t="s">
        <v>1</v>
      </c>
      <c r="CM111" s="88" t="s">
        <v>89</v>
      </c>
    </row>
    <row r="112" spans="2:91" s="7" customFormat="1" ht="16.5" customHeight="1">
      <c r="B112" s="80"/>
      <c r="C112" s="81"/>
      <c r="D112" s="215" t="s">
        <v>138</v>
      </c>
      <c r="E112" s="215"/>
      <c r="F112" s="215"/>
      <c r="G112" s="215"/>
      <c r="H112" s="215"/>
      <c r="I112" s="82"/>
      <c r="J112" s="215" t="s">
        <v>139</v>
      </c>
      <c r="K112" s="215"/>
      <c r="L112" s="215"/>
      <c r="M112" s="215"/>
      <c r="N112" s="215"/>
      <c r="O112" s="215"/>
      <c r="P112" s="215"/>
      <c r="Q112" s="215"/>
      <c r="R112" s="215"/>
      <c r="S112" s="215"/>
      <c r="T112" s="215"/>
      <c r="U112" s="215"/>
      <c r="V112" s="215"/>
      <c r="W112" s="215"/>
      <c r="X112" s="215"/>
      <c r="Y112" s="215"/>
      <c r="Z112" s="215"/>
      <c r="AA112" s="215"/>
      <c r="AB112" s="215"/>
      <c r="AC112" s="215"/>
      <c r="AD112" s="215"/>
      <c r="AE112" s="215"/>
      <c r="AF112" s="215"/>
      <c r="AG112" s="237">
        <f>ROUND(SUM(AG113:AG114),2)</f>
        <v>0</v>
      </c>
      <c r="AH112" s="229"/>
      <c r="AI112" s="229"/>
      <c r="AJ112" s="229"/>
      <c r="AK112" s="229"/>
      <c r="AL112" s="229"/>
      <c r="AM112" s="229"/>
      <c r="AN112" s="228">
        <f t="shared" si="0"/>
        <v>0</v>
      </c>
      <c r="AO112" s="229"/>
      <c r="AP112" s="229"/>
      <c r="AQ112" s="83" t="s">
        <v>86</v>
      </c>
      <c r="AR112" s="80"/>
      <c r="AS112" s="84">
        <f>ROUND(SUM(AS113:AS114),2)</f>
        <v>0</v>
      </c>
      <c r="AT112" s="85">
        <f t="shared" si="1"/>
        <v>0</v>
      </c>
      <c r="AU112" s="86">
        <f>ROUND(SUM(AU113:AU114),5)</f>
        <v>0</v>
      </c>
      <c r="AV112" s="85">
        <f>ROUND(AZ112*L29,2)</f>
        <v>0</v>
      </c>
      <c r="AW112" s="85">
        <f>ROUND(BA112*L30,2)</f>
        <v>0</v>
      </c>
      <c r="AX112" s="85">
        <f>ROUND(BB112*L29,2)</f>
        <v>0</v>
      </c>
      <c r="AY112" s="85">
        <f>ROUND(BC112*L30,2)</f>
        <v>0</v>
      </c>
      <c r="AZ112" s="85">
        <f>ROUND(SUM(AZ113:AZ114),2)</f>
        <v>0</v>
      </c>
      <c r="BA112" s="85">
        <f>ROUND(SUM(BA113:BA114),2)</f>
        <v>0</v>
      </c>
      <c r="BB112" s="85">
        <f>ROUND(SUM(BB113:BB114),2)</f>
        <v>0</v>
      </c>
      <c r="BC112" s="85">
        <f>ROUND(SUM(BC113:BC114),2)</f>
        <v>0</v>
      </c>
      <c r="BD112" s="87">
        <f>ROUND(SUM(BD113:BD114),2)</f>
        <v>0</v>
      </c>
      <c r="BS112" s="88" t="s">
        <v>78</v>
      </c>
      <c r="BT112" s="88" t="s">
        <v>87</v>
      </c>
      <c r="BU112" s="88" t="s">
        <v>80</v>
      </c>
      <c r="BV112" s="88" t="s">
        <v>81</v>
      </c>
      <c r="BW112" s="88" t="s">
        <v>140</v>
      </c>
      <c r="BX112" s="88" t="s">
        <v>4</v>
      </c>
      <c r="CL112" s="88" t="s">
        <v>1</v>
      </c>
      <c r="CM112" s="88" t="s">
        <v>89</v>
      </c>
    </row>
    <row r="113" spans="1:90" s="4" customFormat="1" ht="23.25" customHeight="1">
      <c r="A113" s="79" t="s">
        <v>83</v>
      </c>
      <c r="B113" s="51"/>
      <c r="C113" s="14"/>
      <c r="D113" s="14"/>
      <c r="E113" s="216" t="s">
        <v>141</v>
      </c>
      <c r="F113" s="216"/>
      <c r="G113" s="216"/>
      <c r="H113" s="216"/>
      <c r="I113" s="216"/>
      <c r="J113" s="14"/>
      <c r="K113" s="216" t="s">
        <v>142</v>
      </c>
      <c r="L113" s="216"/>
      <c r="M113" s="216"/>
      <c r="N113" s="216"/>
      <c r="O113" s="216"/>
      <c r="P113" s="216"/>
      <c r="Q113" s="216"/>
      <c r="R113" s="216"/>
      <c r="S113" s="216"/>
      <c r="T113" s="216"/>
      <c r="U113" s="216"/>
      <c r="V113" s="216"/>
      <c r="W113" s="216"/>
      <c r="X113" s="216"/>
      <c r="Y113" s="216"/>
      <c r="Z113" s="216"/>
      <c r="AA113" s="216"/>
      <c r="AB113" s="216"/>
      <c r="AC113" s="216"/>
      <c r="AD113" s="216"/>
      <c r="AE113" s="216"/>
      <c r="AF113" s="216"/>
      <c r="AG113" s="235">
        <f>'SO 513_01 - Rozvody NN (n...'!J32</f>
        <v>0</v>
      </c>
      <c r="AH113" s="236"/>
      <c r="AI113" s="236"/>
      <c r="AJ113" s="236"/>
      <c r="AK113" s="236"/>
      <c r="AL113" s="236"/>
      <c r="AM113" s="236"/>
      <c r="AN113" s="235">
        <f t="shared" si="0"/>
        <v>0</v>
      </c>
      <c r="AO113" s="236"/>
      <c r="AP113" s="236"/>
      <c r="AQ113" s="89" t="s">
        <v>143</v>
      </c>
      <c r="AR113" s="51"/>
      <c r="AS113" s="90">
        <v>0</v>
      </c>
      <c r="AT113" s="91">
        <f t="shared" si="1"/>
        <v>0</v>
      </c>
      <c r="AU113" s="92">
        <f>'SO 513_01 - Rozvody NN (n...'!P121</f>
        <v>0</v>
      </c>
      <c r="AV113" s="91">
        <f>'SO 513_01 - Rozvody NN (n...'!J35</f>
        <v>0</v>
      </c>
      <c r="AW113" s="91">
        <f>'SO 513_01 - Rozvody NN (n...'!J36</f>
        <v>0</v>
      </c>
      <c r="AX113" s="91">
        <f>'SO 513_01 - Rozvody NN (n...'!J37</f>
        <v>0</v>
      </c>
      <c r="AY113" s="91">
        <f>'SO 513_01 - Rozvody NN (n...'!J38</f>
        <v>0</v>
      </c>
      <c r="AZ113" s="91">
        <f>'SO 513_01 - Rozvody NN (n...'!F35</f>
        <v>0</v>
      </c>
      <c r="BA113" s="91">
        <f>'SO 513_01 - Rozvody NN (n...'!F36</f>
        <v>0</v>
      </c>
      <c r="BB113" s="91">
        <f>'SO 513_01 - Rozvody NN (n...'!F37</f>
        <v>0</v>
      </c>
      <c r="BC113" s="91">
        <f>'SO 513_01 - Rozvody NN (n...'!F38</f>
        <v>0</v>
      </c>
      <c r="BD113" s="93">
        <f>'SO 513_01 - Rozvody NN (n...'!F39</f>
        <v>0</v>
      </c>
      <c r="BT113" s="25" t="s">
        <v>89</v>
      </c>
      <c r="BV113" s="25" t="s">
        <v>81</v>
      </c>
      <c r="BW113" s="25" t="s">
        <v>144</v>
      </c>
      <c r="BX113" s="25" t="s">
        <v>140</v>
      </c>
      <c r="CL113" s="25" t="s">
        <v>1</v>
      </c>
    </row>
    <row r="114" spans="1:90" s="4" customFormat="1" ht="23.25" customHeight="1">
      <c r="A114" s="79" t="s">
        <v>83</v>
      </c>
      <c r="B114" s="51"/>
      <c r="C114" s="14"/>
      <c r="D114" s="14"/>
      <c r="E114" s="216" t="s">
        <v>145</v>
      </c>
      <c r="F114" s="216"/>
      <c r="G114" s="216"/>
      <c r="H114" s="216"/>
      <c r="I114" s="216"/>
      <c r="J114" s="14"/>
      <c r="K114" s="216" t="s">
        <v>146</v>
      </c>
      <c r="L114" s="216"/>
      <c r="M114" s="216"/>
      <c r="N114" s="216"/>
      <c r="O114" s="216"/>
      <c r="P114" s="216"/>
      <c r="Q114" s="216"/>
      <c r="R114" s="216"/>
      <c r="S114" s="216"/>
      <c r="T114" s="216"/>
      <c r="U114" s="216"/>
      <c r="V114" s="216"/>
      <c r="W114" s="216"/>
      <c r="X114" s="216"/>
      <c r="Y114" s="216"/>
      <c r="Z114" s="216"/>
      <c r="AA114" s="216"/>
      <c r="AB114" s="216"/>
      <c r="AC114" s="216"/>
      <c r="AD114" s="216"/>
      <c r="AE114" s="216"/>
      <c r="AF114" s="216"/>
      <c r="AG114" s="235">
        <f>'SO 513_02 - Rozvody NN (n...'!J32</f>
        <v>0</v>
      </c>
      <c r="AH114" s="236"/>
      <c r="AI114" s="236"/>
      <c r="AJ114" s="236"/>
      <c r="AK114" s="236"/>
      <c r="AL114" s="236"/>
      <c r="AM114" s="236"/>
      <c r="AN114" s="235">
        <f t="shared" si="0"/>
        <v>0</v>
      </c>
      <c r="AO114" s="236"/>
      <c r="AP114" s="236"/>
      <c r="AQ114" s="89" t="s">
        <v>143</v>
      </c>
      <c r="AR114" s="51"/>
      <c r="AS114" s="90">
        <v>0</v>
      </c>
      <c r="AT114" s="91">
        <f t="shared" si="1"/>
        <v>0</v>
      </c>
      <c r="AU114" s="92">
        <f>'SO 513_02 - Rozvody NN (n...'!P122</f>
        <v>0</v>
      </c>
      <c r="AV114" s="91">
        <f>'SO 513_02 - Rozvody NN (n...'!J35</f>
        <v>0</v>
      </c>
      <c r="AW114" s="91">
        <f>'SO 513_02 - Rozvody NN (n...'!J36</f>
        <v>0</v>
      </c>
      <c r="AX114" s="91">
        <f>'SO 513_02 - Rozvody NN (n...'!J37</f>
        <v>0</v>
      </c>
      <c r="AY114" s="91">
        <f>'SO 513_02 - Rozvody NN (n...'!J38</f>
        <v>0</v>
      </c>
      <c r="AZ114" s="91">
        <f>'SO 513_02 - Rozvody NN (n...'!F35</f>
        <v>0</v>
      </c>
      <c r="BA114" s="91">
        <f>'SO 513_02 - Rozvody NN (n...'!F36</f>
        <v>0</v>
      </c>
      <c r="BB114" s="91">
        <f>'SO 513_02 - Rozvody NN (n...'!F37</f>
        <v>0</v>
      </c>
      <c r="BC114" s="91">
        <f>'SO 513_02 - Rozvody NN (n...'!F38</f>
        <v>0</v>
      </c>
      <c r="BD114" s="93">
        <f>'SO 513_02 - Rozvody NN (n...'!F39</f>
        <v>0</v>
      </c>
      <c r="BT114" s="25" t="s">
        <v>89</v>
      </c>
      <c r="BV114" s="25" t="s">
        <v>81</v>
      </c>
      <c r="BW114" s="25" t="s">
        <v>147</v>
      </c>
      <c r="BX114" s="25" t="s">
        <v>140</v>
      </c>
      <c r="CL114" s="25" t="s">
        <v>1</v>
      </c>
    </row>
    <row r="115" spans="2:91" s="7" customFormat="1" ht="16.5" customHeight="1">
      <c r="B115" s="80"/>
      <c r="C115" s="81"/>
      <c r="D115" s="215" t="s">
        <v>148</v>
      </c>
      <c r="E115" s="215"/>
      <c r="F115" s="215"/>
      <c r="G115" s="215"/>
      <c r="H115" s="215"/>
      <c r="I115" s="82"/>
      <c r="J115" s="215" t="s">
        <v>149</v>
      </c>
      <c r="K115" s="215"/>
      <c r="L115" s="215"/>
      <c r="M115" s="215"/>
      <c r="N115" s="215"/>
      <c r="O115" s="215"/>
      <c r="P115" s="215"/>
      <c r="Q115" s="215"/>
      <c r="R115" s="215"/>
      <c r="S115" s="215"/>
      <c r="T115" s="215"/>
      <c r="U115" s="215"/>
      <c r="V115" s="215"/>
      <c r="W115" s="215"/>
      <c r="X115" s="215"/>
      <c r="Y115" s="215"/>
      <c r="Z115" s="215"/>
      <c r="AA115" s="215"/>
      <c r="AB115" s="215"/>
      <c r="AC115" s="215"/>
      <c r="AD115" s="215"/>
      <c r="AE115" s="215"/>
      <c r="AF115" s="215"/>
      <c r="AG115" s="237">
        <f>ROUND(SUM(AG116:AG117),2)</f>
        <v>0</v>
      </c>
      <c r="AH115" s="229"/>
      <c r="AI115" s="229"/>
      <c r="AJ115" s="229"/>
      <c r="AK115" s="229"/>
      <c r="AL115" s="229"/>
      <c r="AM115" s="229"/>
      <c r="AN115" s="228">
        <f t="shared" si="0"/>
        <v>0</v>
      </c>
      <c r="AO115" s="229"/>
      <c r="AP115" s="229"/>
      <c r="AQ115" s="83" t="s">
        <v>86</v>
      </c>
      <c r="AR115" s="80"/>
      <c r="AS115" s="84">
        <f>ROUND(SUM(AS116:AS117),2)</f>
        <v>0</v>
      </c>
      <c r="AT115" s="85">
        <f t="shared" si="1"/>
        <v>0</v>
      </c>
      <c r="AU115" s="86">
        <f>ROUND(SUM(AU116:AU117),5)</f>
        <v>0</v>
      </c>
      <c r="AV115" s="85">
        <f>ROUND(AZ115*L29,2)</f>
        <v>0</v>
      </c>
      <c r="AW115" s="85">
        <f>ROUND(BA115*L30,2)</f>
        <v>0</v>
      </c>
      <c r="AX115" s="85">
        <f>ROUND(BB115*L29,2)</f>
        <v>0</v>
      </c>
      <c r="AY115" s="85">
        <f>ROUND(BC115*L30,2)</f>
        <v>0</v>
      </c>
      <c r="AZ115" s="85">
        <f>ROUND(SUM(AZ116:AZ117),2)</f>
        <v>0</v>
      </c>
      <c r="BA115" s="85">
        <f>ROUND(SUM(BA116:BA117),2)</f>
        <v>0</v>
      </c>
      <c r="BB115" s="85">
        <f>ROUND(SUM(BB116:BB117),2)</f>
        <v>0</v>
      </c>
      <c r="BC115" s="85">
        <f>ROUND(SUM(BC116:BC117),2)</f>
        <v>0</v>
      </c>
      <c r="BD115" s="87">
        <f>ROUND(SUM(BD116:BD117),2)</f>
        <v>0</v>
      </c>
      <c r="BS115" s="88" t="s">
        <v>78</v>
      </c>
      <c r="BT115" s="88" t="s">
        <v>87</v>
      </c>
      <c r="BU115" s="88" t="s">
        <v>80</v>
      </c>
      <c r="BV115" s="88" t="s">
        <v>81</v>
      </c>
      <c r="BW115" s="88" t="s">
        <v>150</v>
      </c>
      <c r="BX115" s="88" t="s">
        <v>4</v>
      </c>
      <c r="CL115" s="88" t="s">
        <v>1</v>
      </c>
      <c r="CM115" s="88" t="s">
        <v>89</v>
      </c>
    </row>
    <row r="116" spans="1:90" s="4" customFormat="1" ht="23.25" customHeight="1">
      <c r="A116" s="79" t="s">
        <v>83</v>
      </c>
      <c r="B116" s="51"/>
      <c r="C116" s="14"/>
      <c r="D116" s="14"/>
      <c r="E116" s="216" t="s">
        <v>151</v>
      </c>
      <c r="F116" s="216"/>
      <c r="G116" s="216"/>
      <c r="H116" s="216"/>
      <c r="I116" s="216"/>
      <c r="J116" s="14"/>
      <c r="K116" s="216" t="s">
        <v>152</v>
      </c>
      <c r="L116" s="216"/>
      <c r="M116" s="216"/>
      <c r="N116" s="216"/>
      <c r="O116" s="216"/>
      <c r="P116" s="216"/>
      <c r="Q116" s="216"/>
      <c r="R116" s="216"/>
      <c r="S116" s="216"/>
      <c r="T116" s="216"/>
      <c r="U116" s="216"/>
      <c r="V116" s="216"/>
      <c r="W116" s="216"/>
      <c r="X116" s="216"/>
      <c r="Y116" s="216"/>
      <c r="Z116" s="216"/>
      <c r="AA116" s="216"/>
      <c r="AB116" s="216"/>
      <c r="AC116" s="216"/>
      <c r="AD116" s="216"/>
      <c r="AE116" s="216"/>
      <c r="AF116" s="216"/>
      <c r="AG116" s="235">
        <f>'SO 613_01 - Rozvody NN (n...'!J32</f>
        <v>0</v>
      </c>
      <c r="AH116" s="236"/>
      <c r="AI116" s="236"/>
      <c r="AJ116" s="236"/>
      <c r="AK116" s="236"/>
      <c r="AL116" s="236"/>
      <c r="AM116" s="236"/>
      <c r="AN116" s="235">
        <f t="shared" si="0"/>
        <v>0</v>
      </c>
      <c r="AO116" s="236"/>
      <c r="AP116" s="236"/>
      <c r="AQ116" s="89" t="s">
        <v>143</v>
      </c>
      <c r="AR116" s="51"/>
      <c r="AS116" s="90">
        <v>0</v>
      </c>
      <c r="AT116" s="91">
        <f t="shared" si="1"/>
        <v>0</v>
      </c>
      <c r="AU116" s="92">
        <f>'SO 613_01 - Rozvody NN (n...'!P121</f>
        <v>0</v>
      </c>
      <c r="AV116" s="91">
        <f>'SO 613_01 - Rozvody NN (n...'!J35</f>
        <v>0</v>
      </c>
      <c r="AW116" s="91">
        <f>'SO 613_01 - Rozvody NN (n...'!J36</f>
        <v>0</v>
      </c>
      <c r="AX116" s="91">
        <f>'SO 613_01 - Rozvody NN (n...'!J37</f>
        <v>0</v>
      </c>
      <c r="AY116" s="91">
        <f>'SO 613_01 - Rozvody NN (n...'!J38</f>
        <v>0</v>
      </c>
      <c r="AZ116" s="91">
        <f>'SO 613_01 - Rozvody NN (n...'!F35</f>
        <v>0</v>
      </c>
      <c r="BA116" s="91">
        <f>'SO 613_01 - Rozvody NN (n...'!F36</f>
        <v>0</v>
      </c>
      <c r="BB116" s="91">
        <f>'SO 613_01 - Rozvody NN (n...'!F37</f>
        <v>0</v>
      </c>
      <c r="BC116" s="91">
        <f>'SO 613_01 - Rozvody NN (n...'!F38</f>
        <v>0</v>
      </c>
      <c r="BD116" s="93">
        <f>'SO 613_01 - Rozvody NN (n...'!F39</f>
        <v>0</v>
      </c>
      <c r="BT116" s="25" t="s">
        <v>89</v>
      </c>
      <c r="BV116" s="25" t="s">
        <v>81</v>
      </c>
      <c r="BW116" s="25" t="s">
        <v>153</v>
      </c>
      <c r="BX116" s="25" t="s">
        <v>150</v>
      </c>
      <c r="CL116" s="25" t="s">
        <v>1</v>
      </c>
    </row>
    <row r="117" spans="1:90" s="4" customFormat="1" ht="23.25" customHeight="1">
      <c r="A117" s="79" t="s">
        <v>83</v>
      </c>
      <c r="B117" s="51"/>
      <c r="C117" s="14"/>
      <c r="D117" s="14"/>
      <c r="E117" s="216" t="s">
        <v>154</v>
      </c>
      <c r="F117" s="216"/>
      <c r="G117" s="216"/>
      <c r="H117" s="216"/>
      <c r="I117" s="216"/>
      <c r="J117" s="14"/>
      <c r="K117" s="216" t="s">
        <v>155</v>
      </c>
      <c r="L117" s="216"/>
      <c r="M117" s="216"/>
      <c r="N117" s="216"/>
      <c r="O117" s="216"/>
      <c r="P117" s="216"/>
      <c r="Q117" s="216"/>
      <c r="R117" s="216"/>
      <c r="S117" s="216"/>
      <c r="T117" s="216"/>
      <c r="U117" s="216"/>
      <c r="V117" s="216"/>
      <c r="W117" s="216"/>
      <c r="X117" s="216"/>
      <c r="Y117" s="216"/>
      <c r="Z117" s="216"/>
      <c r="AA117" s="216"/>
      <c r="AB117" s="216"/>
      <c r="AC117" s="216"/>
      <c r="AD117" s="216"/>
      <c r="AE117" s="216"/>
      <c r="AF117" s="216"/>
      <c r="AG117" s="235">
        <f>'SO 613_02 - Rozvody NN (n...'!J32</f>
        <v>0</v>
      </c>
      <c r="AH117" s="236"/>
      <c r="AI117" s="236"/>
      <c r="AJ117" s="236"/>
      <c r="AK117" s="236"/>
      <c r="AL117" s="236"/>
      <c r="AM117" s="236"/>
      <c r="AN117" s="235">
        <f t="shared" si="0"/>
        <v>0</v>
      </c>
      <c r="AO117" s="236"/>
      <c r="AP117" s="236"/>
      <c r="AQ117" s="89" t="s">
        <v>143</v>
      </c>
      <c r="AR117" s="51"/>
      <c r="AS117" s="90">
        <v>0</v>
      </c>
      <c r="AT117" s="91">
        <f t="shared" si="1"/>
        <v>0</v>
      </c>
      <c r="AU117" s="92">
        <f>'SO 613_02 - Rozvody NN (n...'!P122</f>
        <v>0</v>
      </c>
      <c r="AV117" s="91">
        <f>'SO 613_02 - Rozvody NN (n...'!J35</f>
        <v>0</v>
      </c>
      <c r="AW117" s="91">
        <f>'SO 613_02 - Rozvody NN (n...'!J36</f>
        <v>0</v>
      </c>
      <c r="AX117" s="91">
        <f>'SO 613_02 - Rozvody NN (n...'!J37</f>
        <v>0</v>
      </c>
      <c r="AY117" s="91">
        <f>'SO 613_02 - Rozvody NN (n...'!J38</f>
        <v>0</v>
      </c>
      <c r="AZ117" s="91">
        <f>'SO 613_02 - Rozvody NN (n...'!F35</f>
        <v>0</v>
      </c>
      <c r="BA117" s="91">
        <f>'SO 613_02 - Rozvody NN (n...'!F36</f>
        <v>0</v>
      </c>
      <c r="BB117" s="91">
        <f>'SO 613_02 - Rozvody NN (n...'!F37</f>
        <v>0</v>
      </c>
      <c r="BC117" s="91">
        <f>'SO 613_02 - Rozvody NN (n...'!F38</f>
        <v>0</v>
      </c>
      <c r="BD117" s="93">
        <f>'SO 613_02 - Rozvody NN (n...'!F39</f>
        <v>0</v>
      </c>
      <c r="BT117" s="25" t="s">
        <v>89</v>
      </c>
      <c r="BV117" s="25" t="s">
        <v>81</v>
      </c>
      <c r="BW117" s="25" t="s">
        <v>156</v>
      </c>
      <c r="BX117" s="25" t="s">
        <v>150</v>
      </c>
      <c r="CL117" s="25" t="s">
        <v>1</v>
      </c>
    </row>
    <row r="118" spans="2:91" s="7" customFormat="1" ht="16.5" customHeight="1">
      <c r="B118" s="80"/>
      <c r="C118" s="81"/>
      <c r="D118" s="215" t="s">
        <v>157</v>
      </c>
      <c r="E118" s="215"/>
      <c r="F118" s="215"/>
      <c r="G118" s="215"/>
      <c r="H118" s="215"/>
      <c r="I118" s="82"/>
      <c r="J118" s="215" t="s">
        <v>158</v>
      </c>
      <c r="K118" s="215"/>
      <c r="L118" s="215"/>
      <c r="M118" s="215"/>
      <c r="N118" s="215"/>
      <c r="O118" s="215"/>
      <c r="P118" s="215"/>
      <c r="Q118" s="215"/>
      <c r="R118" s="215"/>
      <c r="S118" s="215"/>
      <c r="T118" s="215"/>
      <c r="U118" s="215"/>
      <c r="V118" s="215"/>
      <c r="W118" s="215"/>
      <c r="X118" s="215"/>
      <c r="Y118" s="215"/>
      <c r="Z118" s="215"/>
      <c r="AA118" s="215"/>
      <c r="AB118" s="215"/>
      <c r="AC118" s="215"/>
      <c r="AD118" s="215"/>
      <c r="AE118" s="215"/>
      <c r="AF118" s="215"/>
      <c r="AG118" s="237">
        <f>ROUND(SUM(AG119:AG120),2)</f>
        <v>0</v>
      </c>
      <c r="AH118" s="229"/>
      <c r="AI118" s="229"/>
      <c r="AJ118" s="229"/>
      <c r="AK118" s="229"/>
      <c r="AL118" s="229"/>
      <c r="AM118" s="229"/>
      <c r="AN118" s="228">
        <f t="shared" si="0"/>
        <v>0</v>
      </c>
      <c r="AO118" s="229"/>
      <c r="AP118" s="229"/>
      <c r="AQ118" s="83" t="s">
        <v>86</v>
      </c>
      <c r="AR118" s="80"/>
      <c r="AS118" s="84">
        <f>ROUND(SUM(AS119:AS120),2)</f>
        <v>0</v>
      </c>
      <c r="AT118" s="85">
        <f t="shared" si="1"/>
        <v>0</v>
      </c>
      <c r="AU118" s="86">
        <f>ROUND(SUM(AU119:AU120),5)</f>
        <v>0</v>
      </c>
      <c r="AV118" s="85">
        <f>ROUND(AZ118*L29,2)</f>
        <v>0</v>
      </c>
      <c r="AW118" s="85">
        <f>ROUND(BA118*L30,2)</f>
        <v>0</v>
      </c>
      <c r="AX118" s="85">
        <f>ROUND(BB118*L29,2)</f>
        <v>0</v>
      </c>
      <c r="AY118" s="85">
        <f>ROUND(BC118*L30,2)</f>
        <v>0</v>
      </c>
      <c r="AZ118" s="85">
        <f>ROUND(SUM(AZ119:AZ120),2)</f>
        <v>0</v>
      </c>
      <c r="BA118" s="85">
        <f>ROUND(SUM(BA119:BA120),2)</f>
        <v>0</v>
      </c>
      <c r="BB118" s="85">
        <f>ROUND(SUM(BB119:BB120),2)</f>
        <v>0</v>
      </c>
      <c r="BC118" s="85">
        <f>ROUND(SUM(BC119:BC120),2)</f>
        <v>0</v>
      </c>
      <c r="BD118" s="87">
        <f>ROUND(SUM(BD119:BD120),2)</f>
        <v>0</v>
      </c>
      <c r="BS118" s="88" t="s">
        <v>78</v>
      </c>
      <c r="BT118" s="88" t="s">
        <v>87</v>
      </c>
      <c r="BU118" s="88" t="s">
        <v>80</v>
      </c>
      <c r="BV118" s="88" t="s">
        <v>81</v>
      </c>
      <c r="BW118" s="88" t="s">
        <v>159</v>
      </c>
      <c r="BX118" s="88" t="s">
        <v>4</v>
      </c>
      <c r="CL118" s="88" t="s">
        <v>1</v>
      </c>
      <c r="CM118" s="88" t="s">
        <v>89</v>
      </c>
    </row>
    <row r="119" spans="1:90" s="4" customFormat="1" ht="23.25" customHeight="1">
      <c r="A119" s="79" t="s">
        <v>83</v>
      </c>
      <c r="B119" s="51"/>
      <c r="C119" s="14"/>
      <c r="D119" s="14"/>
      <c r="E119" s="216" t="s">
        <v>160</v>
      </c>
      <c r="F119" s="216"/>
      <c r="G119" s="216"/>
      <c r="H119" s="216"/>
      <c r="I119" s="216"/>
      <c r="J119" s="14"/>
      <c r="K119" s="216" t="s">
        <v>161</v>
      </c>
      <c r="L119" s="216"/>
      <c r="M119" s="216"/>
      <c r="N119" s="216"/>
      <c r="O119" s="216"/>
      <c r="P119" s="216"/>
      <c r="Q119" s="216"/>
      <c r="R119" s="216"/>
      <c r="S119" s="216"/>
      <c r="T119" s="216"/>
      <c r="U119" s="216"/>
      <c r="V119" s="216"/>
      <c r="W119" s="216"/>
      <c r="X119" s="216"/>
      <c r="Y119" s="216"/>
      <c r="Z119" s="216"/>
      <c r="AA119" s="216"/>
      <c r="AB119" s="216"/>
      <c r="AC119" s="216"/>
      <c r="AD119" s="216"/>
      <c r="AE119" s="216"/>
      <c r="AF119" s="216"/>
      <c r="AG119" s="235">
        <f>'SO 514_01 - Osvětlení (ná...'!J32</f>
        <v>0</v>
      </c>
      <c r="AH119" s="236"/>
      <c r="AI119" s="236"/>
      <c r="AJ119" s="236"/>
      <c r="AK119" s="236"/>
      <c r="AL119" s="236"/>
      <c r="AM119" s="236"/>
      <c r="AN119" s="235">
        <f t="shared" si="0"/>
        <v>0</v>
      </c>
      <c r="AO119" s="236"/>
      <c r="AP119" s="236"/>
      <c r="AQ119" s="89" t="s">
        <v>143</v>
      </c>
      <c r="AR119" s="51"/>
      <c r="AS119" s="90">
        <v>0</v>
      </c>
      <c r="AT119" s="91">
        <f t="shared" si="1"/>
        <v>0</v>
      </c>
      <c r="AU119" s="92">
        <f>'SO 514_01 - Osvětlení (ná...'!P122</f>
        <v>0</v>
      </c>
      <c r="AV119" s="91">
        <f>'SO 514_01 - Osvětlení (ná...'!J35</f>
        <v>0</v>
      </c>
      <c r="AW119" s="91">
        <f>'SO 514_01 - Osvětlení (ná...'!J36</f>
        <v>0</v>
      </c>
      <c r="AX119" s="91">
        <f>'SO 514_01 - Osvětlení (ná...'!J37</f>
        <v>0</v>
      </c>
      <c r="AY119" s="91">
        <f>'SO 514_01 - Osvětlení (ná...'!J38</f>
        <v>0</v>
      </c>
      <c r="AZ119" s="91">
        <f>'SO 514_01 - Osvětlení (ná...'!F35</f>
        <v>0</v>
      </c>
      <c r="BA119" s="91">
        <f>'SO 514_01 - Osvětlení (ná...'!F36</f>
        <v>0</v>
      </c>
      <c r="BB119" s="91">
        <f>'SO 514_01 - Osvětlení (ná...'!F37</f>
        <v>0</v>
      </c>
      <c r="BC119" s="91">
        <f>'SO 514_01 - Osvětlení (ná...'!F38</f>
        <v>0</v>
      </c>
      <c r="BD119" s="93">
        <f>'SO 514_01 - Osvětlení (ná...'!F39</f>
        <v>0</v>
      </c>
      <c r="BT119" s="25" t="s">
        <v>89</v>
      </c>
      <c r="BV119" s="25" t="s">
        <v>81</v>
      </c>
      <c r="BW119" s="25" t="s">
        <v>162</v>
      </c>
      <c r="BX119" s="25" t="s">
        <v>159</v>
      </c>
      <c r="CL119" s="25" t="s">
        <v>1</v>
      </c>
    </row>
    <row r="120" spans="1:90" s="4" customFormat="1" ht="23.25" customHeight="1">
      <c r="A120" s="79" t="s">
        <v>83</v>
      </c>
      <c r="B120" s="51"/>
      <c r="C120" s="14"/>
      <c r="D120" s="14"/>
      <c r="E120" s="216" t="s">
        <v>163</v>
      </c>
      <c r="F120" s="216"/>
      <c r="G120" s="216"/>
      <c r="H120" s="216"/>
      <c r="I120" s="216"/>
      <c r="J120" s="14"/>
      <c r="K120" s="216" t="s">
        <v>164</v>
      </c>
      <c r="L120" s="216"/>
      <c r="M120" s="216"/>
      <c r="N120" s="216"/>
      <c r="O120" s="216"/>
      <c r="P120" s="216"/>
      <c r="Q120" s="216"/>
      <c r="R120" s="216"/>
      <c r="S120" s="216"/>
      <c r="T120" s="216"/>
      <c r="U120" s="216"/>
      <c r="V120" s="216"/>
      <c r="W120" s="216"/>
      <c r="X120" s="216"/>
      <c r="Y120" s="216"/>
      <c r="Z120" s="216"/>
      <c r="AA120" s="216"/>
      <c r="AB120" s="216"/>
      <c r="AC120" s="216"/>
      <c r="AD120" s="216"/>
      <c r="AE120" s="216"/>
      <c r="AF120" s="216"/>
      <c r="AG120" s="235">
        <f>'SO 514_02 - Osvětlení (ná...'!J32</f>
        <v>0</v>
      </c>
      <c r="AH120" s="236"/>
      <c r="AI120" s="236"/>
      <c r="AJ120" s="236"/>
      <c r="AK120" s="236"/>
      <c r="AL120" s="236"/>
      <c r="AM120" s="236"/>
      <c r="AN120" s="235">
        <f t="shared" si="0"/>
        <v>0</v>
      </c>
      <c r="AO120" s="236"/>
      <c r="AP120" s="236"/>
      <c r="AQ120" s="89" t="s">
        <v>143</v>
      </c>
      <c r="AR120" s="51"/>
      <c r="AS120" s="90">
        <v>0</v>
      </c>
      <c r="AT120" s="91">
        <f t="shared" si="1"/>
        <v>0</v>
      </c>
      <c r="AU120" s="92">
        <f>'SO 514_02 - Osvětlení (ná...'!P122</f>
        <v>0</v>
      </c>
      <c r="AV120" s="91">
        <f>'SO 514_02 - Osvětlení (ná...'!J35</f>
        <v>0</v>
      </c>
      <c r="AW120" s="91">
        <f>'SO 514_02 - Osvětlení (ná...'!J36</f>
        <v>0</v>
      </c>
      <c r="AX120" s="91">
        <f>'SO 514_02 - Osvětlení (ná...'!J37</f>
        <v>0</v>
      </c>
      <c r="AY120" s="91">
        <f>'SO 514_02 - Osvětlení (ná...'!J38</f>
        <v>0</v>
      </c>
      <c r="AZ120" s="91">
        <f>'SO 514_02 - Osvětlení (ná...'!F35</f>
        <v>0</v>
      </c>
      <c r="BA120" s="91">
        <f>'SO 514_02 - Osvětlení (ná...'!F36</f>
        <v>0</v>
      </c>
      <c r="BB120" s="91">
        <f>'SO 514_02 - Osvětlení (ná...'!F37</f>
        <v>0</v>
      </c>
      <c r="BC120" s="91">
        <f>'SO 514_02 - Osvětlení (ná...'!F38</f>
        <v>0</v>
      </c>
      <c r="BD120" s="93">
        <f>'SO 514_02 - Osvětlení (ná...'!F39</f>
        <v>0</v>
      </c>
      <c r="BT120" s="25" t="s">
        <v>89</v>
      </c>
      <c r="BV120" s="25" t="s">
        <v>81</v>
      </c>
      <c r="BW120" s="25" t="s">
        <v>165</v>
      </c>
      <c r="BX120" s="25" t="s">
        <v>159</v>
      </c>
      <c r="CL120" s="25" t="s">
        <v>1</v>
      </c>
    </row>
    <row r="121" spans="2:91" s="7" customFormat="1" ht="16.5" customHeight="1">
      <c r="B121" s="80"/>
      <c r="C121" s="81"/>
      <c r="D121" s="215" t="s">
        <v>166</v>
      </c>
      <c r="E121" s="215"/>
      <c r="F121" s="215"/>
      <c r="G121" s="215"/>
      <c r="H121" s="215"/>
      <c r="I121" s="82"/>
      <c r="J121" s="215" t="s">
        <v>167</v>
      </c>
      <c r="K121" s="215"/>
      <c r="L121" s="215"/>
      <c r="M121" s="215"/>
      <c r="N121" s="215"/>
      <c r="O121" s="215"/>
      <c r="P121" s="215"/>
      <c r="Q121" s="215"/>
      <c r="R121" s="215"/>
      <c r="S121" s="215"/>
      <c r="T121" s="215"/>
      <c r="U121" s="215"/>
      <c r="V121" s="215"/>
      <c r="W121" s="215"/>
      <c r="X121" s="215"/>
      <c r="Y121" s="215"/>
      <c r="Z121" s="215"/>
      <c r="AA121" s="215"/>
      <c r="AB121" s="215"/>
      <c r="AC121" s="215"/>
      <c r="AD121" s="215"/>
      <c r="AE121" s="215"/>
      <c r="AF121" s="215"/>
      <c r="AG121" s="237">
        <f>ROUND(SUM(AG122:AG123),2)</f>
        <v>0</v>
      </c>
      <c r="AH121" s="229"/>
      <c r="AI121" s="229"/>
      <c r="AJ121" s="229"/>
      <c r="AK121" s="229"/>
      <c r="AL121" s="229"/>
      <c r="AM121" s="229"/>
      <c r="AN121" s="228">
        <f t="shared" si="0"/>
        <v>0</v>
      </c>
      <c r="AO121" s="229"/>
      <c r="AP121" s="229"/>
      <c r="AQ121" s="83" t="s">
        <v>86</v>
      </c>
      <c r="AR121" s="80"/>
      <c r="AS121" s="84">
        <f>ROUND(SUM(AS122:AS123),2)</f>
        <v>0</v>
      </c>
      <c r="AT121" s="85">
        <f t="shared" si="1"/>
        <v>0</v>
      </c>
      <c r="AU121" s="86">
        <f>ROUND(SUM(AU122:AU123),5)</f>
        <v>0</v>
      </c>
      <c r="AV121" s="85">
        <f>ROUND(AZ121*L29,2)</f>
        <v>0</v>
      </c>
      <c r="AW121" s="85">
        <f>ROUND(BA121*L30,2)</f>
        <v>0</v>
      </c>
      <c r="AX121" s="85">
        <f>ROUND(BB121*L29,2)</f>
        <v>0</v>
      </c>
      <c r="AY121" s="85">
        <f>ROUND(BC121*L30,2)</f>
        <v>0</v>
      </c>
      <c r="AZ121" s="85">
        <f>ROUND(SUM(AZ122:AZ123),2)</f>
        <v>0</v>
      </c>
      <c r="BA121" s="85">
        <f>ROUND(SUM(BA122:BA123),2)</f>
        <v>0</v>
      </c>
      <c r="BB121" s="85">
        <f>ROUND(SUM(BB122:BB123),2)</f>
        <v>0</v>
      </c>
      <c r="BC121" s="85">
        <f>ROUND(SUM(BC122:BC123),2)</f>
        <v>0</v>
      </c>
      <c r="BD121" s="87">
        <f>ROUND(SUM(BD122:BD123),2)</f>
        <v>0</v>
      </c>
      <c r="BS121" s="88" t="s">
        <v>78</v>
      </c>
      <c r="BT121" s="88" t="s">
        <v>87</v>
      </c>
      <c r="BU121" s="88" t="s">
        <v>80</v>
      </c>
      <c r="BV121" s="88" t="s">
        <v>81</v>
      </c>
      <c r="BW121" s="88" t="s">
        <v>168</v>
      </c>
      <c r="BX121" s="88" t="s">
        <v>4</v>
      </c>
      <c r="CL121" s="88" t="s">
        <v>1</v>
      </c>
      <c r="CM121" s="88" t="s">
        <v>89</v>
      </c>
    </row>
    <row r="122" spans="1:90" s="4" customFormat="1" ht="23.25" customHeight="1">
      <c r="A122" s="79" t="s">
        <v>83</v>
      </c>
      <c r="B122" s="51"/>
      <c r="C122" s="14"/>
      <c r="D122" s="14"/>
      <c r="E122" s="216" t="s">
        <v>169</v>
      </c>
      <c r="F122" s="216"/>
      <c r="G122" s="216"/>
      <c r="H122" s="216"/>
      <c r="I122" s="216"/>
      <c r="J122" s="14"/>
      <c r="K122" s="216" t="s">
        <v>170</v>
      </c>
      <c r="L122" s="216"/>
      <c r="M122" s="216"/>
      <c r="N122" s="216"/>
      <c r="O122" s="216"/>
      <c r="P122" s="216"/>
      <c r="Q122" s="216"/>
      <c r="R122" s="216"/>
      <c r="S122" s="216"/>
      <c r="T122" s="216"/>
      <c r="U122" s="216"/>
      <c r="V122" s="216"/>
      <c r="W122" s="216"/>
      <c r="X122" s="216"/>
      <c r="Y122" s="216"/>
      <c r="Z122" s="216"/>
      <c r="AA122" s="216"/>
      <c r="AB122" s="216"/>
      <c r="AC122" s="216"/>
      <c r="AD122" s="216"/>
      <c r="AE122" s="216"/>
      <c r="AF122" s="216"/>
      <c r="AG122" s="235">
        <f>'SO 614_01 - Osvětlení (ná...'!J32</f>
        <v>0</v>
      </c>
      <c r="AH122" s="236"/>
      <c r="AI122" s="236"/>
      <c r="AJ122" s="236"/>
      <c r="AK122" s="236"/>
      <c r="AL122" s="236"/>
      <c r="AM122" s="236"/>
      <c r="AN122" s="235">
        <f t="shared" si="0"/>
        <v>0</v>
      </c>
      <c r="AO122" s="236"/>
      <c r="AP122" s="236"/>
      <c r="AQ122" s="89" t="s">
        <v>143</v>
      </c>
      <c r="AR122" s="51"/>
      <c r="AS122" s="90">
        <v>0</v>
      </c>
      <c r="AT122" s="91">
        <f t="shared" si="1"/>
        <v>0</v>
      </c>
      <c r="AU122" s="92">
        <f>'SO 614_01 - Osvětlení (ná...'!P122</f>
        <v>0</v>
      </c>
      <c r="AV122" s="91">
        <f>'SO 614_01 - Osvětlení (ná...'!J35</f>
        <v>0</v>
      </c>
      <c r="AW122" s="91">
        <f>'SO 614_01 - Osvětlení (ná...'!J36</f>
        <v>0</v>
      </c>
      <c r="AX122" s="91">
        <f>'SO 614_01 - Osvětlení (ná...'!J37</f>
        <v>0</v>
      </c>
      <c r="AY122" s="91">
        <f>'SO 614_01 - Osvětlení (ná...'!J38</f>
        <v>0</v>
      </c>
      <c r="AZ122" s="91">
        <f>'SO 614_01 - Osvětlení (ná...'!F35</f>
        <v>0</v>
      </c>
      <c r="BA122" s="91">
        <f>'SO 614_01 - Osvětlení (ná...'!F36</f>
        <v>0</v>
      </c>
      <c r="BB122" s="91">
        <f>'SO 614_01 - Osvětlení (ná...'!F37</f>
        <v>0</v>
      </c>
      <c r="BC122" s="91">
        <f>'SO 614_01 - Osvětlení (ná...'!F38</f>
        <v>0</v>
      </c>
      <c r="BD122" s="93">
        <f>'SO 614_01 - Osvětlení (ná...'!F39</f>
        <v>0</v>
      </c>
      <c r="BT122" s="25" t="s">
        <v>89</v>
      </c>
      <c r="BV122" s="25" t="s">
        <v>81</v>
      </c>
      <c r="BW122" s="25" t="s">
        <v>171</v>
      </c>
      <c r="BX122" s="25" t="s">
        <v>168</v>
      </c>
      <c r="CL122" s="25" t="s">
        <v>1</v>
      </c>
    </row>
    <row r="123" spans="1:90" s="4" customFormat="1" ht="23.25" customHeight="1">
      <c r="A123" s="79" t="s">
        <v>83</v>
      </c>
      <c r="B123" s="51"/>
      <c r="C123" s="14"/>
      <c r="D123" s="14"/>
      <c r="E123" s="216" t="s">
        <v>172</v>
      </c>
      <c r="F123" s="216"/>
      <c r="G123" s="216"/>
      <c r="H123" s="216"/>
      <c r="I123" s="216"/>
      <c r="J123" s="14"/>
      <c r="K123" s="216" t="s">
        <v>164</v>
      </c>
      <c r="L123" s="216"/>
      <c r="M123" s="216"/>
      <c r="N123" s="216"/>
      <c r="O123" s="216"/>
      <c r="P123" s="216"/>
      <c r="Q123" s="216"/>
      <c r="R123" s="216"/>
      <c r="S123" s="216"/>
      <c r="T123" s="216"/>
      <c r="U123" s="216"/>
      <c r="V123" s="216"/>
      <c r="W123" s="216"/>
      <c r="X123" s="216"/>
      <c r="Y123" s="216"/>
      <c r="Z123" s="216"/>
      <c r="AA123" s="216"/>
      <c r="AB123" s="216"/>
      <c r="AC123" s="216"/>
      <c r="AD123" s="216"/>
      <c r="AE123" s="216"/>
      <c r="AF123" s="216"/>
      <c r="AG123" s="235">
        <f>'SO 614_02 - Osvětlení (ná...'!J32</f>
        <v>0</v>
      </c>
      <c r="AH123" s="236"/>
      <c r="AI123" s="236"/>
      <c r="AJ123" s="236"/>
      <c r="AK123" s="236"/>
      <c r="AL123" s="236"/>
      <c r="AM123" s="236"/>
      <c r="AN123" s="235">
        <f t="shared" si="0"/>
        <v>0</v>
      </c>
      <c r="AO123" s="236"/>
      <c r="AP123" s="236"/>
      <c r="AQ123" s="89" t="s">
        <v>143</v>
      </c>
      <c r="AR123" s="51"/>
      <c r="AS123" s="90">
        <v>0</v>
      </c>
      <c r="AT123" s="91">
        <f t="shared" si="1"/>
        <v>0</v>
      </c>
      <c r="AU123" s="92">
        <f>'SO 614_02 - Osvětlení (ná...'!P122</f>
        <v>0</v>
      </c>
      <c r="AV123" s="91">
        <f>'SO 614_02 - Osvětlení (ná...'!J35</f>
        <v>0</v>
      </c>
      <c r="AW123" s="91">
        <f>'SO 614_02 - Osvětlení (ná...'!J36</f>
        <v>0</v>
      </c>
      <c r="AX123" s="91">
        <f>'SO 614_02 - Osvětlení (ná...'!J37</f>
        <v>0</v>
      </c>
      <c r="AY123" s="91">
        <f>'SO 614_02 - Osvětlení (ná...'!J38</f>
        <v>0</v>
      </c>
      <c r="AZ123" s="91">
        <f>'SO 614_02 - Osvětlení (ná...'!F35</f>
        <v>0</v>
      </c>
      <c r="BA123" s="91">
        <f>'SO 614_02 - Osvětlení (ná...'!F36</f>
        <v>0</v>
      </c>
      <c r="BB123" s="91">
        <f>'SO 614_02 - Osvětlení (ná...'!F37</f>
        <v>0</v>
      </c>
      <c r="BC123" s="91">
        <f>'SO 614_02 - Osvětlení (ná...'!F38</f>
        <v>0</v>
      </c>
      <c r="BD123" s="93">
        <f>'SO 614_02 - Osvětlení (ná...'!F39</f>
        <v>0</v>
      </c>
      <c r="BT123" s="25" t="s">
        <v>89</v>
      </c>
      <c r="BV123" s="25" t="s">
        <v>81</v>
      </c>
      <c r="BW123" s="25" t="s">
        <v>173</v>
      </c>
      <c r="BX123" s="25" t="s">
        <v>168</v>
      </c>
      <c r="CL123" s="25" t="s">
        <v>1</v>
      </c>
    </row>
    <row r="124" spans="1:91" s="7" customFormat="1" ht="16.5" customHeight="1">
      <c r="A124" s="79" t="s">
        <v>83</v>
      </c>
      <c r="B124" s="80"/>
      <c r="C124" s="81"/>
      <c r="D124" s="215" t="s">
        <v>174</v>
      </c>
      <c r="E124" s="215"/>
      <c r="F124" s="215"/>
      <c r="G124" s="215"/>
      <c r="H124" s="215"/>
      <c r="I124" s="82"/>
      <c r="J124" s="215" t="s">
        <v>175</v>
      </c>
      <c r="K124" s="215"/>
      <c r="L124" s="215"/>
      <c r="M124" s="215"/>
      <c r="N124" s="215"/>
      <c r="O124" s="215"/>
      <c r="P124" s="215"/>
      <c r="Q124" s="215"/>
      <c r="R124" s="215"/>
      <c r="S124" s="215"/>
      <c r="T124" s="215"/>
      <c r="U124" s="215"/>
      <c r="V124" s="215"/>
      <c r="W124" s="215"/>
      <c r="X124" s="215"/>
      <c r="Y124" s="215"/>
      <c r="Z124" s="215"/>
      <c r="AA124" s="215"/>
      <c r="AB124" s="215"/>
      <c r="AC124" s="215"/>
      <c r="AD124" s="215"/>
      <c r="AE124" s="215"/>
      <c r="AF124" s="215"/>
      <c r="AG124" s="228">
        <f>'SO 517 - Ukolejnění (nást...'!J30</f>
        <v>0</v>
      </c>
      <c r="AH124" s="229"/>
      <c r="AI124" s="229"/>
      <c r="AJ124" s="229"/>
      <c r="AK124" s="229"/>
      <c r="AL124" s="229"/>
      <c r="AM124" s="229"/>
      <c r="AN124" s="228">
        <f t="shared" si="0"/>
        <v>0</v>
      </c>
      <c r="AO124" s="229"/>
      <c r="AP124" s="229"/>
      <c r="AQ124" s="83" t="s">
        <v>86</v>
      </c>
      <c r="AR124" s="80"/>
      <c r="AS124" s="84">
        <v>0</v>
      </c>
      <c r="AT124" s="85">
        <f t="shared" si="1"/>
        <v>0</v>
      </c>
      <c r="AU124" s="86">
        <f>'SO 517 - Ukolejnění (nást...'!P117</f>
        <v>0</v>
      </c>
      <c r="AV124" s="85">
        <f>'SO 517 - Ukolejnění (nást...'!J33</f>
        <v>0</v>
      </c>
      <c r="AW124" s="85">
        <f>'SO 517 - Ukolejnění (nást...'!J34</f>
        <v>0</v>
      </c>
      <c r="AX124" s="85">
        <f>'SO 517 - Ukolejnění (nást...'!J35</f>
        <v>0</v>
      </c>
      <c r="AY124" s="85">
        <f>'SO 517 - Ukolejnění (nást...'!J36</f>
        <v>0</v>
      </c>
      <c r="AZ124" s="85">
        <f>'SO 517 - Ukolejnění (nást...'!F33</f>
        <v>0</v>
      </c>
      <c r="BA124" s="85">
        <f>'SO 517 - Ukolejnění (nást...'!F34</f>
        <v>0</v>
      </c>
      <c r="BB124" s="85">
        <f>'SO 517 - Ukolejnění (nást...'!F35</f>
        <v>0</v>
      </c>
      <c r="BC124" s="85">
        <f>'SO 517 - Ukolejnění (nást...'!F36</f>
        <v>0</v>
      </c>
      <c r="BD124" s="87">
        <f>'SO 517 - Ukolejnění (nást...'!F37</f>
        <v>0</v>
      </c>
      <c r="BT124" s="88" t="s">
        <v>87</v>
      </c>
      <c r="BV124" s="88" t="s">
        <v>81</v>
      </c>
      <c r="BW124" s="88" t="s">
        <v>176</v>
      </c>
      <c r="BX124" s="88" t="s">
        <v>4</v>
      </c>
      <c r="CL124" s="88" t="s">
        <v>1</v>
      </c>
      <c r="CM124" s="88" t="s">
        <v>89</v>
      </c>
    </row>
    <row r="125" spans="1:91" s="7" customFormat="1" ht="16.5" customHeight="1">
      <c r="A125" s="79" t="s">
        <v>83</v>
      </c>
      <c r="B125" s="80"/>
      <c r="C125" s="81"/>
      <c r="D125" s="215" t="s">
        <v>177</v>
      </c>
      <c r="E125" s="215"/>
      <c r="F125" s="215"/>
      <c r="G125" s="215"/>
      <c r="H125" s="215"/>
      <c r="I125" s="82"/>
      <c r="J125" s="215" t="s">
        <v>178</v>
      </c>
      <c r="K125" s="215"/>
      <c r="L125" s="215"/>
      <c r="M125" s="215"/>
      <c r="N125" s="215"/>
      <c r="O125" s="215"/>
      <c r="P125" s="215"/>
      <c r="Q125" s="215"/>
      <c r="R125" s="215"/>
      <c r="S125" s="215"/>
      <c r="T125" s="215"/>
      <c r="U125" s="215"/>
      <c r="V125" s="215"/>
      <c r="W125" s="215"/>
      <c r="X125" s="215"/>
      <c r="Y125" s="215"/>
      <c r="Z125" s="215"/>
      <c r="AA125" s="215"/>
      <c r="AB125" s="215"/>
      <c r="AC125" s="215"/>
      <c r="AD125" s="215"/>
      <c r="AE125" s="215"/>
      <c r="AF125" s="215"/>
      <c r="AG125" s="228">
        <f>'SO 617 - Ukolejnění (nást...'!J30</f>
        <v>0</v>
      </c>
      <c r="AH125" s="229"/>
      <c r="AI125" s="229"/>
      <c r="AJ125" s="229"/>
      <c r="AK125" s="229"/>
      <c r="AL125" s="229"/>
      <c r="AM125" s="229"/>
      <c r="AN125" s="228">
        <f t="shared" si="0"/>
        <v>0</v>
      </c>
      <c r="AO125" s="229"/>
      <c r="AP125" s="229"/>
      <c r="AQ125" s="83" t="s">
        <v>86</v>
      </c>
      <c r="AR125" s="80"/>
      <c r="AS125" s="84">
        <v>0</v>
      </c>
      <c r="AT125" s="85">
        <f t="shared" si="1"/>
        <v>0</v>
      </c>
      <c r="AU125" s="86">
        <f>'SO 617 - Ukolejnění (nást...'!P117</f>
        <v>0</v>
      </c>
      <c r="AV125" s="85">
        <f>'SO 617 - Ukolejnění (nást...'!J33</f>
        <v>0</v>
      </c>
      <c r="AW125" s="85">
        <f>'SO 617 - Ukolejnění (nást...'!J34</f>
        <v>0</v>
      </c>
      <c r="AX125" s="85">
        <f>'SO 617 - Ukolejnění (nást...'!J35</f>
        <v>0</v>
      </c>
      <c r="AY125" s="85">
        <f>'SO 617 - Ukolejnění (nást...'!J36</f>
        <v>0</v>
      </c>
      <c r="AZ125" s="85">
        <f>'SO 617 - Ukolejnění (nást...'!F33</f>
        <v>0</v>
      </c>
      <c r="BA125" s="85">
        <f>'SO 617 - Ukolejnění (nást...'!F34</f>
        <v>0</v>
      </c>
      <c r="BB125" s="85">
        <f>'SO 617 - Ukolejnění (nást...'!F35</f>
        <v>0</v>
      </c>
      <c r="BC125" s="85">
        <f>'SO 617 - Ukolejnění (nást...'!F36</f>
        <v>0</v>
      </c>
      <c r="BD125" s="87">
        <f>'SO 617 - Ukolejnění (nást...'!F37</f>
        <v>0</v>
      </c>
      <c r="BT125" s="88" t="s">
        <v>87</v>
      </c>
      <c r="BV125" s="88" t="s">
        <v>81</v>
      </c>
      <c r="BW125" s="88" t="s">
        <v>179</v>
      </c>
      <c r="BX125" s="88" t="s">
        <v>4</v>
      </c>
      <c r="CL125" s="88" t="s">
        <v>1</v>
      </c>
      <c r="CM125" s="88" t="s">
        <v>89</v>
      </c>
    </row>
    <row r="126" spans="1:91" s="7" customFormat="1" ht="16.5" customHeight="1">
      <c r="A126" s="79" t="s">
        <v>83</v>
      </c>
      <c r="B126" s="80"/>
      <c r="C126" s="81"/>
      <c r="D126" s="215" t="s">
        <v>180</v>
      </c>
      <c r="E126" s="215"/>
      <c r="F126" s="215"/>
      <c r="G126" s="215"/>
      <c r="H126" s="215"/>
      <c r="I126" s="82"/>
      <c r="J126" s="215" t="s">
        <v>181</v>
      </c>
      <c r="K126" s="215"/>
      <c r="L126" s="215"/>
      <c r="M126" s="215"/>
      <c r="N126" s="215"/>
      <c r="O126" s="215"/>
      <c r="P126" s="215"/>
      <c r="Q126" s="215"/>
      <c r="R126" s="215"/>
      <c r="S126" s="215"/>
      <c r="T126" s="215"/>
      <c r="U126" s="215"/>
      <c r="V126" s="215"/>
      <c r="W126" s="215"/>
      <c r="X126" s="215"/>
      <c r="Y126" s="215"/>
      <c r="Z126" s="215"/>
      <c r="AA126" s="215"/>
      <c r="AB126" s="215"/>
      <c r="AC126" s="215"/>
      <c r="AD126" s="215"/>
      <c r="AE126" s="215"/>
      <c r="AF126" s="215"/>
      <c r="AG126" s="228">
        <f>'VON - Vedlejší a ostatní ...'!J30</f>
        <v>0</v>
      </c>
      <c r="AH126" s="229"/>
      <c r="AI126" s="229"/>
      <c r="AJ126" s="229"/>
      <c r="AK126" s="229"/>
      <c r="AL126" s="229"/>
      <c r="AM126" s="229"/>
      <c r="AN126" s="228">
        <f t="shared" si="0"/>
        <v>0</v>
      </c>
      <c r="AO126" s="229"/>
      <c r="AP126" s="229"/>
      <c r="AQ126" s="83" t="s">
        <v>86</v>
      </c>
      <c r="AR126" s="80"/>
      <c r="AS126" s="94">
        <v>0</v>
      </c>
      <c r="AT126" s="95">
        <f t="shared" si="1"/>
        <v>0</v>
      </c>
      <c r="AU126" s="96">
        <f>'VON - Vedlejší a ostatní ...'!P117</f>
        <v>0</v>
      </c>
      <c r="AV126" s="95">
        <f>'VON - Vedlejší a ostatní ...'!J33</f>
        <v>0</v>
      </c>
      <c r="AW126" s="95">
        <f>'VON - Vedlejší a ostatní ...'!J34</f>
        <v>0</v>
      </c>
      <c r="AX126" s="95">
        <f>'VON - Vedlejší a ostatní ...'!J35</f>
        <v>0</v>
      </c>
      <c r="AY126" s="95">
        <f>'VON - Vedlejší a ostatní ...'!J36</f>
        <v>0</v>
      </c>
      <c r="AZ126" s="95">
        <f>'VON - Vedlejší a ostatní ...'!F33</f>
        <v>0</v>
      </c>
      <c r="BA126" s="95">
        <f>'VON - Vedlejší a ostatní ...'!F34</f>
        <v>0</v>
      </c>
      <c r="BB126" s="95">
        <f>'VON - Vedlejší a ostatní ...'!F35</f>
        <v>0</v>
      </c>
      <c r="BC126" s="95">
        <f>'VON - Vedlejší a ostatní ...'!F36</f>
        <v>0</v>
      </c>
      <c r="BD126" s="97">
        <f>'VON - Vedlejší a ostatní ...'!F37</f>
        <v>0</v>
      </c>
      <c r="BT126" s="88" t="s">
        <v>87</v>
      </c>
      <c r="BV126" s="88" t="s">
        <v>81</v>
      </c>
      <c r="BW126" s="88" t="s">
        <v>182</v>
      </c>
      <c r="BX126" s="88" t="s">
        <v>4</v>
      </c>
      <c r="CL126" s="88" t="s">
        <v>1</v>
      </c>
      <c r="CM126" s="88" t="s">
        <v>89</v>
      </c>
    </row>
    <row r="127" spans="1:57" s="2" customFormat="1" ht="30" customHeight="1">
      <c r="A127" s="32"/>
      <c r="B127" s="33"/>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3"/>
      <c r="AS127" s="32"/>
      <c r="AT127" s="32"/>
      <c r="AU127" s="32"/>
      <c r="AV127" s="32"/>
      <c r="AW127" s="32"/>
      <c r="AX127" s="32"/>
      <c r="AY127" s="32"/>
      <c r="AZ127" s="32"/>
      <c r="BA127" s="32"/>
      <c r="BB127" s="32"/>
      <c r="BC127" s="32"/>
      <c r="BD127" s="32"/>
      <c r="BE127" s="32"/>
    </row>
    <row r="128" spans="1:57" s="2" customFormat="1" ht="6.95" customHeight="1">
      <c r="A128" s="32"/>
      <c r="B128" s="47"/>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33"/>
      <c r="AS128" s="32"/>
      <c r="AT128" s="32"/>
      <c r="AU128" s="32"/>
      <c r="AV128" s="32"/>
      <c r="AW128" s="32"/>
      <c r="AX128" s="32"/>
      <c r="AY128" s="32"/>
      <c r="AZ128" s="32"/>
      <c r="BA128" s="32"/>
      <c r="BB128" s="32"/>
      <c r="BC128" s="32"/>
      <c r="BD128" s="32"/>
      <c r="BE128" s="32"/>
    </row>
  </sheetData>
  <mergeCells count="166">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101:AM101"/>
    <mergeCell ref="AN101:AP101"/>
    <mergeCell ref="AN102:AP102"/>
    <mergeCell ref="AG102:AM102"/>
    <mergeCell ref="AN103:AP103"/>
    <mergeCell ref="AG103:AM103"/>
    <mergeCell ref="J102:AF102"/>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AN104:AP104"/>
    <mergeCell ref="AG104:AM104"/>
    <mergeCell ref="AN105:AP105"/>
    <mergeCell ref="AG105:AM105"/>
    <mergeCell ref="AN106:AP106"/>
    <mergeCell ref="AG106:AM106"/>
    <mergeCell ref="AN107:AP107"/>
    <mergeCell ref="AG107:AM107"/>
    <mergeCell ref="AG108:AM108"/>
    <mergeCell ref="AN108:AP108"/>
    <mergeCell ref="AG109:AM109"/>
    <mergeCell ref="AN109:AP109"/>
    <mergeCell ref="AN110:AP110"/>
    <mergeCell ref="AG110:AM110"/>
    <mergeCell ref="AN111:AP111"/>
    <mergeCell ref="AG111:AM111"/>
    <mergeCell ref="AG112:AM112"/>
    <mergeCell ref="AN112:AP112"/>
    <mergeCell ref="AG113:AM113"/>
    <mergeCell ref="AN113:AP113"/>
    <mergeCell ref="AN114:AP114"/>
    <mergeCell ref="AG114:AM114"/>
    <mergeCell ref="AG115:AM115"/>
    <mergeCell ref="AN115:AP115"/>
    <mergeCell ref="AN116:AP116"/>
    <mergeCell ref="AG116:AM116"/>
    <mergeCell ref="AN117:AP117"/>
    <mergeCell ref="AG117:AM117"/>
    <mergeCell ref="AN118:AP118"/>
    <mergeCell ref="AG118:AM118"/>
    <mergeCell ref="AN119:AP119"/>
    <mergeCell ref="AG119:AM119"/>
    <mergeCell ref="AN120:AP120"/>
    <mergeCell ref="AG120:AM120"/>
    <mergeCell ref="AG121:AM121"/>
    <mergeCell ref="AN121:AP121"/>
    <mergeCell ref="AN122:AP122"/>
    <mergeCell ref="AG122:AM122"/>
    <mergeCell ref="AN123:AP123"/>
    <mergeCell ref="AG123:AM123"/>
    <mergeCell ref="AN124:AP124"/>
    <mergeCell ref="AG124:AM124"/>
    <mergeCell ref="AN125:AP125"/>
    <mergeCell ref="AG125:AM125"/>
    <mergeCell ref="AN126:AP126"/>
    <mergeCell ref="AG126:AM126"/>
    <mergeCell ref="L85:AO85"/>
    <mergeCell ref="I92:AF92"/>
    <mergeCell ref="C92:G92"/>
    <mergeCell ref="D95:H95"/>
    <mergeCell ref="J95:AF95"/>
    <mergeCell ref="J96:AF96"/>
    <mergeCell ref="D96:H96"/>
    <mergeCell ref="J97:AF97"/>
    <mergeCell ref="D97:H97"/>
    <mergeCell ref="D98:H98"/>
    <mergeCell ref="J98:AF98"/>
    <mergeCell ref="J99:AF99"/>
    <mergeCell ref="D99:H99"/>
    <mergeCell ref="J100:AF100"/>
    <mergeCell ref="D100:H100"/>
    <mergeCell ref="D101:H101"/>
    <mergeCell ref="J101:AF101"/>
    <mergeCell ref="D102:H102"/>
    <mergeCell ref="D103:H103"/>
    <mergeCell ref="J103:AF103"/>
    <mergeCell ref="AM87:AN87"/>
    <mergeCell ref="AM89:AP89"/>
    <mergeCell ref="AS89:AT91"/>
    <mergeCell ref="AM90:AP90"/>
    <mergeCell ref="AN92:AP92"/>
    <mergeCell ref="AG92:AM92"/>
    <mergeCell ref="AN95:AP95"/>
    <mergeCell ref="AG95:AM95"/>
    <mergeCell ref="AN96:AP96"/>
    <mergeCell ref="AG96:AM96"/>
    <mergeCell ref="AN97:AP97"/>
    <mergeCell ref="AG97:AM97"/>
    <mergeCell ref="AN98:AP98"/>
    <mergeCell ref="AG98:AM98"/>
    <mergeCell ref="AG99:AM99"/>
    <mergeCell ref="AN99:AP99"/>
    <mergeCell ref="AN100:AP100"/>
    <mergeCell ref="AG100:AM100"/>
    <mergeCell ref="AG94:AM94"/>
    <mergeCell ref="AN94:AP94"/>
    <mergeCell ref="D104:H104"/>
    <mergeCell ref="J104:AF104"/>
    <mergeCell ref="D105:H105"/>
    <mergeCell ref="J105:AF105"/>
    <mergeCell ref="D106:H106"/>
    <mergeCell ref="J106:AF106"/>
    <mergeCell ref="D107:H107"/>
    <mergeCell ref="J107:AF107"/>
    <mergeCell ref="D108:H108"/>
    <mergeCell ref="J108:AF108"/>
    <mergeCell ref="J109:AF109"/>
    <mergeCell ref="D109:H109"/>
    <mergeCell ref="J110:AF110"/>
    <mergeCell ref="D110:H110"/>
    <mergeCell ref="D111:H111"/>
    <mergeCell ref="J111:AF111"/>
    <mergeCell ref="D112:H112"/>
    <mergeCell ref="J112:AF112"/>
    <mergeCell ref="K113:AF113"/>
    <mergeCell ref="E113:I113"/>
    <mergeCell ref="E114:I114"/>
    <mergeCell ref="K114:AF114"/>
    <mergeCell ref="D115:H115"/>
    <mergeCell ref="J115:AF115"/>
    <mergeCell ref="E116:I116"/>
    <mergeCell ref="K116:AF116"/>
    <mergeCell ref="E117:I117"/>
    <mergeCell ref="K117:AF117"/>
    <mergeCell ref="J118:AF118"/>
    <mergeCell ref="D118:H118"/>
    <mergeCell ref="D124:H124"/>
    <mergeCell ref="J124:AF124"/>
    <mergeCell ref="D125:H125"/>
    <mergeCell ref="J125:AF125"/>
    <mergeCell ref="D126:H126"/>
    <mergeCell ref="J126:AF126"/>
    <mergeCell ref="E119:I119"/>
    <mergeCell ref="K119:AF119"/>
    <mergeCell ref="E120:I120"/>
    <mergeCell ref="K120:AF120"/>
    <mergeCell ref="D121:H121"/>
    <mergeCell ref="J121:AF121"/>
    <mergeCell ref="E122:I122"/>
    <mergeCell ref="K122:AF122"/>
    <mergeCell ref="E123:I123"/>
    <mergeCell ref="K123:AF123"/>
  </mergeCells>
  <hyperlinks>
    <hyperlink ref="A95" location="'PS 511 - Rozhlas (nástupi...'!C2" display="/"/>
    <hyperlink ref="A96" location="'PS 611 - Rozhlas (nástupi...'!C2" display="/"/>
    <hyperlink ref="A97" location="'PS 512 - Elektronický inf...'!C2" display="/"/>
    <hyperlink ref="A98" location="'PS 612 - Elektronický inf...'!C2" display="/"/>
    <hyperlink ref="A99" location="'PS 513 - Kamerový systém ...'!C2" display="/"/>
    <hyperlink ref="A100" location="'PS 613 - Kamerový systém ...'!C2" display="/"/>
    <hyperlink ref="A101" location="'PS 514 - Úprava SZZ (nást...'!C2" display="/"/>
    <hyperlink ref="A102" location="'PS 614 - Úprava SZZ (nást...'!C2" display="/"/>
    <hyperlink ref="A103" location="'PS 515 PS 615 - Brno hl.n...'!C2" display="/"/>
    <hyperlink ref="A104" location="'SO 511 - Železniční svrše...'!C2" display="/"/>
    <hyperlink ref="A105" location="'SO 611 - Železniční svrše...'!C2" display="/"/>
    <hyperlink ref="A106" location="'SO 512 - Nástupiště č.5'!C2" display="/"/>
    <hyperlink ref="A107" location="'SO 612 - Nástupiště č.6'!C2" display="/"/>
    <hyperlink ref="A108" location="'SO 515 - Nástupištní přís...'!C2" display="/"/>
    <hyperlink ref="A109" location="'SO 615 - Nástupištní přís...'!C2" display="/"/>
    <hyperlink ref="A110" location="'SO 516 - Orientační systé...'!C2" display="/"/>
    <hyperlink ref="A111" location="'SO 616 - Orientační systé...'!C2" display="/"/>
    <hyperlink ref="A113" location="'SO 513_01 - Rozvody NN (n...'!C2" display="/"/>
    <hyperlink ref="A114" location="'SO 513_02 - Rozvody NN (n...'!C2" display="/"/>
    <hyperlink ref="A116" location="'SO 613_01 - Rozvody NN (n...'!C2" display="/"/>
    <hyperlink ref="A117" location="'SO 613_02 - Rozvody NN (n...'!C2" display="/"/>
    <hyperlink ref="A119" location="'SO 514_01 - Osvětlení (ná...'!C2" display="/"/>
    <hyperlink ref="A120" location="'SO 514_02 - Osvětlení (ná...'!C2" display="/"/>
    <hyperlink ref="A122" location="'SO 614_01 - Osvětlení (ná...'!C2" display="/"/>
    <hyperlink ref="A123" location="'SO 614_02 - Osvětlení (ná...'!C2" display="/"/>
    <hyperlink ref="A124" location="'SO 517 - Ukolejnění (nást...'!C2" display="/"/>
    <hyperlink ref="A125" location="'SO 617 - Ukolejnění (nást...'!C2" display="/"/>
    <hyperlink ref="A126" location="'VON - Vedlejší a ostatn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BM15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2" t="s">
        <v>5</v>
      </c>
      <c r="M2" s="243"/>
      <c r="N2" s="243"/>
      <c r="O2" s="243"/>
      <c r="P2" s="243"/>
      <c r="Q2" s="243"/>
      <c r="R2" s="243"/>
      <c r="S2" s="243"/>
      <c r="T2" s="243"/>
      <c r="U2" s="243"/>
      <c r="V2" s="243"/>
      <c r="AT2" s="17" t="s">
        <v>113</v>
      </c>
    </row>
    <row r="3" spans="2:46" s="1" customFormat="1" ht="6.95" customHeight="1" hidden="1">
      <c r="B3" s="18"/>
      <c r="C3" s="19"/>
      <c r="D3" s="19"/>
      <c r="E3" s="19"/>
      <c r="F3" s="19"/>
      <c r="G3" s="19"/>
      <c r="H3" s="19"/>
      <c r="I3" s="19"/>
      <c r="J3" s="19"/>
      <c r="K3" s="19"/>
      <c r="L3" s="20"/>
      <c r="AT3" s="17" t="s">
        <v>89</v>
      </c>
    </row>
    <row r="4" spans="2:46" s="1" customFormat="1" ht="24.95" customHeight="1" hidden="1">
      <c r="B4" s="20"/>
      <c r="D4" s="21" t="s">
        <v>183</v>
      </c>
      <c r="L4" s="20"/>
      <c r="M4" s="98" t="s">
        <v>10</v>
      </c>
      <c r="AT4" s="17" t="s">
        <v>3</v>
      </c>
    </row>
    <row r="5" spans="2:12" s="1" customFormat="1" ht="6.95" customHeight="1" hidden="1">
      <c r="B5" s="20"/>
      <c r="L5" s="20"/>
    </row>
    <row r="6" spans="2:12" s="1" customFormat="1" ht="12" customHeight="1" hidden="1">
      <c r="B6" s="20"/>
      <c r="D6" s="27" t="s">
        <v>16</v>
      </c>
      <c r="L6" s="20"/>
    </row>
    <row r="7" spans="2:12" s="1" customFormat="1" ht="16.5" customHeight="1" hidden="1">
      <c r="B7" s="20"/>
      <c r="E7" s="259" t="str">
        <f>'Rekapitulace stavby'!K6</f>
        <v>Oprava nástupišť č. 5 a 6 v žst. Brno hl.n.</v>
      </c>
      <c r="F7" s="260"/>
      <c r="G7" s="260"/>
      <c r="H7" s="260"/>
      <c r="L7" s="20"/>
    </row>
    <row r="8" spans="1:31" s="2" customFormat="1" ht="12" customHeight="1" hidden="1">
      <c r="A8" s="32"/>
      <c r="B8" s="33"/>
      <c r="C8" s="32"/>
      <c r="D8" s="27" t="s">
        <v>184</v>
      </c>
      <c r="E8" s="32"/>
      <c r="F8" s="32"/>
      <c r="G8" s="32"/>
      <c r="H8" s="32"/>
      <c r="I8" s="32"/>
      <c r="J8" s="32"/>
      <c r="K8" s="32"/>
      <c r="L8" s="42"/>
      <c r="S8" s="32"/>
      <c r="T8" s="32"/>
      <c r="U8" s="32"/>
      <c r="V8" s="32"/>
      <c r="W8" s="32"/>
      <c r="X8" s="32"/>
      <c r="Y8" s="32"/>
      <c r="Z8" s="32"/>
      <c r="AA8" s="32"/>
      <c r="AB8" s="32"/>
      <c r="AC8" s="32"/>
      <c r="AD8" s="32"/>
      <c r="AE8" s="32"/>
    </row>
    <row r="9" spans="1:31" s="2" customFormat="1" ht="30" customHeight="1" hidden="1">
      <c r="A9" s="32"/>
      <c r="B9" s="33"/>
      <c r="C9" s="32"/>
      <c r="D9" s="32"/>
      <c r="E9" s="232" t="s">
        <v>721</v>
      </c>
      <c r="F9" s="258"/>
      <c r="G9" s="258"/>
      <c r="H9" s="258"/>
      <c r="I9" s="32"/>
      <c r="J9" s="32"/>
      <c r="K9" s="32"/>
      <c r="L9" s="42"/>
      <c r="S9" s="32"/>
      <c r="T9" s="32"/>
      <c r="U9" s="32"/>
      <c r="V9" s="32"/>
      <c r="W9" s="32"/>
      <c r="X9" s="32"/>
      <c r="Y9" s="32"/>
      <c r="Z9" s="32"/>
      <c r="AA9" s="32"/>
      <c r="AB9" s="32"/>
      <c r="AC9" s="32"/>
      <c r="AD9" s="32"/>
      <c r="AE9" s="32"/>
    </row>
    <row r="10" spans="1:31" s="2" customFormat="1" ht="12" hidden="1">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hidden="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hidden="1">
      <c r="A12" s="32"/>
      <c r="B12" s="33"/>
      <c r="C12" s="32"/>
      <c r="D12" s="27" t="s">
        <v>20</v>
      </c>
      <c r="E12" s="32"/>
      <c r="F12" s="25" t="s">
        <v>21</v>
      </c>
      <c r="G12" s="32"/>
      <c r="H12" s="32"/>
      <c r="I12" s="27" t="s">
        <v>22</v>
      </c>
      <c r="J12" s="55" t="str">
        <f>'Rekapitulace stavby'!AN8</f>
        <v>18. 2. 2021</v>
      </c>
      <c r="K12" s="32"/>
      <c r="L12" s="42"/>
      <c r="S12" s="32"/>
      <c r="T12" s="32"/>
      <c r="U12" s="32"/>
      <c r="V12" s="32"/>
      <c r="W12" s="32"/>
      <c r="X12" s="32"/>
      <c r="Y12" s="32"/>
      <c r="Z12" s="32"/>
      <c r="AA12" s="32"/>
      <c r="AB12" s="32"/>
      <c r="AC12" s="32"/>
      <c r="AD12" s="32"/>
      <c r="AE12" s="32"/>
    </row>
    <row r="13" spans="1:31" s="2" customFormat="1" ht="10.9" customHeight="1" hidden="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hidden="1">
      <c r="A14" s="32"/>
      <c r="B14" s="33"/>
      <c r="C14" s="32"/>
      <c r="D14" s="27" t="s">
        <v>24</v>
      </c>
      <c r="E14" s="32"/>
      <c r="F14" s="32"/>
      <c r="G14" s="32"/>
      <c r="H14" s="32"/>
      <c r="I14" s="27" t="s">
        <v>25</v>
      </c>
      <c r="J14" s="25" t="s">
        <v>26</v>
      </c>
      <c r="K14" s="32"/>
      <c r="L14" s="42"/>
      <c r="S14" s="32"/>
      <c r="T14" s="32"/>
      <c r="U14" s="32"/>
      <c r="V14" s="32"/>
      <c r="W14" s="32"/>
      <c r="X14" s="32"/>
      <c r="Y14" s="32"/>
      <c r="Z14" s="32"/>
      <c r="AA14" s="32"/>
      <c r="AB14" s="32"/>
      <c r="AC14" s="32"/>
      <c r="AD14" s="32"/>
      <c r="AE14" s="32"/>
    </row>
    <row r="15" spans="1:31" s="2" customFormat="1" ht="18" customHeight="1" hidden="1">
      <c r="A15" s="32"/>
      <c r="B15" s="33"/>
      <c r="C15" s="32"/>
      <c r="D15" s="32"/>
      <c r="E15" s="25" t="s">
        <v>27</v>
      </c>
      <c r="F15" s="32"/>
      <c r="G15" s="32"/>
      <c r="H15" s="32"/>
      <c r="I15" s="27" t="s">
        <v>28</v>
      </c>
      <c r="J15" s="25" t="s">
        <v>29</v>
      </c>
      <c r="K15" s="32"/>
      <c r="L15" s="42"/>
      <c r="S15" s="32"/>
      <c r="T15" s="32"/>
      <c r="U15" s="32"/>
      <c r="V15" s="32"/>
      <c r="W15" s="32"/>
      <c r="X15" s="32"/>
      <c r="Y15" s="32"/>
      <c r="Z15" s="32"/>
      <c r="AA15" s="32"/>
      <c r="AB15" s="32"/>
      <c r="AC15" s="32"/>
      <c r="AD15" s="32"/>
      <c r="AE15" s="32"/>
    </row>
    <row r="16" spans="1:31" s="2" customFormat="1" ht="6.95" customHeight="1" hidden="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hidden="1">
      <c r="A17" s="32"/>
      <c r="B17" s="33"/>
      <c r="C17" s="32"/>
      <c r="D17" s="27" t="s">
        <v>30</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hidden="1">
      <c r="A18" s="32"/>
      <c r="B18" s="33"/>
      <c r="C18" s="32"/>
      <c r="D18" s="32"/>
      <c r="E18" s="261" t="str">
        <f>'Rekapitulace stavby'!E14</f>
        <v>Vyplň údaj</v>
      </c>
      <c r="F18" s="247"/>
      <c r="G18" s="247"/>
      <c r="H18" s="247"/>
      <c r="I18" s="27" t="s">
        <v>28</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hidden="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hidden="1">
      <c r="A20" s="32"/>
      <c r="B20" s="33"/>
      <c r="C20" s="32"/>
      <c r="D20" s="27" t="s">
        <v>32</v>
      </c>
      <c r="E20" s="32"/>
      <c r="F20" s="32"/>
      <c r="G20" s="32"/>
      <c r="H20" s="32"/>
      <c r="I20" s="27" t="s">
        <v>25</v>
      </c>
      <c r="J20" s="25" t="s">
        <v>33</v>
      </c>
      <c r="K20" s="32"/>
      <c r="L20" s="42"/>
      <c r="S20" s="32"/>
      <c r="T20" s="32"/>
      <c r="U20" s="32"/>
      <c r="V20" s="32"/>
      <c r="W20" s="32"/>
      <c r="X20" s="32"/>
      <c r="Y20" s="32"/>
      <c r="Z20" s="32"/>
      <c r="AA20" s="32"/>
      <c r="AB20" s="32"/>
      <c r="AC20" s="32"/>
      <c r="AD20" s="32"/>
      <c r="AE20" s="32"/>
    </row>
    <row r="21" spans="1:31" s="2" customFormat="1" ht="18" customHeight="1" hidden="1">
      <c r="A21" s="32"/>
      <c r="B21" s="33"/>
      <c r="C21" s="32"/>
      <c r="D21" s="32"/>
      <c r="E21" s="25" t="s">
        <v>34</v>
      </c>
      <c r="F21" s="32"/>
      <c r="G21" s="32"/>
      <c r="H21" s="32"/>
      <c r="I21" s="27" t="s">
        <v>28</v>
      </c>
      <c r="J21" s="25" t="s">
        <v>35</v>
      </c>
      <c r="K21" s="32"/>
      <c r="L21" s="42"/>
      <c r="S21" s="32"/>
      <c r="T21" s="32"/>
      <c r="U21" s="32"/>
      <c r="V21" s="32"/>
      <c r="W21" s="32"/>
      <c r="X21" s="32"/>
      <c r="Y21" s="32"/>
      <c r="Z21" s="32"/>
      <c r="AA21" s="32"/>
      <c r="AB21" s="32"/>
      <c r="AC21" s="32"/>
      <c r="AD21" s="32"/>
      <c r="AE21" s="32"/>
    </row>
    <row r="22" spans="1:31" s="2" customFormat="1" ht="6.95" customHeight="1" hidden="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hidden="1">
      <c r="A23" s="32"/>
      <c r="B23" s="33"/>
      <c r="C23" s="32"/>
      <c r="D23" s="27" t="s">
        <v>37</v>
      </c>
      <c r="E23" s="32"/>
      <c r="F23" s="32"/>
      <c r="G23" s="32"/>
      <c r="H23" s="32"/>
      <c r="I23" s="27" t="s">
        <v>25</v>
      </c>
      <c r="J23" s="25" t="s">
        <v>33</v>
      </c>
      <c r="K23" s="32"/>
      <c r="L23" s="42"/>
      <c r="S23" s="32"/>
      <c r="T23" s="32"/>
      <c r="U23" s="32"/>
      <c r="V23" s="32"/>
      <c r="W23" s="32"/>
      <c r="X23" s="32"/>
      <c r="Y23" s="32"/>
      <c r="Z23" s="32"/>
      <c r="AA23" s="32"/>
      <c r="AB23" s="32"/>
      <c r="AC23" s="32"/>
      <c r="AD23" s="32"/>
      <c r="AE23" s="32"/>
    </row>
    <row r="24" spans="1:31" s="2" customFormat="1" ht="18" customHeight="1" hidden="1">
      <c r="A24" s="32"/>
      <c r="B24" s="33"/>
      <c r="C24" s="32"/>
      <c r="D24" s="32"/>
      <c r="E24" s="25" t="s">
        <v>34</v>
      </c>
      <c r="F24" s="32"/>
      <c r="G24" s="32"/>
      <c r="H24" s="32"/>
      <c r="I24" s="27" t="s">
        <v>28</v>
      </c>
      <c r="J24" s="25" t="s">
        <v>35</v>
      </c>
      <c r="K24" s="32"/>
      <c r="L24" s="42"/>
      <c r="S24" s="32"/>
      <c r="T24" s="32"/>
      <c r="U24" s="32"/>
      <c r="V24" s="32"/>
      <c r="W24" s="32"/>
      <c r="X24" s="32"/>
      <c r="Y24" s="32"/>
      <c r="Z24" s="32"/>
      <c r="AA24" s="32"/>
      <c r="AB24" s="32"/>
      <c r="AC24" s="32"/>
      <c r="AD24" s="32"/>
      <c r="AE24" s="32"/>
    </row>
    <row r="25" spans="1:31" s="2" customFormat="1" ht="6.95" customHeight="1" hidden="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hidden="1">
      <c r="A26" s="32"/>
      <c r="B26" s="33"/>
      <c r="C26" s="32"/>
      <c r="D26" s="27" t="s">
        <v>38</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hidden="1">
      <c r="A27" s="99"/>
      <c r="B27" s="100"/>
      <c r="C27" s="99"/>
      <c r="D27" s="99"/>
      <c r="E27" s="251" t="s">
        <v>1</v>
      </c>
      <c r="F27" s="251"/>
      <c r="G27" s="251"/>
      <c r="H27" s="251"/>
      <c r="I27" s="99"/>
      <c r="J27" s="99"/>
      <c r="K27" s="99"/>
      <c r="L27" s="101"/>
      <c r="S27" s="99"/>
      <c r="T27" s="99"/>
      <c r="U27" s="99"/>
      <c r="V27" s="99"/>
      <c r="W27" s="99"/>
      <c r="X27" s="99"/>
      <c r="Y27" s="99"/>
      <c r="Z27" s="99"/>
      <c r="AA27" s="99"/>
      <c r="AB27" s="99"/>
      <c r="AC27" s="99"/>
      <c r="AD27" s="99"/>
      <c r="AE27" s="99"/>
    </row>
    <row r="28" spans="1:31" s="2" customFormat="1" ht="6.95" customHeight="1" hidden="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hidden="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hidden="1">
      <c r="A30" s="32"/>
      <c r="B30" s="33"/>
      <c r="C30" s="32"/>
      <c r="D30" s="102" t="s">
        <v>39</v>
      </c>
      <c r="E30" s="32"/>
      <c r="F30" s="32"/>
      <c r="G30" s="32"/>
      <c r="H30" s="32"/>
      <c r="I30" s="32"/>
      <c r="J30" s="71">
        <f>ROUND(J121,2)</f>
        <v>0</v>
      </c>
      <c r="K30" s="32"/>
      <c r="L30" s="42"/>
      <c r="S30" s="32"/>
      <c r="T30" s="32"/>
      <c r="U30" s="32"/>
      <c r="V30" s="32"/>
      <c r="W30" s="32"/>
      <c r="X30" s="32"/>
      <c r="Y30" s="32"/>
      <c r="Z30" s="32"/>
      <c r="AA30" s="32"/>
      <c r="AB30" s="32"/>
      <c r="AC30" s="32"/>
      <c r="AD30" s="32"/>
      <c r="AE30" s="32"/>
    </row>
    <row r="31" spans="1:31" s="2" customFormat="1" ht="6.95" customHeight="1" hidden="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hidden="1">
      <c r="A32" s="32"/>
      <c r="B32" s="33"/>
      <c r="C32" s="32"/>
      <c r="D32" s="32"/>
      <c r="E32" s="32"/>
      <c r="F32" s="36" t="s">
        <v>41</v>
      </c>
      <c r="G32" s="32"/>
      <c r="H32" s="32"/>
      <c r="I32" s="36" t="s">
        <v>40</v>
      </c>
      <c r="J32" s="36" t="s">
        <v>42</v>
      </c>
      <c r="K32" s="32"/>
      <c r="L32" s="42"/>
      <c r="S32" s="32"/>
      <c r="T32" s="32"/>
      <c r="U32" s="32"/>
      <c r="V32" s="32"/>
      <c r="W32" s="32"/>
      <c r="X32" s="32"/>
      <c r="Y32" s="32"/>
      <c r="Z32" s="32"/>
      <c r="AA32" s="32"/>
      <c r="AB32" s="32"/>
      <c r="AC32" s="32"/>
      <c r="AD32" s="32"/>
      <c r="AE32" s="32"/>
    </row>
    <row r="33" spans="1:31" s="2" customFormat="1" ht="14.45" customHeight="1" hidden="1">
      <c r="A33" s="32"/>
      <c r="B33" s="33"/>
      <c r="C33" s="32"/>
      <c r="D33" s="103" t="s">
        <v>43</v>
      </c>
      <c r="E33" s="27" t="s">
        <v>44</v>
      </c>
      <c r="F33" s="104">
        <f>ROUND((SUM(BE121:BE149)),2)</f>
        <v>0</v>
      </c>
      <c r="G33" s="32"/>
      <c r="H33" s="32"/>
      <c r="I33" s="105">
        <v>0.21</v>
      </c>
      <c r="J33" s="104">
        <f>ROUND(((SUM(BE121:BE149))*I33),2)</f>
        <v>0</v>
      </c>
      <c r="K33" s="32"/>
      <c r="L33" s="42"/>
      <c r="S33" s="32"/>
      <c r="T33" s="32"/>
      <c r="U33" s="32"/>
      <c r="V33" s="32"/>
      <c r="W33" s="32"/>
      <c r="X33" s="32"/>
      <c r="Y33" s="32"/>
      <c r="Z33" s="32"/>
      <c r="AA33" s="32"/>
      <c r="AB33" s="32"/>
      <c r="AC33" s="32"/>
      <c r="AD33" s="32"/>
      <c r="AE33" s="32"/>
    </row>
    <row r="34" spans="1:31" s="2" customFormat="1" ht="14.45" customHeight="1" hidden="1">
      <c r="A34" s="32"/>
      <c r="B34" s="33"/>
      <c r="C34" s="32"/>
      <c r="D34" s="32"/>
      <c r="E34" s="27" t="s">
        <v>45</v>
      </c>
      <c r="F34" s="104">
        <f>ROUND((SUM(BF121:BF149)),2)</f>
        <v>0</v>
      </c>
      <c r="G34" s="32"/>
      <c r="H34" s="32"/>
      <c r="I34" s="105">
        <v>0.15</v>
      </c>
      <c r="J34" s="104">
        <f>ROUND(((SUM(BF121:BF149))*I34),2)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46</v>
      </c>
      <c r="F35" s="104">
        <f>ROUND((SUM(BG121:BG149)),2)</f>
        <v>0</v>
      </c>
      <c r="G35" s="32"/>
      <c r="H35" s="32"/>
      <c r="I35" s="105">
        <v>0.21</v>
      </c>
      <c r="J35" s="104">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47</v>
      </c>
      <c r="F36" s="104">
        <f>ROUND((SUM(BH121:BH149)),2)</f>
        <v>0</v>
      </c>
      <c r="G36" s="32"/>
      <c r="H36" s="32"/>
      <c r="I36" s="105">
        <v>0.15</v>
      </c>
      <c r="J36" s="104">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48</v>
      </c>
      <c r="F37" s="104">
        <f>ROUND((SUM(BI121:BI149)),2)</f>
        <v>0</v>
      </c>
      <c r="G37" s="32"/>
      <c r="H37" s="32"/>
      <c r="I37" s="105">
        <v>0</v>
      </c>
      <c r="J37" s="104">
        <f>0</f>
        <v>0</v>
      </c>
      <c r="K37" s="32"/>
      <c r="L37" s="42"/>
      <c r="S37" s="32"/>
      <c r="T37" s="32"/>
      <c r="U37" s="32"/>
      <c r="V37" s="32"/>
      <c r="W37" s="32"/>
      <c r="X37" s="32"/>
      <c r="Y37" s="32"/>
      <c r="Z37" s="32"/>
      <c r="AA37" s="32"/>
      <c r="AB37" s="32"/>
      <c r="AC37" s="32"/>
      <c r="AD37" s="32"/>
      <c r="AE37" s="32"/>
    </row>
    <row r="38" spans="1:31" s="2" customFormat="1" ht="6.95" customHeight="1" hidden="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hidden="1">
      <c r="A39" s="32"/>
      <c r="B39" s="33"/>
      <c r="C39" s="106"/>
      <c r="D39" s="107" t="s">
        <v>49</v>
      </c>
      <c r="E39" s="60"/>
      <c r="F39" s="60"/>
      <c r="G39" s="108" t="s">
        <v>50</v>
      </c>
      <c r="H39" s="109" t="s">
        <v>51</v>
      </c>
      <c r="I39" s="60"/>
      <c r="J39" s="110">
        <f>SUM(J30:J37)</f>
        <v>0</v>
      </c>
      <c r="K39" s="111"/>
      <c r="L39" s="42"/>
      <c r="S39" s="32"/>
      <c r="T39" s="32"/>
      <c r="U39" s="32"/>
      <c r="V39" s="32"/>
      <c r="W39" s="32"/>
      <c r="X39" s="32"/>
      <c r="Y39" s="32"/>
      <c r="Z39" s="32"/>
      <c r="AA39" s="32"/>
      <c r="AB39" s="32"/>
      <c r="AC39" s="32"/>
      <c r="AD39" s="32"/>
      <c r="AE39" s="32"/>
    </row>
    <row r="40" spans="1:31" s="2" customFormat="1" ht="14.45" customHeight="1" hidden="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42"/>
      <c r="D50" s="43" t="s">
        <v>52</v>
      </c>
      <c r="E50" s="44"/>
      <c r="F50" s="44"/>
      <c r="G50" s="43" t="s">
        <v>53</v>
      </c>
      <c r="H50" s="44"/>
      <c r="I50" s="44"/>
      <c r="J50" s="44"/>
      <c r="K50" s="44"/>
      <c r="L50" s="42"/>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75" hidden="1">
      <c r="A61" s="32"/>
      <c r="B61" s="33"/>
      <c r="C61" s="32"/>
      <c r="D61" s="45" t="s">
        <v>54</v>
      </c>
      <c r="E61" s="35"/>
      <c r="F61" s="112" t="s">
        <v>55</v>
      </c>
      <c r="G61" s="45" t="s">
        <v>54</v>
      </c>
      <c r="H61" s="35"/>
      <c r="I61" s="35"/>
      <c r="J61" s="113" t="s">
        <v>55</v>
      </c>
      <c r="K61" s="35"/>
      <c r="L61" s="42"/>
      <c r="S61" s="32"/>
      <c r="T61" s="32"/>
      <c r="U61" s="32"/>
      <c r="V61" s="32"/>
      <c r="W61" s="32"/>
      <c r="X61" s="32"/>
      <c r="Y61" s="32"/>
      <c r="Z61" s="32"/>
      <c r="AA61" s="32"/>
      <c r="AB61" s="32"/>
      <c r="AC61" s="32"/>
      <c r="AD61" s="32"/>
      <c r="AE61" s="32"/>
    </row>
    <row r="62" spans="2:12" ht="12" hidden="1">
      <c r="B62" s="20"/>
      <c r="L62" s="20"/>
    </row>
    <row r="63" spans="2:12" ht="12" hidden="1">
      <c r="B63" s="20"/>
      <c r="L63" s="20"/>
    </row>
    <row r="64" spans="2:12" ht="12" hidden="1">
      <c r="B64" s="20"/>
      <c r="L64" s="20"/>
    </row>
    <row r="65" spans="1:31" s="2" customFormat="1" ht="12.75" hidden="1">
      <c r="A65" s="32"/>
      <c r="B65" s="33"/>
      <c r="C65" s="32"/>
      <c r="D65" s="43" t="s">
        <v>56</v>
      </c>
      <c r="E65" s="46"/>
      <c r="F65" s="46"/>
      <c r="G65" s="43" t="s">
        <v>57</v>
      </c>
      <c r="H65" s="46"/>
      <c r="I65" s="46"/>
      <c r="J65" s="46"/>
      <c r="K65" s="46"/>
      <c r="L65" s="42"/>
      <c r="S65" s="32"/>
      <c r="T65" s="32"/>
      <c r="U65" s="32"/>
      <c r="V65" s="32"/>
      <c r="W65" s="32"/>
      <c r="X65" s="32"/>
      <c r="Y65" s="32"/>
      <c r="Z65" s="32"/>
      <c r="AA65" s="32"/>
      <c r="AB65" s="32"/>
      <c r="AC65" s="32"/>
      <c r="AD65" s="32"/>
      <c r="AE65" s="32"/>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75" hidden="1">
      <c r="A76" s="32"/>
      <c r="B76" s="33"/>
      <c r="C76" s="32"/>
      <c r="D76" s="45" t="s">
        <v>54</v>
      </c>
      <c r="E76" s="35"/>
      <c r="F76" s="112" t="s">
        <v>55</v>
      </c>
      <c r="G76" s="45" t="s">
        <v>54</v>
      </c>
      <c r="H76" s="35"/>
      <c r="I76" s="35"/>
      <c r="J76" s="113" t="s">
        <v>55</v>
      </c>
      <c r="K76" s="35"/>
      <c r="L76" s="42"/>
      <c r="S76" s="32"/>
      <c r="T76" s="32"/>
      <c r="U76" s="32"/>
      <c r="V76" s="32"/>
      <c r="W76" s="32"/>
      <c r="X76" s="32"/>
      <c r="Y76" s="32"/>
      <c r="Z76" s="32"/>
      <c r="AA76" s="32"/>
      <c r="AB76" s="32"/>
      <c r="AC76" s="32"/>
      <c r="AD76" s="32"/>
      <c r="AE76" s="32"/>
    </row>
    <row r="77" spans="1:31" s="2" customFormat="1" ht="14.45" customHeight="1" hidden="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78" ht="12" hidden="1"/>
    <row r="79" ht="12" hidden="1"/>
    <row r="80" ht="12" hidden="1"/>
    <row r="81" spans="1:31" s="2" customFormat="1" ht="6.95" customHeight="1" hidden="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hidden="1">
      <c r="A82" s="32"/>
      <c r="B82" s="33"/>
      <c r="C82" s="21" t="s">
        <v>186</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hidden="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hidden="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hidden="1">
      <c r="A85" s="32"/>
      <c r="B85" s="33"/>
      <c r="C85" s="32"/>
      <c r="D85" s="32"/>
      <c r="E85" s="259" t="str">
        <f>E7</f>
        <v>Oprava nástupišť č. 5 a 6 v žst. Brno hl.n.</v>
      </c>
      <c r="F85" s="260"/>
      <c r="G85" s="260"/>
      <c r="H85" s="260"/>
      <c r="I85" s="32"/>
      <c r="J85" s="32"/>
      <c r="K85" s="32"/>
      <c r="L85" s="42"/>
      <c r="S85" s="32"/>
      <c r="T85" s="32"/>
      <c r="U85" s="32"/>
      <c r="V85" s="32"/>
      <c r="W85" s="32"/>
      <c r="X85" s="32"/>
      <c r="Y85" s="32"/>
      <c r="Z85" s="32"/>
      <c r="AA85" s="32"/>
      <c r="AB85" s="32"/>
      <c r="AC85" s="32"/>
      <c r="AD85" s="32"/>
      <c r="AE85" s="32"/>
    </row>
    <row r="86" spans="1:31" s="2" customFormat="1" ht="12" customHeight="1" hidden="1">
      <c r="A86" s="32"/>
      <c r="B86" s="33"/>
      <c r="C86" s="27" t="s">
        <v>184</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30" customHeight="1" hidden="1">
      <c r="A87" s="32"/>
      <c r="B87" s="33"/>
      <c r="C87" s="32"/>
      <c r="D87" s="32"/>
      <c r="E87" s="232" t="str">
        <f>E9</f>
        <v>PS 515 PS 615 - Brno hl.n., DDTS ŽDC (nástupiště č.5 a 6)</v>
      </c>
      <c r="F87" s="258"/>
      <c r="G87" s="258"/>
      <c r="H87" s="258"/>
      <c r="I87" s="32"/>
      <c r="J87" s="32"/>
      <c r="K87" s="32"/>
      <c r="L87" s="42"/>
      <c r="S87" s="32"/>
      <c r="T87" s="32"/>
      <c r="U87" s="32"/>
      <c r="V87" s="32"/>
      <c r="W87" s="32"/>
      <c r="X87" s="32"/>
      <c r="Y87" s="32"/>
      <c r="Z87" s="32"/>
      <c r="AA87" s="32"/>
      <c r="AB87" s="32"/>
      <c r="AC87" s="32"/>
      <c r="AD87" s="32"/>
      <c r="AE87" s="32"/>
    </row>
    <row r="88" spans="1:31" s="2" customFormat="1" ht="6.95" customHeight="1" hidden="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hidden="1">
      <c r="A89" s="32"/>
      <c r="B89" s="33"/>
      <c r="C89" s="27" t="s">
        <v>20</v>
      </c>
      <c r="D89" s="32"/>
      <c r="E89" s="32"/>
      <c r="F89" s="25" t="str">
        <f>F12</f>
        <v>Brno hl.n.</v>
      </c>
      <c r="G89" s="32"/>
      <c r="H89" s="32"/>
      <c r="I89" s="27" t="s">
        <v>22</v>
      </c>
      <c r="J89" s="55" t="str">
        <f>IF(J12="","",J12)</f>
        <v>18. 2. 2021</v>
      </c>
      <c r="K89" s="32"/>
      <c r="L89" s="42"/>
      <c r="S89" s="32"/>
      <c r="T89" s="32"/>
      <c r="U89" s="32"/>
      <c r="V89" s="32"/>
      <c r="W89" s="32"/>
      <c r="X89" s="32"/>
      <c r="Y89" s="32"/>
      <c r="Z89" s="32"/>
      <c r="AA89" s="32"/>
      <c r="AB89" s="32"/>
      <c r="AC89" s="32"/>
      <c r="AD89" s="32"/>
      <c r="AE89" s="32"/>
    </row>
    <row r="90" spans="1:31" s="2" customFormat="1" ht="6.95" customHeight="1" hidden="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25.7" customHeight="1" hidden="1">
      <c r="A91" s="32"/>
      <c r="B91" s="33"/>
      <c r="C91" s="27" t="s">
        <v>24</v>
      </c>
      <c r="D91" s="32"/>
      <c r="E91" s="32"/>
      <c r="F91" s="25" t="str">
        <f>E15</f>
        <v>Správa železnic, státní organizace</v>
      </c>
      <c r="G91" s="32"/>
      <c r="H91" s="32"/>
      <c r="I91" s="27" t="s">
        <v>32</v>
      </c>
      <c r="J91" s="30" t="str">
        <f>E21</f>
        <v>DMC Havlíčkův Brod, s.r.o.</v>
      </c>
      <c r="K91" s="32"/>
      <c r="L91" s="42"/>
      <c r="S91" s="32"/>
      <c r="T91" s="32"/>
      <c r="U91" s="32"/>
      <c r="V91" s="32"/>
      <c r="W91" s="32"/>
      <c r="X91" s="32"/>
      <c r="Y91" s="32"/>
      <c r="Z91" s="32"/>
      <c r="AA91" s="32"/>
      <c r="AB91" s="32"/>
      <c r="AC91" s="32"/>
      <c r="AD91" s="32"/>
      <c r="AE91" s="32"/>
    </row>
    <row r="92" spans="1:31" s="2" customFormat="1" ht="25.7" customHeight="1" hidden="1">
      <c r="A92" s="32"/>
      <c r="B92" s="33"/>
      <c r="C92" s="27" t="s">
        <v>30</v>
      </c>
      <c r="D92" s="32"/>
      <c r="E92" s="32"/>
      <c r="F92" s="25" t="str">
        <f>IF(E18="","",E18)</f>
        <v>Vyplň údaj</v>
      </c>
      <c r="G92" s="32"/>
      <c r="H92" s="32"/>
      <c r="I92" s="27" t="s">
        <v>37</v>
      </c>
      <c r="J92" s="30" t="str">
        <f>E24</f>
        <v>DMC Havlíčkův Brod, s.r.o.</v>
      </c>
      <c r="K92" s="32"/>
      <c r="L92" s="42"/>
      <c r="S92" s="32"/>
      <c r="T92" s="32"/>
      <c r="U92" s="32"/>
      <c r="V92" s="32"/>
      <c r="W92" s="32"/>
      <c r="X92" s="32"/>
      <c r="Y92" s="32"/>
      <c r="Z92" s="32"/>
      <c r="AA92" s="32"/>
      <c r="AB92" s="32"/>
      <c r="AC92" s="32"/>
      <c r="AD92" s="32"/>
      <c r="AE92" s="32"/>
    </row>
    <row r="93" spans="1:31" s="2" customFormat="1" ht="10.35" customHeight="1" hidden="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hidden="1">
      <c r="A94" s="32"/>
      <c r="B94" s="33"/>
      <c r="C94" s="114" t="s">
        <v>187</v>
      </c>
      <c r="D94" s="106"/>
      <c r="E94" s="106"/>
      <c r="F94" s="106"/>
      <c r="G94" s="106"/>
      <c r="H94" s="106"/>
      <c r="I94" s="106"/>
      <c r="J94" s="115" t="s">
        <v>188</v>
      </c>
      <c r="K94" s="106"/>
      <c r="L94" s="42"/>
      <c r="S94" s="32"/>
      <c r="T94" s="32"/>
      <c r="U94" s="32"/>
      <c r="V94" s="32"/>
      <c r="W94" s="32"/>
      <c r="X94" s="32"/>
      <c r="Y94" s="32"/>
      <c r="Z94" s="32"/>
      <c r="AA94" s="32"/>
      <c r="AB94" s="32"/>
      <c r="AC94" s="32"/>
      <c r="AD94" s="32"/>
      <c r="AE94" s="32"/>
    </row>
    <row r="95" spans="1:31" s="2" customFormat="1" ht="10.35" customHeight="1" hidden="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hidden="1">
      <c r="A96" s="32"/>
      <c r="B96" s="33"/>
      <c r="C96" s="116" t="s">
        <v>189</v>
      </c>
      <c r="D96" s="32"/>
      <c r="E96" s="32"/>
      <c r="F96" s="32"/>
      <c r="G96" s="32"/>
      <c r="H96" s="32"/>
      <c r="I96" s="32"/>
      <c r="J96" s="71">
        <f>J121</f>
        <v>0</v>
      </c>
      <c r="K96" s="32"/>
      <c r="L96" s="42"/>
      <c r="S96" s="32"/>
      <c r="T96" s="32"/>
      <c r="U96" s="32"/>
      <c r="V96" s="32"/>
      <c r="W96" s="32"/>
      <c r="X96" s="32"/>
      <c r="Y96" s="32"/>
      <c r="Z96" s="32"/>
      <c r="AA96" s="32"/>
      <c r="AB96" s="32"/>
      <c r="AC96" s="32"/>
      <c r="AD96" s="32"/>
      <c r="AE96" s="32"/>
      <c r="AU96" s="17" t="s">
        <v>190</v>
      </c>
    </row>
    <row r="97" spans="2:12" s="9" customFormat="1" ht="24.95" customHeight="1" hidden="1">
      <c r="B97" s="117"/>
      <c r="D97" s="118" t="s">
        <v>722</v>
      </c>
      <c r="E97" s="119"/>
      <c r="F97" s="119"/>
      <c r="G97" s="119"/>
      <c r="H97" s="119"/>
      <c r="I97" s="119"/>
      <c r="J97" s="120">
        <f>J122</f>
        <v>0</v>
      </c>
      <c r="L97" s="117"/>
    </row>
    <row r="98" spans="2:12" s="14" customFormat="1" ht="19.9" customHeight="1" hidden="1">
      <c r="B98" s="183"/>
      <c r="D98" s="184" t="s">
        <v>723</v>
      </c>
      <c r="E98" s="185"/>
      <c r="F98" s="185"/>
      <c r="G98" s="185"/>
      <c r="H98" s="185"/>
      <c r="I98" s="185"/>
      <c r="J98" s="186">
        <f>J123</f>
        <v>0</v>
      </c>
      <c r="L98" s="183"/>
    </row>
    <row r="99" spans="2:12" s="14" customFormat="1" ht="19.9" customHeight="1" hidden="1">
      <c r="B99" s="183"/>
      <c r="D99" s="184" t="s">
        <v>724</v>
      </c>
      <c r="E99" s="185"/>
      <c r="F99" s="185"/>
      <c r="G99" s="185"/>
      <c r="H99" s="185"/>
      <c r="I99" s="185"/>
      <c r="J99" s="186">
        <f>J126</f>
        <v>0</v>
      </c>
      <c r="L99" s="183"/>
    </row>
    <row r="100" spans="2:12" s="9" customFormat="1" ht="24.95" customHeight="1" hidden="1">
      <c r="B100" s="117"/>
      <c r="D100" s="118" t="s">
        <v>725</v>
      </c>
      <c r="E100" s="119"/>
      <c r="F100" s="119"/>
      <c r="G100" s="119"/>
      <c r="H100" s="119"/>
      <c r="I100" s="119"/>
      <c r="J100" s="120">
        <f>J137</f>
        <v>0</v>
      </c>
      <c r="L100" s="117"/>
    </row>
    <row r="101" spans="2:12" s="14" customFormat="1" ht="19.9" customHeight="1" hidden="1">
      <c r="B101" s="183"/>
      <c r="D101" s="184" t="s">
        <v>726</v>
      </c>
      <c r="E101" s="185"/>
      <c r="F101" s="185"/>
      <c r="G101" s="185"/>
      <c r="H101" s="185"/>
      <c r="I101" s="185"/>
      <c r="J101" s="186">
        <f>J147</f>
        <v>0</v>
      </c>
      <c r="L101" s="183"/>
    </row>
    <row r="102" spans="1:31" s="2" customFormat="1" ht="21.75" customHeight="1" hidden="1">
      <c r="A102" s="32"/>
      <c r="B102" s="33"/>
      <c r="C102" s="32"/>
      <c r="D102" s="32"/>
      <c r="E102" s="32"/>
      <c r="F102" s="32"/>
      <c r="G102" s="32"/>
      <c r="H102" s="32"/>
      <c r="I102" s="32"/>
      <c r="J102" s="32"/>
      <c r="K102" s="32"/>
      <c r="L102" s="42"/>
      <c r="S102" s="32"/>
      <c r="T102" s="32"/>
      <c r="U102" s="32"/>
      <c r="V102" s="32"/>
      <c r="W102" s="32"/>
      <c r="X102" s="32"/>
      <c r="Y102" s="32"/>
      <c r="Z102" s="32"/>
      <c r="AA102" s="32"/>
      <c r="AB102" s="32"/>
      <c r="AC102" s="32"/>
      <c r="AD102" s="32"/>
      <c r="AE102" s="32"/>
    </row>
    <row r="103" spans="1:31" s="2" customFormat="1" ht="6.95" customHeight="1" hidden="1">
      <c r="A103" s="32"/>
      <c r="B103" s="47"/>
      <c r="C103" s="48"/>
      <c r="D103" s="48"/>
      <c r="E103" s="48"/>
      <c r="F103" s="48"/>
      <c r="G103" s="48"/>
      <c r="H103" s="48"/>
      <c r="I103" s="48"/>
      <c r="J103" s="48"/>
      <c r="K103" s="48"/>
      <c r="L103" s="42"/>
      <c r="S103" s="32"/>
      <c r="T103" s="32"/>
      <c r="U103" s="32"/>
      <c r="V103" s="32"/>
      <c r="W103" s="32"/>
      <c r="X103" s="32"/>
      <c r="Y103" s="32"/>
      <c r="Z103" s="32"/>
      <c r="AA103" s="32"/>
      <c r="AB103" s="32"/>
      <c r="AC103" s="32"/>
      <c r="AD103" s="32"/>
      <c r="AE103" s="32"/>
    </row>
    <row r="104" ht="12" hidden="1"/>
    <row r="105" ht="12" hidden="1"/>
    <row r="106" ht="12" hidden="1"/>
    <row r="107" spans="1:31" s="2" customFormat="1" ht="6.95" customHeight="1">
      <c r="A107" s="32"/>
      <c r="B107" s="49"/>
      <c r="C107" s="50"/>
      <c r="D107" s="50"/>
      <c r="E107" s="50"/>
      <c r="F107" s="50"/>
      <c r="G107" s="50"/>
      <c r="H107" s="50"/>
      <c r="I107" s="50"/>
      <c r="J107" s="50"/>
      <c r="K107" s="50"/>
      <c r="L107" s="42"/>
      <c r="S107" s="32"/>
      <c r="T107" s="32"/>
      <c r="U107" s="32"/>
      <c r="V107" s="32"/>
      <c r="W107" s="32"/>
      <c r="X107" s="32"/>
      <c r="Y107" s="32"/>
      <c r="Z107" s="32"/>
      <c r="AA107" s="32"/>
      <c r="AB107" s="32"/>
      <c r="AC107" s="32"/>
      <c r="AD107" s="32"/>
      <c r="AE107" s="32"/>
    </row>
    <row r="108" spans="1:31" s="2" customFormat="1" ht="24.95" customHeight="1">
      <c r="A108" s="32"/>
      <c r="B108" s="33"/>
      <c r="C108" s="21" t="s">
        <v>192</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6.95" customHeight="1">
      <c r="A109" s="32"/>
      <c r="B109" s="33"/>
      <c r="C109" s="32"/>
      <c r="D109" s="32"/>
      <c r="E109" s="32"/>
      <c r="F109" s="32"/>
      <c r="G109" s="32"/>
      <c r="H109" s="32"/>
      <c r="I109" s="32"/>
      <c r="J109" s="32"/>
      <c r="K109" s="32"/>
      <c r="L109" s="42"/>
      <c r="S109" s="32"/>
      <c r="T109" s="32"/>
      <c r="U109" s="32"/>
      <c r="V109" s="32"/>
      <c r="W109" s="32"/>
      <c r="X109" s="32"/>
      <c r="Y109" s="32"/>
      <c r="Z109" s="32"/>
      <c r="AA109" s="32"/>
      <c r="AB109" s="32"/>
      <c r="AC109" s="32"/>
      <c r="AD109" s="32"/>
      <c r="AE109" s="32"/>
    </row>
    <row r="110" spans="1:31" s="2" customFormat="1" ht="12" customHeight="1">
      <c r="A110" s="32"/>
      <c r="B110" s="33"/>
      <c r="C110" s="27" t="s">
        <v>16</v>
      </c>
      <c r="D110" s="32"/>
      <c r="E110" s="32"/>
      <c r="F110" s="32"/>
      <c r="G110" s="32"/>
      <c r="H110" s="32"/>
      <c r="I110" s="32"/>
      <c r="J110" s="32"/>
      <c r="K110" s="32"/>
      <c r="L110" s="42"/>
      <c r="S110" s="32"/>
      <c r="T110" s="32"/>
      <c r="U110" s="32"/>
      <c r="V110" s="32"/>
      <c r="W110" s="32"/>
      <c r="X110" s="32"/>
      <c r="Y110" s="32"/>
      <c r="Z110" s="32"/>
      <c r="AA110" s="32"/>
      <c r="AB110" s="32"/>
      <c r="AC110" s="32"/>
      <c r="AD110" s="32"/>
      <c r="AE110" s="32"/>
    </row>
    <row r="111" spans="1:31" s="2" customFormat="1" ht="16.5" customHeight="1">
      <c r="A111" s="32"/>
      <c r="B111" s="33"/>
      <c r="C111" s="32"/>
      <c r="D111" s="32"/>
      <c r="E111" s="259" t="str">
        <f>E7</f>
        <v>Oprava nástupišť č. 5 a 6 v žst. Brno hl.n.</v>
      </c>
      <c r="F111" s="260"/>
      <c r="G111" s="260"/>
      <c r="H111" s="260"/>
      <c r="I111" s="32"/>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184</v>
      </c>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30" customHeight="1">
      <c r="A113" s="32"/>
      <c r="B113" s="33"/>
      <c r="C113" s="32"/>
      <c r="D113" s="32"/>
      <c r="E113" s="232" t="str">
        <f>E9</f>
        <v>PS 515 PS 615 - Brno hl.n., DDTS ŽDC (nástupiště č.5 a 6)</v>
      </c>
      <c r="F113" s="258"/>
      <c r="G113" s="258"/>
      <c r="H113" s="258"/>
      <c r="I113" s="32"/>
      <c r="J113" s="32"/>
      <c r="K113" s="32"/>
      <c r="L113" s="42"/>
      <c r="S113" s="32"/>
      <c r="T113" s="32"/>
      <c r="U113" s="32"/>
      <c r="V113" s="32"/>
      <c r="W113" s="32"/>
      <c r="X113" s="32"/>
      <c r="Y113" s="32"/>
      <c r="Z113" s="32"/>
      <c r="AA113" s="32"/>
      <c r="AB113" s="32"/>
      <c r="AC113" s="32"/>
      <c r="AD113" s="32"/>
      <c r="AE113" s="32"/>
    </row>
    <row r="114" spans="1:31" s="2" customFormat="1" ht="6.95" customHeight="1">
      <c r="A114" s="32"/>
      <c r="B114" s="33"/>
      <c r="C114" s="32"/>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12" customHeight="1">
      <c r="A115" s="32"/>
      <c r="B115" s="33"/>
      <c r="C115" s="27" t="s">
        <v>20</v>
      </c>
      <c r="D115" s="32"/>
      <c r="E115" s="32"/>
      <c r="F115" s="25" t="str">
        <f>F12</f>
        <v>Brno hl.n.</v>
      </c>
      <c r="G115" s="32"/>
      <c r="H115" s="32"/>
      <c r="I115" s="27" t="s">
        <v>22</v>
      </c>
      <c r="J115" s="55" t="str">
        <f>IF(J12="","",J12)</f>
        <v>18. 2. 2021</v>
      </c>
      <c r="K115" s="32"/>
      <c r="L115" s="42"/>
      <c r="S115" s="32"/>
      <c r="T115" s="32"/>
      <c r="U115" s="32"/>
      <c r="V115" s="32"/>
      <c r="W115" s="32"/>
      <c r="X115" s="32"/>
      <c r="Y115" s="32"/>
      <c r="Z115" s="32"/>
      <c r="AA115" s="32"/>
      <c r="AB115" s="32"/>
      <c r="AC115" s="32"/>
      <c r="AD115" s="32"/>
      <c r="AE115" s="32"/>
    </row>
    <row r="116" spans="1:31" s="2" customFormat="1" ht="6.95" customHeight="1">
      <c r="A116" s="32"/>
      <c r="B116" s="33"/>
      <c r="C116" s="32"/>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25.7" customHeight="1">
      <c r="A117" s="32"/>
      <c r="B117" s="33"/>
      <c r="C117" s="27" t="s">
        <v>24</v>
      </c>
      <c r="D117" s="32"/>
      <c r="E117" s="32"/>
      <c r="F117" s="25" t="str">
        <f>E15</f>
        <v>Správa železnic, státní organizace</v>
      </c>
      <c r="G117" s="32"/>
      <c r="H117" s="32"/>
      <c r="I117" s="27" t="s">
        <v>32</v>
      </c>
      <c r="J117" s="30" t="str">
        <f>E21</f>
        <v>DMC Havlíčkův Brod, s.r.o.</v>
      </c>
      <c r="K117" s="32"/>
      <c r="L117" s="42"/>
      <c r="S117" s="32"/>
      <c r="T117" s="32"/>
      <c r="U117" s="32"/>
      <c r="V117" s="32"/>
      <c r="W117" s="32"/>
      <c r="X117" s="32"/>
      <c r="Y117" s="32"/>
      <c r="Z117" s="32"/>
      <c r="AA117" s="32"/>
      <c r="AB117" s="32"/>
      <c r="AC117" s="32"/>
      <c r="AD117" s="32"/>
      <c r="AE117" s="32"/>
    </row>
    <row r="118" spans="1:31" s="2" customFormat="1" ht="25.7" customHeight="1">
      <c r="A118" s="32"/>
      <c r="B118" s="33"/>
      <c r="C118" s="27" t="s">
        <v>30</v>
      </c>
      <c r="D118" s="32"/>
      <c r="E118" s="32"/>
      <c r="F118" s="25" t="str">
        <f>IF(E18="","",E18)</f>
        <v>Vyplň údaj</v>
      </c>
      <c r="G118" s="32"/>
      <c r="H118" s="32"/>
      <c r="I118" s="27" t="s">
        <v>37</v>
      </c>
      <c r="J118" s="30" t="str">
        <f>E24</f>
        <v>DMC Havlíčkův Brod, s.r.o.</v>
      </c>
      <c r="K118" s="32"/>
      <c r="L118" s="42"/>
      <c r="S118" s="32"/>
      <c r="T118" s="32"/>
      <c r="U118" s="32"/>
      <c r="V118" s="32"/>
      <c r="W118" s="32"/>
      <c r="X118" s="32"/>
      <c r="Y118" s="32"/>
      <c r="Z118" s="32"/>
      <c r="AA118" s="32"/>
      <c r="AB118" s="32"/>
      <c r="AC118" s="32"/>
      <c r="AD118" s="32"/>
      <c r="AE118" s="32"/>
    </row>
    <row r="119" spans="1:31" s="2" customFormat="1" ht="10.35" customHeight="1">
      <c r="A119" s="32"/>
      <c r="B119" s="33"/>
      <c r="C119" s="32"/>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31" s="10" customFormat="1" ht="29.25" customHeight="1">
      <c r="A120" s="121"/>
      <c r="B120" s="122"/>
      <c r="C120" s="123" t="s">
        <v>193</v>
      </c>
      <c r="D120" s="124" t="s">
        <v>64</v>
      </c>
      <c r="E120" s="124" t="s">
        <v>60</v>
      </c>
      <c r="F120" s="124" t="s">
        <v>61</v>
      </c>
      <c r="G120" s="124" t="s">
        <v>194</v>
      </c>
      <c r="H120" s="124" t="s">
        <v>195</v>
      </c>
      <c r="I120" s="124" t="s">
        <v>196</v>
      </c>
      <c r="J120" s="125" t="s">
        <v>188</v>
      </c>
      <c r="K120" s="126" t="s">
        <v>197</v>
      </c>
      <c r="L120" s="127"/>
      <c r="M120" s="62" t="s">
        <v>1</v>
      </c>
      <c r="N120" s="63" t="s">
        <v>43</v>
      </c>
      <c r="O120" s="63" t="s">
        <v>198</v>
      </c>
      <c r="P120" s="63" t="s">
        <v>199</v>
      </c>
      <c r="Q120" s="63" t="s">
        <v>200</v>
      </c>
      <c r="R120" s="63" t="s">
        <v>201</v>
      </c>
      <c r="S120" s="63" t="s">
        <v>202</v>
      </c>
      <c r="T120" s="64" t="s">
        <v>203</v>
      </c>
      <c r="U120" s="121"/>
      <c r="V120" s="121"/>
      <c r="W120" s="121"/>
      <c r="X120" s="121"/>
      <c r="Y120" s="121"/>
      <c r="Z120" s="121"/>
      <c r="AA120" s="121"/>
      <c r="AB120" s="121"/>
      <c r="AC120" s="121"/>
      <c r="AD120" s="121"/>
      <c r="AE120" s="121"/>
    </row>
    <row r="121" spans="1:63" s="2" customFormat="1" ht="22.9" customHeight="1">
      <c r="A121" s="32"/>
      <c r="B121" s="33"/>
      <c r="C121" s="69" t="s">
        <v>204</v>
      </c>
      <c r="D121" s="32"/>
      <c r="E121" s="32"/>
      <c r="F121" s="32"/>
      <c r="G121" s="32"/>
      <c r="H121" s="32"/>
      <c r="I121" s="32"/>
      <c r="J121" s="128">
        <f>BK121</f>
        <v>0</v>
      </c>
      <c r="K121" s="32"/>
      <c r="L121" s="33"/>
      <c r="M121" s="65"/>
      <c r="N121" s="56"/>
      <c r="O121" s="66"/>
      <c r="P121" s="129">
        <f>P122+P137</f>
        <v>0</v>
      </c>
      <c r="Q121" s="66"/>
      <c r="R121" s="129">
        <f>R122+R137</f>
        <v>0</v>
      </c>
      <c r="S121" s="66"/>
      <c r="T121" s="130">
        <f>T122+T137</f>
        <v>0</v>
      </c>
      <c r="U121" s="32"/>
      <c r="V121" s="32"/>
      <c r="W121" s="32"/>
      <c r="X121" s="32"/>
      <c r="Y121" s="32"/>
      <c r="Z121" s="32"/>
      <c r="AA121" s="32"/>
      <c r="AB121" s="32"/>
      <c r="AC121" s="32"/>
      <c r="AD121" s="32"/>
      <c r="AE121" s="32"/>
      <c r="AT121" s="17" t="s">
        <v>78</v>
      </c>
      <c r="AU121" s="17" t="s">
        <v>190</v>
      </c>
      <c r="BK121" s="131">
        <f>BK122+BK137</f>
        <v>0</v>
      </c>
    </row>
    <row r="122" spans="2:63" s="11" customFormat="1" ht="25.9" customHeight="1">
      <c r="B122" s="132"/>
      <c r="D122" s="133" t="s">
        <v>78</v>
      </c>
      <c r="E122" s="134" t="s">
        <v>727</v>
      </c>
      <c r="F122" s="134" t="s">
        <v>728</v>
      </c>
      <c r="I122" s="135"/>
      <c r="J122" s="136">
        <f>BK122</f>
        <v>0</v>
      </c>
      <c r="L122" s="132"/>
      <c r="M122" s="137"/>
      <c r="N122" s="138"/>
      <c r="O122" s="138"/>
      <c r="P122" s="139">
        <f>P123+P126</f>
        <v>0</v>
      </c>
      <c r="Q122" s="138"/>
      <c r="R122" s="139">
        <f>R123+R126</f>
        <v>0</v>
      </c>
      <c r="S122" s="138"/>
      <c r="T122" s="140">
        <f>T123+T126</f>
        <v>0</v>
      </c>
      <c r="AR122" s="133" t="s">
        <v>87</v>
      </c>
      <c r="AT122" s="141" t="s">
        <v>78</v>
      </c>
      <c r="AU122" s="141" t="s">
        <v>79</v>
      </c>
      <c r="AY122" s="133" t="s">
        <v>207</v>
      </c>
      <c r="BK122" s="142">
        <f>BK123+BK126</f>
        <v>0</v>
      </c>
    </row>
    <row r="123" spans="2:63" s="11" customFormat="1" ht="22.9" customHeight="1">
      <c r="B123" s="132"/>
      <c r="D123" s="133" t="s">
        <v>78</v>
      </c>
      <c r="E123" s="187" t="s">
        <v>205</v>
      </c>
      <c r="F123" s="187" t="s">
        <v>729</v>
      </c>
      <c r="I123" s="135"/>
      <c r="J123" s="188">
        <f>BK123</f>
        <v>0</v>
      </c>
      <c r="L123" s="132"/>
      <c r="M123" s="137"/>
      <c r="N123" s="138"/>
      <c r="O123" s="138"/>
      <c r="P123" s="139">
        <f>SUM(P124:P125)</f>
        <v>0</v>
      </c>
      <c r="Q123" s="138"/>
      <c r="R123" s="139">
        <f>SUM(R124:R125)</f>
        <v>0</v>
      </c>
      <c r="S123" s="138"/>
      <c r="T123" s="140">
        <f>SUM(T124:T125)</f>
        <v>0</v>
      </c>
      <c r="AR123" s="133" t="s">
        <v>87</v>
      </c>
      <c r="AT123" s="141" t="s">
        <v>78</v>
      </c>
      <c r="AU123" s="141" t="s">
        <v>87</v>
      </c>
      <c r="AY123" s="133" t="s">
        <v>207</v>
      </c>
      <c r="BK123" s="142">
        <f>SUM(BK124:BK125)</f>
        <v>0</v>
      </c>
    </row>
    <row r="124" spans="1:65" s="2" customFormat="1" ht="16.5" customHeight="1">
      <c r="A124" s="32"/>
      <c r="B124" s="143"/>
      <c r="C124" s="144" t="s">
        <v>87</v>
      </c>
      <c r="D124" s="144" t="s">
        <v>208</v>
      </c>
      <c r="E124" s="145" t="s">
        <v>730</v>
      </c>
      <c r="F124" s="146" t="s">
        <v>731</v>
      </c>
      <c r="G124" s="147" t="s">
        <v>333</v>
      </c>
      <c r="H124" s="148">
        <v>1</v>
      </c>
      <c r="I124" s="149"/>
      <c r="J124" s="150">
        <f>ROUND(I124*H124,2)</f>
        <v>0</v>
      </c>
      <c r="K124" s="151"/>
      <c r="L124" s="33"/>
      <c r="M124" s="152" t="s">
        <v>1</v>
      </c>
      <c r="N124" s="153" t="s">
        <v>44</v>
      </c>
      <c r="O124" s="58"/>
      <c r="P124" s="154">
        <f>O124*H124</f>
        <v>0</v>
      </c>
      <c r="Q124" s="154">
        <v>0</v>
      </c>
      <c r="R124" s="154">
        <f>Q124*H124</f>
        <v>0</v>
      </c>
      <c r="S124" s="154">
        <v>0</v>
      </c>
      <c r="T124" s="155">
        <f>S124*H124</f>
        <v>0</v>
      </c>
      <c r="U124" s="32"/>
      <c r="V124" s="32"/>
      <c r="W124" s="32"/>
      <c r="X124" s="32"/>
      <c r="Y124" s="32"/>
      <c r="Z124" s="32"/>
      <c r="AA124" s="32"/>
      <c r="AB124" s="32"/>
      <c r="AC124" s="32"/>
      <c r="AD124" s="32"/>
      <c r="AE124" s="32"/>
      <c r="AR124" s="156" t="s">
        <v>212</v>
      </c>
      <c r="AT124" s="156" t="s">
        <v>208</v>
      </c>
      <c r="AU124" s="156" t="s">
        <v>89</v>
      </c>
      <c r="AY124" s="17" t="s">
        <v>207</v>
      </c>
      <c r="BE124" s="157">
        <f>IF(N124="základní",J124,0)</f>
        <v>0</v>
      </c>
      <c r="BF124" s="157">
        <f>IF(N124="snížená",J124,0)</f>
        <v>0</v>
      </c>
      <c r="BG124" s="157">
        <f>IF(N124="zákl. přenesená",J124,0)</f>
        <v>0</v>
      </c>
      <c r="BH124" s="157">
        <f>IF(N124="sníž. přenesená",J124,0)</f>
        <v>0</v>
      </c>
      <c r="BI124" s="157">
        <f>IF(N124="nulová",J124,0)</f>
        <v>0</v>
      </c>
      <c r="BJ124" s="17" t="s">
        <v>87</v>
      </c>
      <c r="BK124" s="157">
        <f>ROUND(I124*H124,2)</f>
        <v>0</v>
      </c>
      <c r="BL124" s="17" t="s">
        <v>212</v>
      </c>
      <c r="BM124" s="156" t="s">
        <v>732</v>
      </c>
    </row>
    <row r="125" spans="1:47" s="2" customFormat="1" ht="12">
      <c r="A125" s="32"/>
      <c r="B125" s="33"/>
      <c r="C125" s="32"/>
      <c r="D125" s="158" t="s">
        <v>213</v>
      </c>
      <c r="E125" s="32"/>
      <c r="F125" s="159" t="s">
        <v>731</v>
      </c>
      <c r="G125" s="32"/>
      <c r="H125" s="32"/>
      <c r="I125" s="160"/>
      <c r="J125" s="32"/>
      <c r="K125" s="32"/>
      <c r="L125" s="33"/>
      <c r="M125" s="161"/>
      <c r="N125" s="162"/>
      <c r="O125" s="58"/>
      <c r="P125" s="58"/>
      <c r="Q125" s="58"/>
      <c r="R125" s="58"/>
      <c r="S125" s="58"/>
      <c r="T125" s="59"/>
      <c r="U125" s="32"/>
      <c r="V125" s="32"/>
      <c r="W125" s="32"/>
      <c r="X125" s="32"/>
      <c r="Y125" s="32"/>
      <c r="Z125" s="32"/>
      <c r="AA125" s="32"/>
      <c r="AB125" s="32"/>
      <c r="AC125" s="32"/>
      <c r="AD125" s="32"/>
      <c r="AE125" s="32"/>
      <c r="AT125" s="17" t="s">
        <v>213</v>
      </c>
      <c r="AU125" s="17" t="s">
        <v>89</v>
      </c>
    </row>
    <row r="126" spans="2:63" s="11" customFormat="1" ht="22.9" customHeight="1">
      <c r="B126" s="132"/>
      <c r="D126" s="133" t="s">
        <v>78</v>
      </c>
      <c r="E126" s="187" t="s">
        <v>733</v>
      </c>
      <c r="F126" s="187" t="s">
        <v>734</v>
      </c>
      <c r="I126" s="135"/>
      <c r="J126" s="188">
        <f>BK126</f>
        <v>0</v>
      </c>
      <c r="L126" s="132"/>
      <c r="M126" s="137"/>
      <c r="N126" s="138"/>
      <c r="O126" s="138"/>
      <c r="P126" s="139">
        <f>SUM(P127:P136)</f>
        <v>0</v>
      </c>
      <c r="Q126" s="138"/>
      <c r="R126" s="139">
        <f>SUM(R127:R136)</f>
        <v>0</v>
      </c>
      <c r="S126" s="138"/>
      <c r="T126" s="140">
        <f>SUM(T127:T136)</f>
        <v>0</v>
      </c>
      <c r="AR126" s="133" t="s">
        <v>87</v>
      </c>
      <c r="AT126" s="141" t="s">
        <v>78</v>
      </c>
      <c r="AU126" s="141" t="s">
        <v>87</v>
      </c>
      <c r="AY126" s="133" t="s">
        <v>207</v>
      </c>
      <c r="BK126" s="142">
        <f>SUM(BK127:BK136)</f>
        <v>0</v>
      </c>
    </row>
    <row r="127" spans="1:65" s="2" customFormat="1" ht="21.75" customHeight="1">
      <c r="A127" s="32"/>
      <c r="B127" s="143"/>
      <c r="C127" s="144" t="s">
        <v>89</v>
      </c>
      <c r="D127" s="144" t="s">
        <v>208</v>
      </c>
      <c r="E127" s="145" t="s">
        <v>735</v>
      </c>
      <c r="F127" s="146" t="s">
        <v>736</v>
      </c>
      <c r="G127" s="147" t="s">
        <v>333</v>
      </c>
      <c r="H127" s="148">
        <v>1</v>
      </c>
      <c r="I127" s="149"/>
      <c r="J127" s="150">
        <f>ROUND(I127*H127,2)</f>
        <v>0</v>
      </c>
      <c r="K127" s="151"/>
      <c r="L127" s="33"/>
      <c r="M127" s="152" t="s">
        <v>1</v>
      </c>
      <c r="N127" s="153" t="s">
        <v>44</v>
      </c>
      <c r="O127" s="58"/>
      <c r="P127" s="154">
        <f>O127*H127</f>
        <v>0</v>
      </c>
      <c r="Q127" s="154">
        <v>0</v>
      </c>
      <c r="R127" s="154">
        <f>Q127*H127</f>
        <v>0</v>
      </c>
      <c r="S127" s="154">
        <v>0</v>
      </c>
      <c r="T127" s="155">
        <f>S127*H127</f>
        <v>0</v>
      </c>
      <c r="U127" s="32"/>
      <c r="V127" s="32"/>
      <c r="W127" s="32"/>
      <c r="X127" s="32"/>
      <c r="Y127" s="32"/>
      <c r="Z127" s="32"/>
      <c r="AA127" s="32"/>
      <c r="AB127" s="32"/>
      <c r="AC127" s="32"/>
      <c r="AD127" s="32"/>
      <c r="AE127" s="32"/>
      <c r="AR127" s="156" t="s">
        <v>212</v>
      </c>
      <c r="AT127" s="156" t="s">
        <v>208</v>
      </c>
      <c r="AU127" s="156" t="s">
        <v>89</v>
      </c>
      <c r="AY127" s="17" t="s">
        <v>207</v>
      </c>
      <c r="BE127" s="157">
        <f>IF(N127="základní",J127,0)</f>
        <v>0</v>
      </c>
      <c r="BF127" s="157">
        <f>IF(N127="snížená",J127,0)</f>
        <v>0</v>
      </c>
      <c r="BG127" s="157">
        <f>IF(N127="zákl. přenesená",J127,0)</f>
        <v>0</v>
      </c>
      <c r="BH127" s="157">
        <f>IF(N127="sníž. přenesená",J127,0)</f>
        <v>0</v>
      </c>
      <c r="BI127" s="157">
        <f>IF(N127="nulová",J127,0)</f>
        <v>0</v>
      </c>
      <c r="BJ127" s="17" t="s">
        <v>87</v>
      </c>
      <c r="BK127" s="157">
        <f>ROUND(I127*H127,2)</f>
        <v>0</v>
      </c>
      <c r="BL127" s="17" t="s">
        <v>212</v>
      </c>
      <c r="BM127" s="156" t="s">
        <v>737</v>
      </c>
    </row>
    <row r="128" spans="1:47" s="2" customFormat="1" ht="19.5">
      <c r="A128" s="32"/>
      <c r="B128" s="33"/>
      <c r="C128" s="32"/>
      <c r="D128" s="158" t="s">
        <v>213</v>
      </c>
      <c r="E128" s="32"/>
      <c r="F128" s="159" t="s">
        <v>736</v>
      </c>
      <c r="G128" s="32"/>
      <c r="H128" s="32"/>
      <c r="I128" s="160"/>
      <c r="J128" s="32"/>
      <c r="K128" s="32"/>
      <c r="L128" s="33"/>
      <c r="M128" s="161"/>
      <c r="N128" s="162"/>
      <c r="O128" s="58"/>
      <c r="P128" s="58"/>
      <c r="Q128" s="58"/>
      <c r="R128" s="58"/>
      <c r="S128" s="58"/>
      <c r="T128" s="59"/>
      <c r="U128" s="32"/>
      <c r="V128" s="32"/>
      <c r="W128" s="32"/>
      <c r="X128" s="32"/>
      <c r="Y128" s="32"/>
      <c r="Z128" s="32"/>
      <c r="AA128" s="32"/>
      <c r="AB128" s="32"/>
      <c r="AC128" s="32"/>
      <c r="AD128" s="32"/>
      <c r="AE128" s="32"/>
      <c r="AT128" s="17" t="s">
        <v>213</v>
      </c>
      <c r="AU128" s="17" t="s">
        <v>89</v>
      </c>
    </row>
    <row r="129" spans="1:65" s="2" customFormat="1" ht="21.75" customHeight="1">
      <c r="A129" s="32"/>
      <c r="B129" s="143"/>
      <c r="C129" s="144" t="s">
        <v>218</v>
      </c>
      <c r="D129" s="144" t="s">
        <v>208</v>
      </c>
      <c r="E129" s="145" t="s">
        <v>738</v>
      </c>
      <c r="F129" s="146" t="s">
        <v>739</v>
      </c>
      <c r="G129" s="147" t="s">
        <v>333</v>
      </c>
      <c r="H129" s="148">
        <v>1</v>
      </c>
      <c r="I129" s="149"/>
      <c r="J129" s="150">
        <f>ROUND(I129*H129,2)</f>
        <v>0</v>
      </c>
      <c r="K129" s="151"/>
      <c r="L129" s="33"/>
      <c r="M129" s="152" t="s">
        <v>1</v>
      </c>
      <c r="N129" s="153" t="s">
        <v>44</v>
      </c>
      <c r="O129" s="58"/>
      <c r="P129" s="154">
        <f>O129*H129</f>
        <v>0</v>
      </c>
      <c r="Q129" s="154">
        <v>0</v>
      </c>
      <c r="R129" s="154">
        <f>Q129*H129</f>
        <v>0</v>
      </c>
      <c r="S129" s="154">
        <v>0</v>
      </c>
      <c r="T129" s="155">
        <f>S129*H129</f>
        <v>0</v>
      </c>
      <c r="U129" s="32"/>
      <c r="V129" s="32"/>
      <c r="W129" s="32"/>
      <c r="X129" s="32"/>
      <c r="Y129" s="32"/>
      <c r="Z129" s="32"/>
      <c r="AA129" s="32"/>
      <c r="AB129" s="32"/>
      <c r="AC129" s="32"/>
      <c r="AD129" s="32"/>
      <c r="AE129" s="32"/>
      <c r="AR129" s="156" t="s">
        <v>212</v>
      </c>
      <c r="AT129" s="156" t="s">
        <v>208</v>
      </c>
      <c r="AU129" s="156" t="s">
        <v>89</v>
      </c>
      <c r="AY129" s="17" t="s">
        <v>207</v>
      </c>
      <c r="BE129" s="157">
        <f>IF(N129="základní",J129,0)</f>
        <v>0</v>
      </c>
      <c r="BF129" s="157">
        <f>IF(N129="snížená",J129,0)</f>
        <v>0</v>
      </c>
      <c r="BG129" s="157">
        <f>IF(N129="zákl. přenesená",J129,0)</f>
        <v>0</v>
      </c>
      <c r="BH129" s="157">
        <f>IF(N129="sníž. přenesená",J129,0)</f>
        <v>0</v>
      </c>
      <c r="BI129" s="157">
        <f>IF(N129="nulová",J129,0)</f>
        <v>0</v>
      </c>
      <c r="BJ129" s="17" t="s">
        <v>87</v>
      </c>
      <c r="BK129" s="157">
        <f>ROUND(I129*H129,2)</f>
        <v>0</v>
      </c>
      <c r="BL129" s="17" t="s">
        <v>212</v>
      </c>
      <c r="BM129" s="156" t="s">
        <v>740</v>
      </c>
    </row>
    <row r="130" spans="1:47" s="2" customFormat="1" ht="19.5">
      <c r="A130" s="32"/>
      <c r="B130" s="33"/>
      <c r="C130" s="32"/>
      <c r="D130" s="158" t="s">
        <v>213</v>
      </c>
      <c r="E130" s="32"/>
      <c r="F130" s="159" t="s">
        <v>739</v>
      </c>
      <c r="G130" s="32"/>
      <c r="H130" s="32"/>
      <c r="I130" s="160"/>
      <c r="J130" s="32"/>
      <c r="K130" s="32"/>
      <c r="L130" s="33"/>
      <c r="M130" s="161"/>
      <c r="N130" s="162"/>
      <c r="O130" s="58"/>
      <c r="P130" s="58"/>
      <c r="Q130" s="58"/>
      <c r="R130" s="58"/>
      <c r="S130" s="58"/>
      <c r="T130" s="59"/>
      <c r="U130" s="32"/>
      <c r="V130" s="32"/>
      <c r="W130" s="32"/>
      <c r="X130" s="32"/>
      <c r="Y130" s="32"/>
      <c r="Z130" s="32"/>
      <c r="AA130" s="32"/>
      <c r="AB130" s="32"/>
      <c r="AC130" s="32"/>
      <c r="AD130" s="32"/>
      <c r="AE130" s="32"/>
      <c r="AT130" s="17" t="s">
        <v>213</v>
      </c>
      <c r="AU130" s="17" t="s">
        <v>89</v>
      </c>
    </row>
    <row r="131" spans="1:65" s="2" customFormat="1" ht="21.75" customHeight="1">
      <c r="A131" s="32"/>
      <c r="B131" s="143"/>
      <c r="C131" s="144" t="s">
        <v>212</v>
      </c>
      <c r="D131" s="144" t="s">
        <v>208</v>
      </c>
      <c r="E131" s="145" t="s">
        <v>741</v>
      </c>
      <c r="F131" s="146" t="s">
        <v>742</v>
      </c>
      <c r="G131" s="147" t="s">
        <v>333</v>
      </c>
      <c r="H131" s="148">
        <v>1</v>
      </c>
      <c r="I131" s="149"/>
      <c r="J131" s="150">
        <f>ROUND(I131*H131,2)</f>
        <v>0</v>
      </c>
      <c r="K131" s="151"/>
      <c r="L131" s="33"/>
      <c r="M131" s="152" t="s">
        <v>1</v>
      </c>
      <c r="N131" s="153" t="s">
        <v>44</v>
      </c>
      <c r="O131" s="58"/>
      <c r="P131" s="154">
        <f>O131*H131</f>
        <v>0</v>
      </c>
      <c r="Q131" s="154">
        <v>0</v>
      </c>
      <c r="R131" s="154">
        <f>Q131*H131</f>
        <v>0</v>
      </c>
      <c r="S131" s="154">
        <v>0</v>
      </c>
      <c r="T131" s="155">
        <f>S131*H131</f>
        <v>0</v>
      </c>
      <c r="U131" s="32"/>
      <c r="V131" s="32"/>
      <c r="W131" s="32"/>
      <c r="X131" s="32"/>
      <c r="Y131" s="32"/>
      <c r="Z131" s="32"/>
      <c r="AA131" s="32"/>
      <c r="AB131" s="32"/>
      <c r="AC131" s="32"/>
      <c r="AD131" s="32"/>
      <c r="AE131" s="32"/>
      <c r="AR131" s="156" t="s">
        <v>212</v>
      </c>
      <c r="AT131" s="156" t="s">
        <v>208</v>
      </c>
      <c r="AU131" s="156" t="s">
        <v>89</v>
      </c>
      <c r="AY131" s="17" t="s">
        <v>207</v>
      </c>
      <c r="BE131" s="157">
        <f>IF(N131="základní",J131,0)</f>
        <v>0</v>
      </c>
      <c r="BF131" s="157">
        <f>IF(N131="snížená",J131,0)</f>
        <v>0</v>
      </c>
      <c r="BG131" s="157">
        <f>IF(N131="zákl. přenesená",J131,0)</f>
        <v>0</v>
      </c>
      <c r="BH131" s="157">
        <f>IF(N131="sníž. přenesená",J131,0)</f>
        <v>0</v>
      </c>
      <c r="BI131" s="157">
        <f>IF(N131="nulová",J131,0)</f>
        <v>0</v>
      </c>
      <c r="BJ131" s="17" t="s">
        <v>87</v>
      </c>
      <c r="BK131" s="157">
        <f>ROUND(I131*H131,2)</f>
        <v>0</v>
      </c>
      <c r="BL131" s="17" t="s">
        <v>212</v>
      </c>
      <c r="BM131" s="156" t="s">
        <v>743</v>
      </c>
    </row>
    <row r="132" spans="1:47" s="2" customFormat="1" ht="12">
      <c r="A132" s="32"/>
      <c r="B132" s="33"/>
      <c r="C132" s="32"/>
      <c r="D132" s="158" t="s">
        <v>213</v>
      </c>
      <c r="E132" s="32"/>
      <c r="F132" s="159" t="s">
        <v>742</v>
      </c>
      <c r="G132" s="32"/>
      <c r="H132" s="32"/>
      <c r="I132" s="160"/>
      <c r="J132" s="32"/>
      <c r="K132" s="32"/>
      <c r="L132" s="33"/>
      <c r="M132" s="161"/>
      <c r="N132" s="162"/>
      <c r="O132" s="58"/>
      <c r="P132" s="58"/>
      <c r="Q132" s="58"/>
      <c r="R132" s="58"/>
      <c r="S132" s="58"/>
      <c r="T132" s="59"/>
      <c r="U132" s="32"/>
      <c r="V132" s="32"/>
      <c r="W132" s="32"/>
      <c r="X132" s="32"/>
      <c r="Y132" s="32"/>
      <c r="Z132" s="32"/>
      <c r="AA132" s="32"/>
      <c r="AB132" s="32"/>
      <c r="AC132" s="32"/>
      <c r="AD132" s="32"/>
      <c r="AE132" s="32"/>
      <c r="AT132" s="17" t="s">
        <v>213</v>
      </c>
      <c r="AU132" s="17" t="s">
        <v>89</v>
      </c>
    </row>
    <row r="133" spans="1:47" s="2" customFormat="1" ht="39">
      <c r="A133" s="32"/>
      <c r="B133" s="33"/>
      <c r="C133" s="32"/>
      <c r="D133" s="158" t="s">
        <v>214</v>
      </c>
      <c r="E133" s="32"/>
      <c r="F133" s="163" t="s">
        <v>744</v>
      </c>
      <c r="G133" s="32"/>
      <c r="H133" s="32"/>
      <c r="I133" s="160"/>
      <c r="J133" s="32"/>
      <c r="K133" s="32"/>
      <c r="L133" s="33"/>
      <c r="M133" s="161"/>
      <c r="N133" s="162"/>
      <c r="O133" s="58"/>
      <c r="P133" s="58"/>
      <c r="Q133" s="58"/>
      <c r="R133" s="58"/>
      <c r="S133" s="58"/>
      <c r="T133" s="59"/>
      <c r="U133" s="32"/>
      <c r="V133" s="32"/>
      <c r="W133" s="32"/>
      <c r="X133" s="32"/>
      <c r="Y133" s="32"/>
      <c r="Z133" s="32"/>
      <c r="AA133" s="32"/>
      <c r="AB133" s="32"/>
      <c r="AC133" s="32"/>
      <c r="AD133" s="32"/>
      <c r="AE133" s="32"/>
      <c r="AT133" s="17" t="s">
        <v>214</v>
      </c>
      <c r="AU133" s="17" t="s">
        <v>89</v>
      </c>
    </row>
    <row r="134" spans="1:65" s="2" customFormat="1" ht="21.75" customHeight="1">
      <c r="A134" s="32"/>
      <c r="B134" s="143"/>
      <c r="C134" s="144" t="s">
        <v>225</v>
      </c>
      <c r="D134" s="144" t="s">
        <v>208</v>
      </c>
      <c r="E134" s="145" t="s">
        <v>745</v>
      </c>
      <c r="F134" s="146" t="s">
        <v>746</v>
      </c>
      <c r="G134" s="147" t="s">
        <v>333</v>
      </c>
      <c r="H134" s="148">
        <v>4</v>
      </c>
      <c r="I134" s="149"/>
      <c r="J134" s="150">
        <f>ROUND(I134*H134,2)</f>
        <v>0</v>
      </c>
      <c r="K134" s="151"/>
      <c r="L134" s="33"/>
      <c r="M134" s="152" t="s">
        <v>1</v>
      </c>
      <c r="N134" s="153" t="s">
        <v>44</v>
      </c>
      <c r="O134" s="58"/>
      <c r="P134" s="154">
        <f>O134*H134</f>
        <v>0</v>
      </c>
      <c r="Q134" s="154">
        <v>0</v>
      </c>
      <c r="R134" s="154">
        <f>Q134*H134</f>
        <v>0</v>
      </c>
      <c r="S134" s="154">
        <v>0</v>
      </c>
      <c r="T134" s="155">
        <f>S134*H134</f>
        <v>0</v>
      </c>
      <c r="U134" s="32"/>
      <c r="V134" s="32"/>
      <c r="W134" s="32"/>
      <c r="X134" s="32"/>
      <c r="Y134" s="32"/>
      <c r="Z134" s="32"/>
      <c r="AA134" s="32"/>
      <c r="AB134" s="32"/>
      <c r="AC134" s="32"/>
      <c r="AD134" s="32"/>
      <c r="AE134" s="32"/>
      <c r="AR134" s="156" t="s">
        <v>212</v>
      </c>
      <c r="AT134" s="156" t="s">
        <v>208</v>
      </c>
      <c r="AU134" s="156" t="s">
        <v>89</v>
      </c>
      <c r="AY134" s="17" t="s">
        <v>207</v>
      </c>
      <c r="BE134" s="157">
        <f>IF(N134="základní",J134,0)</f>
        <v>0</v>
      </c>
      <c r="BF134" s="157">
        <f>IF(N134="snížená",J134,0)</f>
        <v>0</v>
      </c>
      <c r="BG134" s="157">
        <f>IF(N134="zákl. přenesená",J134,0)</f>
        <v>0</v>
      </c>
      <c r="BH134" s="157">
        <f>IF(N134="sníž. přenesená",J134,0)</f>
        <v>0</v>
      </c>
      <c r="BI134" s="157">
        <f>IF(N134="nulová",J134,0)</f>
        <v>0</v>
      </c>
      <c r="BJ134" s="17" t="s">
        <v>87</v>
      </c>
      <c r="BK134" s="157">
        <f>ROUND(I134*H134,2)</f>
        <v>0</v>
      </c>
      <c r="BL134" s="17" t="s">
        <v>212</v>
      </c>
      <c r="BM134" s="156" t="s">
        <v>747</v>
      </c>
    </row>
    <row r="135" spans="1:47" s="2" customFormat="1" ht="12">
      <c r="A135" s="32"/>
      <c r="B135" s="33"/>
      <c r="C135" s="32"/>
      <c r="D135" s="158" t="s">
        <v>213</v>
      </c>
      <c r="E135" s="32"/>
      <c r="F135" s="159" t="s">
        <v>746</v>
      </c>
      <c r="G135" s="32"/>
      <c r="H135" s="32"/>
      <c r="I135" s="160"/>
      <c r="J135" s="32"/>
      <c r="K135" s="32"/>
      <c r="L135" s="33"/>
      <c r="M135" s="161"/>
      <c r="N135" s="162"/>
      <c r="O135" s="58"/>
      <c r="P135" s="58"/>
      <c r="Q135" s="58"/>
      <c r="R135" s="58"/>
      <c r="S135" s="58"/>
      <c r="T135" s="59"/>
      <c r="U135" s="32"/>
      <c r="V135" s="32"/>
      <c r="W135" s="32"/>
      <c r="X135" s="32"/>
      <c r="Y135" s="32"/>
      <c r="Z135" s="32"/>
      <c r="AA135" s="32"/>
      <c r="AB135" s="32"/>
      <c r="AC135" s="32"/>
      <c r="AD135" s="32"/>
      <c r="AE135" s="32"/>
      <c r="AT135" s="17" t="s">
        <v>213</v>
      </c>
      <c r="AU135" s="17" t="s">
        <v>89</v>
      </c>
    </row>
    <row r="136" spans="1:47" s="2" customFormat="1" ht="19.5">
      <c r="A136" s="32"/>
      <c r="B136" s="33"/>
      <c r="C136" s="32"/>
      <c r="D136" s="158" t="s">
        <v>214</v>
      </c>
      <c r="E136" s="32"/>
      <c r="F136" s="163" t="s">
        <v>748</v>
      </c>
      <c r="G136" s="32"/>
      <c r="H136" s="32"/>
      <c r="I136" s="160"/>
      <c r="J136" s="32"/>
      <c r="K136" s="32"/>
      <c r="L136" s="33"/>
      <c r="M136" s="161"/>
      <c r="N136" s="162"/>
      <c r="O136" s="58"/>
      <c r="P136" s="58"/>
      <c r="Q136" s="58"/>
      <c r="R136" s="58"/>
      <c r="S136" s="58"/>
      <c r="T136" s="59"/>
      <c r="U136" s="32"/>
      <c r="V136" s="32"/>
      <c r="W136" s="32"/>
      <c r="X136" s="32"/>
      <c r="Y136" s="32"/>
      <c r="Z136" s="32"/>
      <c r="AA136" s="32"/>
      <c r="AB136" s="32"/>
      <c r="AC136" s="32"/>
      <c r="AD136" s="32"/>
      <c r="AE136" s="32"/>
      <c r="AT136" s="17" t="s">
        <v>214</v>
      </c>
      <c r="AU136" s="17" t="s">
        <v>89</v>
      </c>
    </row>
    <row r="137" spans="2:63" s="11" customFormat="1" ht="25.9" customHeight="1">
      <c r="B137" s="132"/>
      <c r="D137" s="133" t="s">
        <v>78</v>
      </c>
      <c r="E137" s="134" t="s">
        <v>749</v>
      </c>
      <c r="F137" s="134" t="s">
        <v>750</v>
      </c>
      <c r="I137" s="135"/>
      <c r="J137" s="136">
        <f>BK137</f>
        <v>0</v>
      </c>
      <c r="L137" s="132"/>
      <c r="M137" s="137"/>
      <c r="N137" s="138"/>
      <c r="O137" s="138"/>
      <c r="P137" s="139">
        <f>P138+SUM(P139:P147)</f>
        <v>0</v>
      </c>
      <c r="Q137" s="138"/>
      <c r="R137" s="139">
        <f>R138+SUM(R139:R147)</f>
        <v>0</v>
      </c>
      <c r="S137" s="138"/>
      <c r="T137" s="140">
        <f>T138+SUM(T139:T147)</f>
        <v>0</v>
      </c>
      <c r="AR137" s="133" t="s">
        <v>87</v>
      </c>
      <c r="AT137" s="141" t="s">
        <v>78</v>
      </c>
      <c r="AU137" s="141" t="s">
        <v>79</v>
      </c>
      <c r="AY137" s="133" t="s">
        <v>207</v>
      </c>
      <c r="BK137" s="142">
        <f>BK138+SUM(BK139:BK147)</f>
        <v>0</v>
      </c>
    </row>
    <row r="138" spans="1:65" s="2" customFormat="1" ht="16.5" customHeight="1">
      <c r="A138" s="32"/>
      <c r="B138" s="143"/>
      <c r="C138" s="144" t="s">
        <v>221</v>
      </c>
      <c r="D138" s="144" t="s">
        <v>208</v>
      </c>
      <c r="E138" s="145" t="s">
        <v>751</v>
      </c>
      <c r="F138" s="146" t="s">
        <v>752</v>
      </c>
      <c r="G138" s="147" t="s">
        <v>333</v>
      </c>
      <c r="H138" s="148">
        <v>8</v>
      </c>
      <c r="I138" s="149"/>
      <c r="J138" s="150">
        <f>ROUND(I138*H138,2)</f>
        <v>0</v>
      </c>
      <c r="K138" s="151"/>
      <c r="L138" s="33"/>
      <c r="M138" s="152" t="s">
        <v>1</v>
      </c>
      <c r="N138" s="153" t="s">
        <v>44</v>
      </c>
      <c r="O138" s="58"/>
      <c r="P138" s="154">
        <f>O138*H138</f>
        <v>0</v>
      </c>
      <c r="Q138" s="154">
        <v>0</v>
      </c>
      <c r="R138" s="154">
        <f>Q138*H138</f>
        <v>0</v>
      </c>
      <c r="S138" s="154">
        <v>0</v>
      </c>
      <c r="T138" s="155">
        <f>S138*H138</f>
        <v>0</v>
      </c>
      <c r="U138" s="32"/>
      <c r="V138" s="32"/>
      <c r="W138" s="32"/>
      <c r="X138" s="32"/>
      <c r="Y138" s="32"/>
      <c r="Z138" s="32"/>
      <c r="AA138" s="32"/>
      <c r="AB138" s="32"/>
      <c r="AC138" s="32"/>
      <c r="AD138" s="32"/>
      <c r="AE138" s="32"/>
      <c r="AR138" s="156" t="s">
        <v>212</v>
      </c>
      <c r="AT138" s="156" t="s">
        <v>208</v>
      </c>
      <c r="AU138" s="156" t="s">
        <v>87</v>
      </c>
      <c r="AY138" s="17" t="s">
        <v>207</v>
      </c>
      <c r="BE138" s="157">
        <f>IF(N138="základní",J138,0)</f>
        <v>0</v>
      </c>
      <c r="BF138" s="157">
        <f>IF(N138="snížená",J138,0)</f>
        <v>0</v>
      </c>
      <c r="BG138" s="157">
        <f>IF(N138="zákl. přenesená",J138,0)</f>
        <v>0</v>
      </c>
      <c r="BH138" s="157">
        <f>IF(N138="sníž. přenesená",J138,0)</f>
        <v>0</v>
      </c>
      <c r="BI138" s="157">
        <f>IF(N138="nulová",J138,0)</f>
        <v>0</v>
      </c>
      <c r="BJ138" s="17" t="s">
        <v>87</v>
      </c>
      <c r="BK138" s="157">
        <f>ROUND(I138*H138,2)</f>
        <v>0</v>
      </c>
      <c r="BL138" s="17" t="s">
        <v>212</v>
      </c>
      <c r="BM138" s="156" t="s">
        <v>753</v>
      </c>
    </row>
    <row r="139" spans="1:47" s="2" customFormat="1" ht="12">
      <c r="A139" s="32"/>
      <c r="B139" s="33"/>
      <c r="C139" s="32"/>
      <c r="D139" s="158" t="s">
        <v>213</v>
      </c>
      <c r="E139" s="32"/>
      <c r="F139" s="159" t="s">
        <v>752</v>
      </c>
      <c r="G139" s="32"/>
      <c r="H139" s="32"/>
      <c r="I139" s="160"/>
      <c r="J139" s="32"/>
      <c r="K139" s="32"/>
      <c r="L139" s="33"/>
      <c r="M139" s="161"/>
      <c r="N139" s="162"/>
      <c r="O139" s="58"/>
      <c r="P139" s="58"/>
      <c r="Q139" s="58"/>
      <c r="R139" s="58"/>
      <c r="S139" s="58"/>
      <c r="T139" s="59"/>
      <c r="U139" s="32"/>
      <c r="V139" s="32"/>
      <c r="W139" s="32"/>
      <c r="X139" s="32"/>
      <c r="Y139" s="32"/>
      <c r="Z139" s="32"/>
      <c r="AA139" s="32"/>
      <c r="AB139" s="32"/>
      <c r="AC139" s="32"/>
      <c r="AD139" s="32"/>
      <c r="AE139" s="32"/>
      <c r="AT139" s="17" t="s">
        <v>213</v>
      </c>
      <c r="AU139" s="17" t="s">
        <v>87</v>
      </c>
    </row>
    <row r="140" spans="1:47" s="2" customFormat="1" ht="29.25">
      <c r="A140" s="32"/>
      <c r="B140" s="33"/>
      <c r="C140" s="32"/>
      <c r="D140" s="158" t="s">
        <v>214</v>
      </c>
      <c r="E140" s="32"/>
      <c r="F140" s="163" t="s">
        <v>754</v>
      </c>
      <c r="G140" s="32"/>
      <c r="H140" s="32"/>
      <c r="I140" s="160"/>
      <c r="J140" s="32"/>
      <c r="K140" s="32"/>
      <c r="L140" s="33"/>
      <c r="M140" s="161"/>
      <c r="N140" s="162"/>
      <c r="O140" s="58"/>
      <c r="P140" s="58"/>
      <c r="Q140" s="58"/>
      <c r="R140" s="58"/>
      <c r="S140" s="58"/>
      <c r="T140" s="59"/>
      <c r="U140" s="32"/>
      <c r="V140" s="32"/>
      <c r="W140" s="32"/>
      <c r="X140" s="32"/>
      <c r="Y140" s="32"/>
      <c r="Z140" s="32"/>
      <c r="AA140" s="32"/>
      <c r="AB140" s="32"/>
      <c r="AC140" s="32"/>
      <c r="AD140" s="32"/>
      <c r="AE140" s="32"/>
      <c r="AT140" s="17" t="s">
        <v>214</v>
      </c>
      <c r="AU140" s="17" t="s">
        <v>87</v>
      </c>
    </row>
    <row r="141" spans="1:65" s="2" customFormat="1" ht="16.5" customHeight="1">
      <c r="A141" s="32"/>
      <c r="B141" s="143"/>
      <c r="C141" s="144" t="s">
        <v>232</v>
      </c>
      <c r="D141" s="144" t="s">
        <v>208</v>
      </c>
      <c r="E141" s="145" t="s">
        <v>755</v>
      </c>
      <c r="F141" s="146" t="s">
        <v>756</v>
      </c>
      <c r="G141" s="147" t="s">
        <v>333</v>
      </c>
      <c r="H141" s="148">
        <v>1</v>
      </c>
      <c r="I141" s="149"/>
      <c r="J141" s="150">
        <f>ROUND(I141*H141,2)</f>
        <v>0</v>
      </c>
      <c r="K141" s="151"/>
      <c r="L141" s="33"/>
      <c r="M141" s="152" t="s">
        <v>1</v>
      </c>
      <c r="N141" s="153" t="s">
        <v>44</v>
      </c>
      <c r="O141" s="58"/>
      <c r="P141" s="154">
        <f>O141*H141</f>
        <v>0</v>
      </c>
      <c r="Q141" s="154">
        <v>0</v>
      </c>
      <c r="R141" s="154">
        <f>Q141*H141</f>
        <v>0</v>
      </c>
      <c r="S141" s="154">
        <v>0</v>
      </c>
      <c r="T141" s="155">
        <f>S141*H141</f>
        <v>0</v>
      </c>
      <c r="U141" s="32"/>
      <c r="V141" s="32"/>
      <c r="W141" s="32"/>
      <c r="X141" s="32"/>
      <c r="Y141" s="32"/>
      <c r="Z141" s="32"/>
      <c r="AA141" s="32"/>
      <c r="AB141" s="32"/>
      <c r="AC141" s="32"/>
      <c r="AD141" s="32"/>
      <c r="AE141" s="32"/>
      <c r="AR141" s="156" t="s">
        <v>212</v>
      </c>
      <c r="AT141" s="156" t="s">
        <v>208</v>
      </c>
      <c r="AU141" s="156" t="s">
        <v>87</v>
      </c>
      <c r="AY141" s="17" t="s">
        <v>207</v>
      </c>
      <c r="BE141" s="157">
        <f>IF(N141="základní",J141,0)</f>
        <v>0</v>
      </c>
      <c r="BF141" s="157">
        <f>IF(N141="snížená",J141,0)</f>
        <v>0</v>
      </c>
      <c r="BG141" s="157">
        <f>IF(N141="zákl. přenesená",J141,0)</f>
        <v>0</v>
      </c>
      <c r="BH141" s="157">
        <f>IF(N141="sníž. přenesená",J141,0)</f>
        <v>0</v>
      </c>
      <c r="BI141" s="157">
        <f>IF(N141="nulová",J141,0)</f>
        <v>0</v>
      </c>
      <c r="BJ141" s="17" t="s">
        <v>87</v>
      </c>
      <c r="BK141" s="157">
        <f>ROUND(I141*H141,2)</f>
        <v>0</v>
      </c>
      <c r="BL141" s="17" t="s">
        <v>212</v>
      </c>
      <c r="BM141" s="156" t="s">
        <v>757</v>
      </c>
    </row>
    <row r="142" spans="1:47" s="2" customFormat="1" ht="12">
      <c r="A142" s="32"/>
      <c r="B142" s="33"/>
      <c r="C142" s="32"/>
      <c r="D142" s="158" t="s">
        <v>213</v>
      </c>
      <c r="E142" s="32"/>
      <c r="F142" s="159" t="s">
        <v>756</v>
      </c>
      <c r="G142" s="32"/>
      <c r="H142" s="32"/>
      <c r="I142" s="160"/>
      <c r="J142" s="32"/>
      <c r="K142" s="32"/>
      <c r="L142" s="33"/>
      <c r="M142" s="161"/>
      <c r="N142" s="162"/>
      <c r="O142" s="58"/>
      <c r="P142" s="58"/>
      <c r="Q142" s="58"/>
      <c r="R142" s="58"/>
      <c r="S142" s="58"/>
      <c r="T142" s="59"/>
      <c r="U142" s="32"/>
      <c r="V142" s="32"/>
      <c r="W142" s="32"/>
      <c r="X142" s="32"/>
      <c r="Y142" s="32"/>
      <c r="Z142" s="32"/>
      <c r="AA142" s="32"/>
      <c r="AB142" s="32"/>
      <c r="AC142" s="32"/>
      <c r="AD142" s="32"/>
      <c r="AE142" s="32"/>
      <c r="AT142" s="17" t="s">
        <v>213</v>
      </c>
      <c r="AU142" s="17" t="s">
        <v>87</v>
      </c>
    </row>
    <row r="143" spans="1:47" s="2" customFormat="1" ht="29.25">
      <c r="A143" s="32"/>
      <c r="B143" s="33"/>
      <c r="C143" s="32"/>
      <c r="D143" s="158" t="s">
        <v>214</v>
      </c>
      <c r="E143" s="32"/>
      <c r="F143" s="163" t="s">
        <v>754</v>
      </c>
      <c r="G143" s="32"/>
      <c r="H143" s="32"/>
      <c r="I143" s="160"/>
      <c r="J143" s="32"/>
      <c r="K143" s="32"/>
      <c r="L143" s="33"/>
      <c r="M143" s="161"/>
      <c r="N143" s="162"/>
      <c r="O143" s="58"/>
      <c r="P143" s="58"/>
      <c r="Q143" s="58"/>
      <c r="R143" s="58"/>
      <c r="S143" s="58"/>
      <c r="T143" s="59"/>
      <c r="U143" s="32"/>
      <c r="V143" s="32"/>
      <c r="W143" s="32"/>
      <c r="X143" s="32"/>
      <c r="Y143" s="32"/>
      <c r="Z143" s="32"/>
      <c r="AA143" s="32"/>
      <c r="AB143" s="32"/>
      <c r="AC143" s="32"/>
      <c r="AD143" s="32"/>
      <c r="AE143" s="32"/>
      <c r="AT143" s="17" t="s">
        <v>214</v>
      </c>
      <c r="AU143" s="17" t="s">
        <v>87</v>
      </c>
    </row>
    <row r="144" spans="1:65" s="2" customFormat="1" ht="21.75" customHeight="1">
      <c r="A144" s="32"/>
      <c r="B144" s="143"/>
      <c r="C144" s="144" t="s">
        <v>224</v>
      </c>
      <c r="D144" s="144" t="s">
        <v>208</v>
      </c>
      <c r="E144" s="145" t="s">
        <v>758</v>
      </c>
      <c r="F144" s="146" t="s">
        <v>759</v>
      </c>
      <c r="G144" s="147" t="s">
        <v>333</v>
      </c>
      <c r="H144" s="148">
        <v>9</v>
      </c>
      <c r="I144" s="149"/>
      <c r="J144" s="150">
        <f>ROUND(I144*H144,2)</f>
        <v>0</v>
      </c>
      <c r="K144" s="151"/>
      <c r="L144" s="33"/>
      <c r="M144" s="152" t="s">
        <v>1</v>
      </c>
      <c r="N144" s="153" t="s">
        <v>44</v>
      </c>
      <c r="O144" s="58"/>
      <c r="P144" s="154">
        <f>O144*H144</f>
        <v>0</v>
      </c>
      <c r="Q144" s="154">
        <v>0</v>
      </c>
      <c r="R144" s="154">
        <f>Q144*H144</f>
        <v>0</v>
      </c>
      <c r="S144" s="154">
        <v>0</v>
      </c>
      <c r="T144" s="155">
        <f>S144*H144</f>
        <v>0</v>
      </c>
      <c r="U144" s="32"/>
      <c r="V144" s="32"/>
      <c r="W144" s="32"/>
      <c r="X144" s="32"/>
      <c r="Y144" s="32"/>
      <c r="Z144" s="32"/>
      <c r="AA144" s="32"/>
      <c r="AB144" s="32"/>
      <c r="AC144" s="32"/>
      <c r="AD144" s="32"/>
      <c r="AE144" s="32"/>
      <c r="AR144" s="156" t="s">
        <v>212</v>
      </c>
      <c r="AT144" s="156" t="s">
        <v>208</v>
      </c>
      <c r="AU144" s="156" t="s">
        <v>87</v>
      </c>
      <c r="AY144" s="17" t="s">
        <v>207</v>
      </c>
      <c r="BE144" s="157">
        <f>IF(N144="základní",J144,0)</f>
        <v>0</v>
      </c>
      <c r="BF144" s="157">
        <f>IF(N144="snížená",J144,0)</f>
        <v>0</v>
      </c>
      <c r="BG144" s="157">
        <f>IF(N144="zákl. přenesená",J144,0)</f>
        <v>0</v>
      </c>
      <c r="BH144" s="157">
        <f>IF(N144="sníž. přenesená",J144,0)</f>
        <v>0</v>
      </c>
      <c r="BI144" s="157">
        <f>IF(N144="nulová",J144,0)</f>
        <v>0</v>
      </c>
      <c r="BJ144" s="17" t="s">
        <v>87</v>
      </c>
      <c r="BK144" s="157">
        <f>ROUND(I144*H144,2)</f>
        <v>0</v>
      </c>
      <c r="BL144" s="17" t="s">
        <v>212</v>
      </c>
      <c r="BM144" s="156" t="s">
        <v>760</v>
      </c>
    </row>
    <row r="145" spans="1:47" s="2" customFormat="1" ht="19.5">
      <c r="A145" s="32"/>
      <c r="B145" s="33"/>
      <c r="C145" s="32"/>
      <c r="D145" s="158" t="s">
        <v>213</v>
      </c>
      <c r="E145" s="32"/>
      <c r="F145" s="159" t="s">
        <v>759</v>
      </c>
      <c r="G145" s="32"/>
      <c r="H145" s="32"/>
      <c r="I145" s="160"/>
      <c r="J145" s="32"/>
      <c r="K145" s="32"/>
      <c r="L145" s="33"/>
      <c r="M145" s="161"/>
      <c r="N145" s="162"/>
      <c r="O145" s="58"/>
      <c r="P145" s="58"/>
      <c r="Q145" s="58"/>
      <c r="R145" s="58"/>
      <c r="S145" s="58"/>
      <c r="T145" s="59"/>
      <c r="U145" s="32"/>
      <c r="V145" s="32"/>
      <c r="W145" s="32"/>
      <c r="X145" s="32"/>
      <c r="Y145" s="32"/>
      <c r="Z145" s="32"/>
      <c r="AA145" s="32"/>
      <c r="AB145" s="32"/>
      <c r="AC145" s="32"/>
      <c r="AD145" s="32"/>
      <c r="AE145" s="32"/>
      <c r="AT145" s="17" t="s">
        <v>213</v>
      </c>
      <c r="AU145" s="17" t="s">
        <v>87</v>
      </c>
    </row>
    <row r="146" spans="1:47" s="2" customFormat="1" ht="29.25">
      <c r="A146" s="32"/>
      <c r="B146" s="33"/>
      <c r="C146" s="32"/>
      <c r="D146" s="158" t="s">
        <v>214</v>
      </c>
      <c r="E146" s="32"/>
      <c r="F146" s="163" t="s">
        <v>761</v>
      </c>
      <c r="G146" s="32"/>
      <c r="H146" s="32"/>
      <c r="I146" s="160"/>
      <c r="J146" s="32"/>
      <c r="K146" s="32"/>
      <c r="L146" s="33"/>
      <c r="M146" s="161"/>
      <c r="N146" s="162"/>
      <c r="O146" s="58"/>
      <c r="P146" s="58"/>
      <c r="Q146" s="58"/>
      <c r="R146" s="58"/>
      <c r="S146" s="58"/>
      <c r="T146" s="59"/>
      <c r="U146" s="32"/>
      <c r="V146" s="32"/>
      <c r="W146" s="32"/>
      <c r="X146" s="32"/>
      <c r="Y146" s="32"/>
      <c r="Z146" s="32"/>
      <c r="AA146" s="32"/>
      <c r="AB146" s="32"/>
      <c r="AC146" s="32"/>
      <c r="AD146" s="32"/>
      <c r="AE146" s="32"/>
      <c r="AT146" s="17" t="s">
        <v>214</v>
      </c>
      <c r="AU146" s="17" t="s">
        <v>87</v>
      </c>
    </row>
    <row r="147" spans="2:63" s="11" customFormat="1" ht="22.9" customHeight="1">
      <c r="B147" s="132"/>
      <c r="D147" s="133" t="s">
        <v>78</v>
      </c>
      <c r="E147" s="187" t="s">
        <v>762</v>
      </c>
      <c r="F147" s="187" t="s">
        <v>763</v>
      </c>
      <c r="I147" s="135"/>
      <c r="J147" s="188">
        <f>BK147</f>
        <v>0</v>
      </c>
      <c r="L147" s="132"/>
      <c r="M147" s="137"/>
      <c r="N147" s="138"/>
      <c r="O147" s="138"/>
      <c r="P147" s="139">
        <f>SUM(P148:P149)</f>
        <v>0</v>
      </c>
      <c r="Q147" s="138"/>
      <c r="R147" s="139">
        <f>SUM(R148:R149)</f>
        <v>0</v>
      </c>
      <c r="S147" s="138"/>
      <c r="T147" s="140">
        <f>SUM(T148:T149)</f>
        <v>0</v>
      </c>
      <c r="AR147" s="133" t="s">
        <v>87</v>
      </c>
      <c r="AT147" s="141" t="s">
        <v>78</v>
      </c>
      <c r="AU147" s="141" t="s">
        <v>87</v>
      </c>
      <c r="AY147" s="133" t="s">
        <v>207</v>
      </c>
      <c r="BK147" s="142">
        <f>SUM(BK148:BK149)</f>
        <v>0</v>
      </c>
    </row>
    <row r="148" spans="1:65" s="2" customFormat="1" ht="21.75" customHeight="1">
      <c r="A148" s="32"/>
      <c r="B148" s="143"/>
      <c r="C148" s="144" t="s">
        <v>239</v>
      </c>
      <c r="D148" s="144" t="s">
        <v>208</v>
      </c>
      <c r="E148" s="145" t="s">
        <v>764</v>
      </c>
      <c r="F148" s="146" t="s">
        <v>765</v>
      </c>
      <c r="G148" s="147" t="s">
        <v>333</v>
      </c>
      <c r="H148" s="148">
        <v>4</v>
      </c>
      <c r="I148" s="149"/>
      <c r="J148" s="150">
        <f>ROUND(I148*H148,2)</f>
        <v>0</v>
      </c>
      <c r="K148" s="151"/>
      <c r="L148" s="33"/>
      <c r="M148" s="152" t="s">
        <v>1</v>
      </c>
      <c r="N148" s="153" t="s">
        <v>44</v>
      </c>
      <c r="O148" s="58"/>
      <c r="P148" s="154">
        <f>O148*H148</f>
        <v>0</v>
      </c>
      <c r="Q148" s="154">
        <v>0</v>
      </c>
      <c r="R148" s="154">
        <f>Q148*H148</f>
        <v>0</v>
      </c>
      <c r="S148" s="154">
        <v>0</v>
      </c>
      <c r="T148" s="155">
        <f>S148*H148</f>
        <v>0</v>
      </c>
      <c r="U148" s="32"/>
      <c r="V148" s="32"/>
      <c r="W148" s="32"/>
      <c r="X148" s="32"/>
      <c r="Y148" s="32"/>
      <c r="Z148" s="32"/>
      <c r="AA148" s="32"/>
      <c r="AB148" s="32"/>
      <c r="AC148" s="32"/>
      <c r="AD148" s="32"/>
      <c r="AE148" s="32"/>
      <c r="AR148" s="156" t="s">
        <v>212</v>
      </c>
      <c r="AT148" s="156" t="s">
        <v>208</v>
      </c>
      <c r="AU148" s="156" t="s">
        <v>89</v>
      </c>
      <c r="AY148" s="17" t="s">
        <v>207</v>
      </c>
      <c r="BE148" s="157">
        <f>IF(N148="základní",J148,0)</f>
        <v>0</v>
      </c>
      <c r="BF148" s="157">
        <f>IF(N148="snížená",J148,0)</f>
        <v>0</v>
      </c>
      <c r="BG148" s="157">
        <f>IF(N148="zákl. přenesená",J148,0)</f>
        <v>0</v>
      </c>
      <c r="BH148" s="157">
        <f>IF(N148="sníž. přenesená",J148,0)</f>
        <v>0</v>
      </c>
      <c r="BI148" s="157">
        <f>IF(N148="nulová",J148,0)</f>
        <v>0</v>
      </c>
      <c r="BJ148" s="17" t="s">
        <v>87</v>
      </c>
      <c r="BK148" s="157">
        <f>ROUND(I148*H148,2)</f>
        <v>0</v>
      </c>
      <c r="BL148" s="17" t="s">
        <v>212</v>
      </c>
      <c r="BM148" s="156" t="s">
        <v>766</v>
      </c>
    </row>
    <row r="149" spans="1:47" s="2" customFormat="1" ht="12">
      <c r="A149" s="32"/>
      <c r="B149" s="33"/>
      <c r="C149" s="32"/>
      <c r="D149" s="158" t="s">
        <v>213</v>
      </c>
      <c r="E149" s="32"/>
      <c r="F149" s="159" t="s">
        <v>765</v>
      </c>
      <c r="G149" s="32"/>
      <c r="H149" s="32"/>
      <c r="I149" s="160"/>
      <c r="J149" s="32"/>
      <c r="K149" s="32"/>
      <c r="L149" s="33"/>
      <c r="M149" s="164"/>
      <c r="N149" s="165"/>
      <c r="O149" s="166"/>
      <c r="P149" s="166"/>
      <c r="Q149" s="166"/>
      <c r="R149" s="166"/>
      <c r="S149" s="166"/>
      <c r="T149" s="167"/>
      <c r="U149" s="32"/>
      <c r="V149" s="32"/>
      <c r="W149" s="32"/>
      <c r="X149" s="32"/>
      <c r="Y149" s="32"/>
      <c r="Z149" s="32"/>
      <c r="AA149" s="32"/>
      <c r="AB149" s="32"/>
      <c r="AC149" s="32"/>
      <c r="AD149" s="32"/>
      <c r="AE149" s="32"/>
      <c r="AT149" s="17" t="s">
        <v>213</v>
      </c>
      <c r="AU149" s="17" t="s">
        <v>89</v>
      </c>
    </row>
    <row r="150" spans="1:31" s="2" customFormat="1" ht="6.95" customHeight="1">
      <c r="A150" s="32"/>
      <c r="B150" s="47"/>
      <c r="C150" s="48"/>
      <c r="D150" s="48"/>
      <c r="E150" s="48"/>
      <c r="F150" s="48"/>
      <c r="G150" s="48"/>
      <c r="H150" s="48"/>
      <c r="I150" s="48"/>
      <c r="J150" s="48"/>
      <c r="K150" s="48"/>
      <c r="L150" s="33"/>
      <c r="M150" s="32"/>
      <c r="O150" s="32"/>
      <c r="P150" s="32"/>
      <c r="Q150" s="32"/>
      <c r="R150" s="32"/>
      <c r="S150" s="32"/>
      <c r="T150" s="32"/>
      <c r="U150" s="32"/>
      <c r="V150" s="32"/>
      <c r="W150" s="32"/>
      <c r="X150" s="32"/>
      <c r="Y150" s="32"/>
      <c r="Z150" s="32"/>
      <c r="AA150" s="32"/>
      <c r="AB150" s="32"/>
      <c r="AC150" s="32"/>
      <c r="AD150" s="32"/>
      <c r="AE150" s="32"/>
    </row>
  </sheetData>
  <autoFilter ref="C120:K149"/>
  <mergeCells count="9">
    <mergeCell ref="E87:H87"/>
    <mergeCell ref="E111:H111"/>
    <mergeCell ref="E113:H113"/>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BM23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2" t="s">
        <v>5</v>
      </c>
      <c r="M2" s="243"/>
      <c r="N2" s="243"/>
      <c r="O2" s="243"/>
      <c r="P2" s="243"/>
      <c r="Q2" s="243"/>
      <c r="R2" s="243"/>
      <c r="S2" s="243"/>
      <c r="T2" s="243"/>
      <c r="U2" s="243"/>
      <c r="V2" s="243"/>
      <c r="AT2" s="17" t="s">
        <v>116</v>
      </c>
    </row>
    <row r="3" spans="2:46" s="1" customFormat="1" ht="6.95" customHeight="1" hidden="1">
      <c r="B3" s="18"/>
      <c r="C3" s="19"/>
      <c r="D3" s="19"/>
      <c r="E3" s="19"/>
      <c r="F3" s="19"/>
      <c r="G3" s="19"/>
      <c r="H3" s="19"/>
      <c r="I3" s="19"/>
      <c r="J3" s="19"/>
      <c r="K3" s="19"/>
      <c r="L3" s="20"/>
      <c r="AT3" s="17" t="s">
        <v>89</v>
      </c>
    </row>
    <row r="4" spans="2:46" s="1" customFormat="1" ht="24.95" customHeight="1" hidden="1">
      <c r="B4" s="20"/>
      <c r="D4" s="21" t="s">
        <v>183</v>
      </c>
      <c r="L4" s="20"/>
      <c r="M4" s="98" t="s">
        <v>10</v>
      </c>
      <c r="AT4" s="17" t="s">
        <v>3</v>
      </c>
    </row>
    <row r="5" spans="2:12" s="1" customFormat="1" ht="6.95" customHeight="1" hidden="1">
      <c r="B5" s="20"/>
      <c r="L5" s="20"/>
    </row>
    <row r="6" spans="2:12" s="1" customFormat="1" ht="12" customHeight="1" hidden="1">
      <c r="B6" s="20"/>
      <c r="D6" s="27" t="s">
        <v>16</v>
      </c>
      <c r="L6" s="20"/>
    </row>
    <row r="7" spans="2:12" s="1" customFormat="1" ht="16.5" customHeight="1" hidden="1">
      <c r="B7" s="20"/>
      <c r="E7" s="259" t="str">
        <f>'Rekapitulace stavby'!K6</f>
        <v>Oprava nástupišť č. 5 a 6 v žst. Brno hl.n.</v>
      </c>
      <c r="F7" s="260"/>
      <c r="G7" s="260"/>
      <c r="H7" s="260"/>
      <c r="L7" s="20"/>
    </row>
    <row r="8" spans="1:31" s="2" customFormat="1" ht="12" customHeight="1" hidden="1">
      <c r="A8" s="32"/>
      <c r="B8" s="33"/>
      <c r="C8" s="32"/>
      <c r="D8" s="27" t="s">
        <v>184</v>
      </c>
      <c r="E8" s="32"/>
      <c r="F8" s="32"/>
      <c r="G8" s="32"/>
      <c r="H8" s="32"/>
      <c r="I8" s="32"/>
      <c r="J8" s="32"/>
      <c r="K8" s="32"/>
      <c r="L8" s="42"/>
      <c r="S8" s="32"/>
      <c r="T8" s="32"/>
      <c r="U8" s="32"/>
      <c r="V8" s="32"/>
      <c r="W8" s="32"/>
      <c r="X8" s="32"/>
      <c r="Y8" s="32"/>
      <c r="Z8" s="32"/>
      <c r="AA8" s="32"/>
      <c r="AB8" s="32"/>
      <c r="AC8" s="32"/>
      <c r="AD8" s="32"/>
      <c r="AE8" s="32"/>
    </row>
    <row r="9" spans="1:31" s="2" customFormat="1" ht="16.5" customHeight="1" hidden="1">
      <c r="A9" s="32"/>
      <c r="B9" s="33"/>
      <c r="C9" s="32"/>
      <c r="D9" s="32"/>
      <c r="E9" s="232" t="s">
        <v>767</v>
      </c>
      <c r="F9" s="258"/>
      <c r="G9" s="258"/>
      <c r="H9" s="258"/>
      <c r="I9" s="32"/>
      <c r="J9" s="32"/>
      <c r="K9" s="32"/>
      <c r="L9" s="42"/>
      <c r="S9" s="32"/>
      <c r="T9" s="32"/>
      <c r="U9" s="32"/>
      <c r="V9" s="32"/>
      <c r="W9" s="32"/>
      <c r="X9" s="32"/>
      <c r="Y9" s="32"/>
      <c r="Z9" s="32"/>
      <c r="AA9" s="32"/>
      <c r="AB9" s="32"/>
      <c r="AC9" s="32"/>
      <c r="AD9" s="32"/>
      <c r="AE9" s="32"/>
    </row>
    <row r="10" spans="1:31" s="2" customFormat="1" ht="12" hidden="1">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hidden="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hidden="1">
      <c r="A12" s="32"/>
      <c r="B12" s="33"/>
      <c r="C12" s="32"/>
      <c r="D12" s="27" t="s">
        <v>20</v>
      </c>
      <c r="E12" s="32"/>
      <c r="F12" s="25" t="s">
        <v>21</v>
      </c>
      <c r="G12" s="32"/>
      <c r="H12" s="32"/>
      <c r="I12" s="27" t="s">
        <v>22</v>
      </c>
      <c r="J12" s="55" t="str">
        <f>'Rekapitulace stavby'!AN8</f>
        <v>18. 2. 2021</v>
      </c>
      <c r="K12" s="32"/>
      <c r="L12" s="42"/>
      <c r="S12" s="32"/>
      <c r="T12" s="32"/>
      <c r="U12" s="32"/>
      <c r="V12" s="32"/>
      <c r="W12" s="32"/>
      <c r="X12" s="32"/>
      <c r="Y12" s="32"/>
      <c r="Z12" s="32"/>
      <c r="AA12" s="32"/>
      <c r="AB12" s="32"/>
      <c r="AC12" s="32"/>
      <c r="AD12" s="32"/>
      <c r="AE12" s="32"/>
    </row>
    <row r="13" spans="1:31" s="2" customFormat="1" ht="10.9" customHeight="1" hidden="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hidden="1">
      <c r="A14" s="32"/>
      <c r="B14" s="33"/>
      <c r="C14" s="32"/>
      <c r="D14" s="27" t="s">
        <v>24</v>
      </c>
      <c r="E14" s="32"/>
      <c r="F14" s="32"/>
      <c r="G14" s="32"/>
      <c r="H14" s="32"/>
      <c r="I14" s="27" t="s">
        <v>25</v>
      </c>
      <c r="J14" s="25" t="s">
        <v>26</v>
      </c>
      <c r="K14" s="32"/>
      <c r="L14" s="42"/>
      <c r="S14" s="32"/>
      <c r="T14" s="32"/>
      <c r="U14" s="32"/>
      <c r="V14" s="32"/>
      <c r="W14" s="32"/>
      <c r="X14" s="32"/>
      <c r="Y14" s="32"/>
      <c r="Z14" s="32"/>
      <c r="AA14" s="32"/>
      <c r="AB14" s="32"/>
      <c r="AC14" s="32"/>
      <c r="AD14" s="32"/>
      <c r="AE14" s="32"/>
    </row>
    <row r="15" spans="1:31" s="2" customFormat="1" ht="18" customHeight="1" hidden="1">
      <c r="A15" s="32"/>
      <c r="B15" s="33"/>
      <c r="C15" s="32"/>
      <c r="D15" s="32"/>
      <c r="E15" s="25" t="s">
        <v>27</v>
      </c>
      <c r="F15" s="32"/>
      <c r="G15" s="32"/>
      <c r="H15" s="32"/>
      <c r="I15" s="27" t="s">
        <v>28</v>
      </c>
      <c r="J15" s="25" t="s">
        <v>29</v>
      </c>
      <c r="K15" s="32"/>
      <c r="L15" s="42"/>
      <c r="S15" s="32"/>
      <c r="T15" s="32"/>
      <c r="U15" s="32"/>
      <c r="V15" s="32"/>
      <c r="W15" s="32"/>
      <c r="X15" s="32"/>
      <c r="Y15" s="32"/>
      <c r="Z15" s="32"/>
      <c r="AA15" s="32"/>
      <c r="AB15" s="32"/>
      <c r="AC15" s="32"/>
      <c r="AD15" s="32"/>
      <c r="AE15" s="32"/>
    </row>
    <row r="16" spans="1:31" s="2" customFormat="1" ht="6.95" customHeight="1" hidden="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hidden="1">
      <c r="A17" s="32"/>
      <c r="B17" s="33"/>
      <c r="C17" s="32"/>
      <c r="D17" s="27" t="s">
        <v>30</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hidden="1">
      <c r="A18" s="32"/>
      <c r="B18" s="33"/>
      <c r="C18" s="32"/>
      <c r="D18" s="32"/>
      <c r="E18" s="261" t="str">
        <f>'Rekapitulace stavby'!E14</f>
        <v>Vyplň údaj</v>
      </c>
      <c r="F18" s="247"/>
      <c r="G18" s="247"/>
      <c r="H18" s="247"/>
      <c r="I18" s="27" t="s">
        <v>28</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hidden="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hidden="1">
      <c r="A20" s="32"/>
      <c r="B20" s="33"/>
      <c r="C20" s="32"/>
      <c r="D20" s="27" t="s">
        <v>32</v>
      </c>
      <c r="E20" s="32"/>
      <c r="F20" s="32"/>
      <c r="G20" s="32"/>
      <c r="H20" s="32"/>
      <c r="I20" s="27" t="s">
        <v>25</v>
      </c>
      <c r="J20" s="25" t="s">
        <v>33</v>
      </c>
      <c r="K20" s="32"/>
      <c r="L20" s="42"/>
      <c r="S20" s="32"/>
      <c r="T20" s="32"/>
      <c r="U20" s="32"/>
      <c r="V20" s="32"/>
      <c r="W20" s="32"/>
      <c r="X20" s="32"/>
      <c r="Y20" s="32"/>
      <c r="Z20" s="32"/>
      <c r="AA20" s="32"/>
      <c r="AB20" s="32"/>
      <c r="AC20" s="32"/>
      <c r="AD20" s="32"/>
      <c r="AE20" s="32"/>
    </row>
    <row r="21" spans="1:31" s="2" customFormat="1" ht="18" customHeight="1" hidden="1">
      <c r="A21" s="32"/>
      <c r="B21" s="33"/>
      <c r="C21" s="32"/>
      <c r="D21" s="32"/>
      <c r="E21" s="25" t="s">
        <v>34</v>
      </c>
      <c r="F21" s="32"/>
      <c r="G21" s="32"/>
      <c r="H21" s="32"/>
      <c r="I21" s="27" t="s">
        <v>28</v>
      </c>
      <c r="J21" s="25" t="s">
        <v>35</v>
      </c>
      <c r="K21" s="32"/>
      <c r="L21" s="42"/>
      <c r="S21" s="32"/>
      <c r="T21" s="32"/>
      <c r="U21" s="32"/>
      <c r="V21" s="32"/>
      <c r="W21" s="32"/>
      <c r="X21" s="32"/>
      <c r="Y21" s="32"/>
      <c r="Z21" s="32"/>
      <c r="AA21" s="32"/>
      <c r="AB21" s="32"/>
      <c r="AC21" s="32"/>
      <c r="AD21" s="32"/>
      <c r="AE21" s="32"/>
    </row>
    <row r="22" spans="1:31" s="2" customFormat="1" ht="6.95" customHeight="1" hidden="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hidden="1">
      <c r="A23" s="32"/>
      <c r="B23" s="33"/>
      <c r="C23" s="32"/>
      <c r="D23" s="27" t="s">
        <v>37</v>
      </c>
      <c r="E23" s="32"/>
      <c r="F23" s="32"/>
      <c r="G23" s="32"/>
      <c r="H23" s="32"/>
      <c r="I23" s="27" t="s">
        <v>25</v>
      </c>
      <c r="J23" s="25" t="s">
        <v>33</v>
      </c>
      <c r="K23" s="32"/>
      <c r="L23" s="42"/>
      <c r="S23" s="32"/>
      <c r="T23" s="32"/>
      <c r="U23" s="32"/>
      <c r="V23" s="32"/>
      <c r="W23" s="32"/>
      <c r="X23" s="32"/>
      <c r="Y23" s="32"/>
      <c r="Z23" s="32"/>
      <c r="AA23" s="32"/>
      <c r="AB23" s="32"/>
      <c r="AC23" s="32"/>
      <c r="AD23" s="32"/>
      <c r="AE23" s="32"/>
    </row>
    <row r="24" spans="1:31" s="2" customFormat="1" ht="18" customHeight="1" hidden="1">
      <c r="A24" s="32"/>
      <c r="B24" s="33"/>
      <c r="C24" s="32"/>
      <c r="D24" s="32"/>
      <c r="E24" s="25" t="s">
        <v>34</v>
      </c>
      <c r="F24" s="32"/>
      <c r="G24" s="32"/>
      <c r="H24" s="32"/>
      <c r="I24" s="27" t="s">
        <v>28</v>
      </c>
      <c r="J24" s="25" t="s">
        <v>35</v>
      </c>
      <c r="K24" s="32"/>
      <c r="L24" s="42"/>
      <c r="S24" s="32"/>
      <c r="T24" s="32"/>
      <c r="U24" s="32"/>
      <c r="V24" s="32"/>
      <c r="W24" s="32"/>
      <c r="X24" s="32"/>
      <c r="Y24" s="32"/>
      <c r="Z24" s="32"/>
      <c r="AA24" s="32"/>
      <c r="AB24" s="32"/>
      <c r="AC24" s="32"/>
      <c r="AD24" s="32"/>
      <c r="AE24" s="32"/>
    </row>
    <row r="25" spans="1:31" s="2" customFormat="1" ht="6.95" customHeight="1" hidden="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hidden="1">
      <c r="A26" s="32"/>
      <c r="B26" s="33"/>
      <c r="C26" s="32"/>
      <c r="D26" s="27" t="s">
        <v>38</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hidden="1">
      <c r="A27" s="99"/>
      <c r="B27" s="100"/>
      <c r="C27" s="99"/>
      <c r="D27" s="99"/>
      <c r="E27" s="251" t="s">
        <v>1</v>
      </c>
      <c r="F27" s="251"/>
      <c r="G27" s="251"/>
      <c r="H27" s="251"/>
      <c r="I27" s="99"/>
      <c r="J27" s="99"/>
      <c r="K27" s="99"/>
      <c r="L27" s="101"/>
      <c r="S27" s="99"/>
      <c r="T27" s="99"/>
      <c r="U27" s="99"/>
      <c r="V27" s="99"/>
      <c r="W27" s="99"/>
      <c r="X27" s="99"/>
      <c r="Y27" s="99"/>
      <c r="Z27" s="99"/>
      <c r="AA27" s="99"/>
      <c r="AB27" s="99"/>
      <c r="AC27" s="99"/>
      <c r="AD27" s="99"/>
      <c r="AE27" s="99"/>
    </row>
    <row r="28" spans="1:31" s="2" customFormat="1" ht="6.95" customHeight="1" hidden="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hidden="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hidden="1">
      <c r="A30" s="32"/>
      <c r="B30" s="33"/>
      <c r="C30" s="32"/>
      <c r="D30" s="102" t="s">
        <v>39</v>
      </c>
      <c r="E30" s="32"/>
      <c r="F30" s="32"/>
      <c r="G30" s="32"/>
      <c r="H30" s="32"/>
      <c r="I30" s="32"/>
      <c r="J30" s="71">
        <f>ROUND(J119,2)</f>
        <v>0</v>
      </c>
      <c r="K30" s="32"/>
      <c r="L30" s="42"/>
      <c r="S30" s="32"/>
      <c r="T30" s="32"/>
      <c r="U30" s="32"/>
      <c r="V30" s="32"/>
      <c r="W30" s="32"/>
      <c r="X30" s="32"/>
      <c r="Y30" s="32"/>
      <c r="Z30" s="32"/>
      <c r="AA30" s="32"/>
      <c r="AB30" s="32"/>
      <c r="AC30" s="32"/>
      <c r="AD30" s="32"/>
      <c r="AE30" s="32"/>
    </row>
    <row r="31" spans="1:31" s="2" customFormat="1" ht="6.95" customHeight="1" hidden="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hidden="1">
      <c r="A32" s="32"/>
      <c r="B32" s="33"/>
      <c r="C32" s="32"/>
      <c r="D32" s="32"/>
      <c r="E32" s="32"/>
      <c r="F32" s="36" t="s">
        <v>41</v>
      </c>
      <c r="G32" s="32"/>
      <c r="H32" s="32"/>
      <c r="I32" s="36" t="s">
        <v>40</v>
      </c>
      <c r="J32" s="36" t="s">
        <v>42</v>
      </c>
      <c r="K32" s="32"/>
      <c r="L32" s="42"/>
      <c r="S32" s="32"/>
      <c r="T32" s="32"/>
      <c r="U32" s="32"/>
      <c r="V32" s="32"/>
      <c r="W32" s="32"/>
      <c r="X32" s="32"/>
      <c r="Y32" s="32"/>
      <c r="Z32" s="32"/>
      <c r="AA32" s="32"/>
      <c r="AB32" s="32"/>
      <c r="AC32" s="32"/>
      <c r="AD32" s="32"/>
      <c r="AE32" s="32"/>
    </row>
    <row r="33" spans="1:31" s="2" customFormat="1" ht="14.45" customHeight="1" hidden="1">
      <c r="A33" s="32"/>
      <c r="B33" s="33"/>
      <c r="C33" s="32"/>
      <c r="D33" s="103" t="s">
        <v>43</v>
      </c>
      <c r="E33" s="27" t="s">
        <v>44</v>
      </c>
      <c r="F33" s="104">
        <f>ROUND((SUM(BE119:BE233)),2)</f>
        <v>0</v>
      </c>
      <c r="G33" s="32"/>
      <c r="H33" s="32"/>
      <c r="I33" s="105">
        <v>0.21</v>
      </c>
      <c r="J33" s="104">
        <f>ROUND(((SUM(BE119:BE233))*I33),2)</f>
        <v>0</v>
      </c>
      <c r="K33" s="32"/>
      <c r="L33" s="42"/>
      <c r="S33" s="32"/>
      <c r="T33" s="32"/>
      <c r="U33" s="32"/>
      <c r="V33" s="32"/>
      <c r="W33" s="32"/>
      <c r="X33" s="32"/>
      <c r="Y33" s="32"/>
      <c r="Z33" s="32"/>
      <c r="AA33" s="32"/>
      <c r="AB33" s="32"/>
      <c r="AC33" s="32"/>
      <c r="AD33" s="32"/>
      <c r="AE33" s="32"/>
    </row>
    <row r="34" spans="1:31" s="2" customFormat="1" ht="14.45" customHeight="1" hidden="1">
      <c r="A34" s="32"/>
      <c r="B34" s="33"/>
      <c r="C34" s="32"/>
      <c r="D34" s="32"/>
      <c r="E34" s="27" t="s">
        <v>45</v>
      </c>
      <c r="F34" s="104">
        <f>ROUND((SUM(BF119:BF233)),2)</f>
        <v>0</v>
      </c>
      <c r="G34" s="32"/>
      <c r="H34" s="32"/>
      <c r="I34" s="105">
        <v>0.15</v>
      </c>
      <c r="J34" s="104">
        <f>ROUND(((SUM(BF119:BF233))*I34),2)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46</v>
      </c>
      <c r="F35" s="104">
        <f>ROUND((SUM(BG119:BG233)),2)</f>
        <v>0</v>
      </c>
      <c r="G35" s="32"/>
      <c r="H35" s="32"/>
      <c r="I35" s="105">
        <v>0.21</v>
      </c>
      <c r="J35" s="104">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47</v>
      </c>
      <c r="F36" s="104">
        <f>ROUND((SUM(BH119:BH233)),2)</f>
        <v>0</v>
      </c>
      <c r="G36" s="32"/>
      <c r="H36" s="32"/>
      <c r="I36" s="105">
        <v>0.15</v>
      </c>
      <c r="J36" s="104">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48</v>
      </c>
      <c r="F37" s="104">
        <f>ROUND((SUM(BI119:BI233)),2)</f>
        <v>0</v>
      </c>
      <c r="G37" s="32"/>
      <c r="H37" s="32"/>
      <c r="I37" s="105">
        <v>0</v>
      </c>
      <c r="J37" s="104">
        <f>0</f>
        <v>0</v>
      </c>
      <c r="K37" s="32"/>
      <c r="L37" s="42"/>
      <c r="S37" s="32"/>
      <c r="T37" s="32"/>
      <c r="U37" s="32"/>
      <c r="V37" s="32"/>
      <c r="W37" s="32"/>
      <c r="X37" s="32"/>
      <c r="Y37" s="32"/>
      <c r="Z37" s="32"/>
      <c r="AA37" s="32"/>
      <c r="AB37" s="32"/>
      <c r="AC37" s="32"/>
      <c r="AD37" s="32"/>
      <c r="AE37" s="32"/>
    </row>
    <row r="38" spans="1:31" s="2" customFormat="1" ht="6.95" customHeight="1" hidden="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hidden="1">
      <c r="A39" s="32"/>
      <c r="B39" s="33"/>
      <c r="C39" s="106"/>
      <c r="D39" s="107" t="s">
        <v>49</v>
      </c>
      <c r="E39" s="60"/>
      <c r="F39" s="60"/>
      <c r="G39" s="108" t="s">
        <v>50</v>
      </c>
      <c r="H39" s="109" t="s">
        <v>51</v>
      </c>
      <c r="I39" s="60"/>
      <c r="J39" s="110">
        <f>SUM(J30:J37)</f>
        <v>0</v>
      </c>
      <c r="K39" s="111"/>
      <c r="L39" s="42"/>
      <c r="S39" s="32"/>
      <c r="T39" s="32"/>
      <c r="U39" s="32"/>
      <c r="V39" s="32"/>
      <c r="W39" s="32"/>
      <c r="X39" s="32"/>
      <c r="Y39" s="32"/>
      <c r="Z39" s="32"/>
      <c r="AA39" s="32"/>
      <c r="AB39" s="32"/>
      <c r="AC39" s="32"/>
      <c r="AD39" s="32"/>
      <c r="AE39" s="32"/>
    </row>
    <row r="40" spans="1:31" s="2" customFormat="1" ht="14.45" customHeight="1" hidden="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42"/>
      <c r="D50" s="43" t="s">
        <v>52</v>
      </c>
      <c r="E50" s="44"/>
      <c r="F50" s="44"/>
      <c r="G50" s="43" t="s">
        <v>53</v>
      </c>
      <c r="H50" s="44"/>
      <c r="I50" s="44"/>
      <c r="J50" s="44"/>
      <c r="K50" s="44"/>
      <c r="L50" s="42"/>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75" hidden="1">
      <c r="A61" s="32"/>
      <c r="B61" s="33"/>
      <c r="C61" s="32"/>
      <c r="D61" s="45" t="s">
        <v>54</v>
      </c>
      <c r="E61" s="35"/>
      <c r="F61" s="112" t="s">
        <v>55</v>
      </c>
      <c r="G61" s="45" t="s">
        <v>54</v>
      </c>
      <c r="H61" s="35"/>
      <c r="I61" s="35"/>
      <c r="J61" s="113" t="s">
        <v>55</v>
      </c>
      <c r="K61" s="35"/>
      <c r="L61" s="42"/>
      <c r="S61" s="32"/>
      <c r="T61" s="32"/>
      <c r="U61" s="32"/>
      <c r="V61" s="32"/>
      <c r="W61" s="32"/>
      <c r="X61" s="32"/>
      <c r="Y61" s="32"/>
      <c r="Z61" s="32"/>
      <c r="AA61" s="32"/>
      <c r="AB61" s="32"/>
      <c r="AC61" s="32"/>
      <c r="AD61" s="32"/>
      <c r="AE61" s="32"/>
    </row>
    <row r="62" spans="2:12" ht="12" hidden="1">
      <c r="B62" s="20"/>
      <c r="L62" s="20"/>
    </row>
    <row r="63" spans="2:12" ht="12" hidden="1">
      <c r="B63" s="20"/>
      <c r="L63" s="20"/>
    </row>
    <row r="64" spans="2:12" ht="12" hidden="1">
      <c r="B64" s="20"/>
      <c r="L64" s="20"/>
    </row>
    <row r="65" spans="1:31" s="2" customFormat="1" ht="12.75" hidden="1">
      <c r="A65" s="32"/>
      <c r="B65" s="33"/>
      <c r="C65" s="32"/>
      <c r="D65" s="43" t="s">
        <v>56</v>
      </c>
      <c r="E65" s="46"/>
      <c r="F65" s="46"/>
      <c r="G65" s="43" t="s">
        <v>57</v>
      </c>
      <c r="H65" s="46"/>
      <c r="I65" s="46"/>
      <c r="J65" s="46"/>
      <c r="K65" s="46"/>
      <c r="L65" s="42"/>
      <c r="S65" s="32"/>
      <c r="T65" s="32"/>
      <c r="U65" s="32"/>
      <c r="V65" s="32"/>
      <c r="W65" s="32"/>
      <c r="X65" s="32"/>
      <c r="Y65" s="32"/>
      <c r="Z65" s="32"/>
      <c r="AA65" s="32"/>
      <c r="AB65" s="32"/>
      <c r="AC65" s="32"/>
      <c r="AD65" s="32"/>
      <c r="AE65" s="32"/>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75" hidden="1">
      <c r="A76" s="32"/>
      <c r="B76" s="33"/>
      <c r="C76" s="32"/>
      <c r="D76" s="45" t="s">
        <v>54</v>
      </c>
      <c r="E76" s="35"/>
      <c r="F76" s="112" t="s">
        <v>55</v>
      </c>
      <c r="G76" s="45" t="s">
        <v>54</v>
      </c>
      <c r="H76" s="35"/>
      <c r="I76" s="35"/>
      <c r="J76" s="113" t="s">
        <v>55</v>
      </c>
      <c r="K76" s="35"/>
      <c r="L76" s="42"/>
      <c r="S76" s="32"/>
      <c r="T76" s="32"/>
      <c r="U76" s="32"/>
      <c r="V76" s="32"/>
      <c r="W76" s="32"/>
      <c r="X76" s="32"/>
      <c r="Y76" s="32"/>
      <c r="Z76" s="32"/>
      <c r="AA76" s="32"/>
      <c r="AB76" s="32"/>
      <c r="AC76" s="32"/>
      <c r="AD76" s="32"/>
      <c r="AE76" s="32"/>
    </row>
    <row r="77" spans="1:31" s="2" customFormat="1" ht="14.45" customHeight="1" hidden="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78" ht="12" hidden="1"/>
    <row r="79" ht="12" hidden="1"/>
    <row r="80" ht="12" hidden="1"/>
    <row r="81" spans="1:31" s="2" customFormat="1" ht="6.95" customHeight="1" hidden="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hidden="1">
      <c r="A82" s="32"/>
      <c r="B82" s="33"/>
      <c r="C82" s="21" t="s">
        <v>186</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hidden="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hidden="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hidden="1">
      <c r="A85" s="32"/>
      <c r="B85" s="33"/>
      <c r="C85" s="32"/>
      <c r="D85" s="32"/>
      <c r="E85" s="259" t="str">
        <f>E7</f>
        <v>Oprava nástupišť č. 5 a 6 v žst. Brno hl.n.</v>
      </c>
      <c r="F85" s="260"/>
      <c r="G85" s="260"/>
      <c r="H85" s="260"/>
      <c r="I85" s="32"/>
      <c r="J85" s="32"/>
      <c r="K85" s="32"/>
      <c r="L85" s="42"/>
      <c r="S85" s="32"/>
      <c r="T85" s="32"/>
      <c r="U85" s="32"/>
      <c r="V85" s="32"/>
      <c r="W85" s="32"/>
      <c r="X85" s="32"/>
      <c r="Y85" s="32"/>
      <c r="Z85" s="32"/>
      <c r="AA85" s="32"/>
      <c r="AB85" s="32"/>
      <c r="AC85" s="32"/>
      <c r="AD85" s="32"/>
      <c r="AE85" s="32"/>
    </row>
    <row r="86" spans="1:31" s="2" customFormat="1" ht="12" customHeight="1" hidden="1">
      <c r="A86" s="32"/>
      <c r="B86" s="33"/>
      <c r="C86" s="27" t="s">
        <v>184</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hidden="1">
      <c r="A87" s="32"/>
      <c r="B87" s="33"/>
      <c r="C87" s="32"/>
      <c r="D87" s="32"/>
      <c r="E87" s="232" t="str">
        <f>E9</f>
        <v>SO 511 - Železniční svršek kol. č. 5k, 9k</v>
      </c>
      <c r="F87" s="258"/>
      <c r="G87" s="258"/>
      <c r="H87" s="258"/>
      <c r="I87" s="32"/>
      <c r="J87" s="32"/>
      <c r="K87" s="32"/>
      <c r="L87" s="42"/>
      <c r="S87" s="32"/>
      <c r="T87" s="32"/>
      <c r="U87" s="32"/>
      <c r="V87" s="32"/>
      <c r="W87" s="32"/>
      <c r="X87" s="32"/>
      <c r="Y87" s="32"/>
      <c r="Z87" s="32"/>
      <c r="AA87" s="32"/>
      <c r="AB87" s="32"/>
      <c r="AC87" s="32"/>
      <c r="AD87" s="32"/>
      <c r="AE87" s="32"/>
    </row>
    <row r="88" spans="1:31" s="2" customFormat="1" ht="6.95" customHeight="1" hidden="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hidden="1">
      <c r="A89" s="32"/>
      <c r="B89" s="33"/>
      <c r="C89" s="27" t="s">
        <v>20</v>
      </c>
      <c r="D89" s="32"/>
      <c r="E89" s="32"/>
      <c r="F89" s="25" t="str">
        <f>F12</f>
        <v>Brno hl.n.</v>
      </c>
      <c r="G89" s="32"/>
      <c r="H89" s="32"/>
      <c r="I89" s="27" t="s">
        <v>22</v>
      </c>
      <c r="J89" s="55" t="str">
        <f>IF(J12="","",J12)</f>
        <v>18. 2. 2021</v>
      </c>
      <c r="K89" s="32"/>
      <c r="L89" s="42"/>
      <c r="S89" s="32"/>
      <c r="T89" s="32"/>
      <c r="U89" s="32"/>
      <c r="V89" s="32"/>
      <c r="W89" s="32"/>
      <c r="X89" s="32"/>
      <c r="Y89" s="32"/>
      <c r="Z89" s="32"/>
      <c r="AA89" s="32"/>
      <c r="AB89" s="32"/>
      <c r="AC89" s="32"/>
      <c r="AD89" s="32"/>
      <c r="AE89" s="32"/>
    </row>
    <row r="90" spans="1:31" s="2" customFormat="1" ht="6.95" customHeight="1" hidden="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25.7" customHeight="1" hidden="1">
      <c r="A91" s="32"/>
      <c r="B91" s="33"/>
      <c r="C91" s="27" t="s">
        <v>24</v>
      </c>
      <c r="D91" s="32"/>
      <c r="E91" s="32"/>
      <c r="F91" s="25" t="str">
        <f>E15</f>
        <v>Správa železnic, státní organizace</v>
      </c>
      <c r="G91" s="32"/>
      <c r="H91" s="32"/>
      <c r="I91" s="27" t="s">
        <v>32</v>
      </c>
      <c r="J91" s="30" t="str">
        <f>E21</f>
        <v>DMC Havlíčkův Brod, s.r.o.</v>
      </c>
      <c r="K91" s="32"/>
      <c r="L91" s="42"/>
      <c r="S91" s="32"/>
      <c r="T91" s="32"/>
      <c r="U91" s="32"/>
      <c r="V91" s="32"/>
      <c r="W91" s="32"/>
      <c r="X91" s="32"/>
      <c r="Y91" s="32"/>
      <c r="Z91" s="32"/>
      <c r="AA91" s="32"/>
      <c r="AB91" s="32"/>
      <c r="AC91" s="32"/>
      <c r="AD91" s="32"/>
      <c r="AE91" s="32"/>
    </row>
    <row r="92" spans="1:31" s="2" customFormat="1" ht="25.7" customHeight="1" hidden="1">
      <c r="A92" s="32"/>
      <c r="B92" s="33"/>
      <c r="C92" s="27" t="s">
        <v>30</v>
      </c>
      <c r="D92" s="32"/>
      <c r="E92" s="32"/>
      <c r="F92" s="25" t="str">
        <f>IF(E18="","",E18)</f>
        <v>Vyplň údaj</v>
      </c>
      <c r="G92" s="32"/>
      <c r="H92" s="32"/>
      <c r="I92" s="27" t="s">
        <v>37</v>
      </c>
      <c r="J92" s="30" t="str">
        <f>E24</f>
        <v>DMC Havlíčkův Brod, s.r.o.</v>
      </c>
      <c r="K92" s="32"/>
      <c r="L92" s="42"/>
      <c r="S92" s="32"/>
      <c r="T92" s="32"/>
      <c r="U92" s="32"/>
      <c r="V92" s="32"/>
      <c r="W92" s="32"/>
      <c r="X92" s="32"/>
      <c r="Y92" s="32"/>
      <c r="Z92" s="32"/>
      <c r="AA92" s="32"/>
      <c r="AB92" s="32"/>
      <c r="AC92" s="32"/>
      <c r="AD92" s="32"/>
      <c r="AE92" s="32"/>
    </row>
    <row r="93" spans="1:31" s="2" customFormat="1" ht="10.35" customHeight="1" hidden="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hidden="1">
      <c r="A94" s="32"/>
      <c r="B94" s="33"/>
      <c r="C94" s="114" t="s">
        <v>187</v>
      </c>
      <c r="D94" s="106"/>
      <c r="E94" s="106"/>
      <c r="F94" s="106"/>
      <c r="G94" s="106"/>
      <c r="H94" s="106"/>
      <c r="I94" s="106"/>
      <c r="J94" s="115" t="s">
        <v>188</v>
      </c>
      <c r="K94" s="106"/>
      <c r="L94" s="42"/>
      <c r="S94" s="32"/>
      <c r="T94" s="32"/>
      <c r="U94" s="32"/>
      <c r="V94" s="32"/>
      <c r="W94" s="32"/>
      <c r="X94" s="32"/>
      <c r="Y94" s="32"/>
      <c r="Z94" s="32"/>
      <c r="AA94" s="32"/>
      <c r="AB94" s="32"/>
      <c r="AC94" s="32"/>
      <c r="AD94" s="32"/>
      <c r="AE94" s="32"/>
    </row>
    <row r="95" spans="1:31" s="2" customFormat="1" ht="10.35" customHeight="1" hidden="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hidden="1">
      <c r="A96" s="32"/>
      <c r="B96" s="33"/>
      <c r="C96" s="116" t="s">
        <v>189</v>
      </c>
      <c r="D96" s="32"/>
      <c r="E96" s="32"/>
      <c r="F96" s="32"/>
      <c r="G96" s="32"/>
      <c r="H96" s="32"/>
      <c r="I96" s="32"/>
      <c r="J96" s="71">
        <f>J119</f>
        <v>0</v>
      </c>
      <c r="K96" s="32"/>
      <c r="L96" s="42"/>
      <c r="S96" s="32"/>
      <c r="T96" s="32"/>
      <c r="U96" s="32"/>
      <c r="V96" s="32"/>
      <c r="W96" s="32"/>
      <c r="X96" s="32"/>
      <c r="Y96" s="32"/>
      <c r="Z96" s="32"/>
      <c r="AA96" s="32"/>
      <c r="AB96" s="32"/>
      <c r="AC96" s="32"/>
      <c r="AD96" s="32"/>
      <c r="AE96" s="32"/>
      <c r="AU96" s="17" t="s">
        <v>190</v>
      </c>
    </row>
    <row r="97" spans="2:12" s="9" customFormat="1" ht="24.95" customHeight="1" hidden="1">
      <c r="B97" s="117"/>
      <c r="D97" s="118" t="s">
        <v>768</v>
      </c>
      <c r="E97" s="119"/>
      <c r="F97" s="119"/>
      <c r="G97" s="119"/>
      <c r="H97" s="119"/>
      <c r="I97" s="119"/>
      <c r="J97" s="120">
        <f>J120</f>
        <v>0</v>
      </c>
      <c r="L97" s="117"/>
    </row>
    <row r="98" spans="2:12" s="14" customFormat="1" ht="19.9" customHeight="1" hidden="1">
      <c r="B98" s="183"/>
      <c r="D98" s="184" t="s">
        <v>769</v>
      </c>
      <c r="E98" s="185"/>
      <c r="F98" s="185"/>
      <c r="G98" s="185"/>
      <c r="H98" s="185"/>
      <c r="I98" s="185"/>
      <c r="J98" s="186">
        <f>J124</f>
        <v>0</v>
      </c>
      <c r="L98" s="183"/>
    </row>
    <row r="99" spans="2:12" s="9" customFormat="1" ht="24.95" customHeight="1" hidden="1">
      <c r="B99" s="117"/>
      <c r="D99" s="118" t="s">
        <v>607</v>
      </c>
      <c r="E99" s="119"/>
      <c r="F99" s="119"/>
      <c r="G99" s="119"/>
      <c r="H99" s="119"/>
      <c r="I99" s="119"/>
      <c r="J99" s="120">
        <f>J210</f>
        <v>0</v>
      </c>
      <c r="L99" s="117"/>
    </row>
    <row r="100" spans="1:31" s="2" customFormat="1" ht="21.75" customHeight="1" hidden="1">
      <c r="A100" s="32"/>
      <c r="B100" s="33"/>
      <c r="C100" s="32"/>
      <c r="D100" s="32"/>
      <c r="E100" s="32"/>
      <c r="F100" s="32"/>
      <c r="G100" s="32"/>
      <c r="H100" s="32"/>
      <c r="I100" s="32"/>
      <c r="J100" s="32"/>
      <c r="K100" s="32"/>
      <c r="L100" s="42"/>
      <c r="S100" s="32"/>
      <c r="T100" s="32"/>
      <c r="U100" s="32"/>
      <c r="V100" s="32"/>
      <c r="W100" s="32"/>
      <c r="X100" s="32"/>
      <c r="Y100" s="32"/>
      <c r="Z100" s="32"/>
      <c r="AA100" s="32"/>
      <c r="AB100" s="32"/>
      <c r="AC100" s="32"/>
      <c r="AD100" s="32"/>
      <c r="AE100" s="32"/>
    </row>
    <row r="101" spans="1:31" s="2" customFormat="1" ht="6.95" customHeight="1" hidden="1">
      <c r="A101" s="32"/>
      <c r="B101" s="47"/>
      <c r="C101" s="48"/>
      <c r="D101" s="48"/>
      <c r="E101" s="48"/>
      <c r="F101" s="48"/>
      <c r="G101" s="48"/>
      <c r="H101" s="48"/>
      <c r="I101" s="48"/>
      <c r="J101" s="48"/>
      <c r="K101" s="48"/>
      <c r="L101" s="42"/>
      <c r="S101" s="32"/>
      <c r="T101" s="32"/>
      <c r="U101" s="32"/>
      <c r="V101" s="32"/>
      <c r="W101" s="32"/>
      <c r="X101" s="32"/>
      <c r="Y101" s="32"/>
      <c r="Z101" s="32"/>
      <c r="AA101" s="32"/>
      <c r="AB101" s="32"/>
      <c r="AC101" s="32"/>
      <c r="AD101" s="32"/>
      <c r="AE101" s="32"/>
    </row>
    <row r="102" ht="12" hidden="1"/>
    <row r="103" ht="12" hidden="1"/>
    <row r="104" ht="12" hidden="1"/>
    <row r="105" spans="1:31" s="2" customFormat="1" ht="6.95" customHeight="1">
      <c r="A105" s="32"/>
      <c r="B105" s="49"/>
      <c r="C105" s="50"/>
      <c r="D105" s="50"/>
      <c r="E105" s="50"/>
      <c r="F105" s="50"/>
      <c r="G105" s="50"/>
      <c r="H105" s="50"/>
      <c r="I105" s="50"/>
      <c r="J105" s="50"/>
      <c r="K105" s="50"/>
      <c r="L105" s="42"/>
      <c r="S105" s="32"/>
      <c r="T105" s="32"/>
      <c r="U105" s="32"/>
      <c r="V105" s="32"/>
      <c r="W105" s="32"/>
      <c r="X105" s="32"/>
      <c r="Y105" s="32"/>
      <c r="Z105" s="32"/>
      <c r="AA105" s="32"/>
      <c r="AB105" s="32"/>
      <c r="AC105" s="32"/>
      <c r="AD105" s="32"/>
      <c r="AE105" s="32"/>
    </row>
    <row r="106" spans="1:31" s="2" customFormat="1" ht="24.95" customHeight="1">
      <c r="A106" s="32"/>
      <c r="B106" s="33"/>
      <c r="C106" s="21" t="s">
        <v>192</v>
      </c>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6.95" customHeight="1">
      <c r="A107" s="32"/>
      <c r="B107" s="33"/>
      <c r="C107" s="32"/>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12" customHeight="1">
      <c r="A108" s="32"/>
      <c r="B108" s="33"/>
      <c r="C108" s="27" t="s">
        <v>16</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6.5" customHeight="1">
      <c r="A109" s="32"/>
      <c r="B109" s="33"/>
      <c r="C109" s="32"/>
      <c r="D109" s="32"/>
      <c r="E109" s="259" t="str">
        <f>E7</f>
        <v>Oprava nástupišť č. 5 a 6 v žst. Brno hl.n.</v>
      </c>
      <c r="F109" s="260"/>
      <c r="G109" s="260"/>
      <c r="H109" s="260"/>
      <c r="I109" s="32"/>
      <c r="J109" s="32"/>
      <c r="K109" s="32"/>
      <c r="L109" s="42"/>
      <c r="S109" s="32"/>
      <c r="T109" s="32"/>
      <c r="U109" s="32"/>
      <c r="V109" s="32"/>
      <c r="W109" s="32"/>
      <c r="X109" s="32"/>
      <c r="Y109" s="32"/>
      <c r="Z109" s="32"/>
      <c r="AA109" s="32"/>
      <c r="AB109" s="32"/>
      <c r="AC109" s="32"/>
      <c r="AD109" s="32"/>
      <c r="AE109" s="32"/>
    </row>
    <row r="110" spans="1:31" s="2" customFormat="1" ht="12" customHeight="1">
      <c r="A110" s="32"/>
      <c r="B110" s="33"/>
      <c r="C110" s="27" t="s">
        <v>184</v>
      </c>
      <c r="D110" s="32"/>
      <c r="E110" s="32"/>
      <c r="F110" s="32"/>
      <c r="G110" s="32"/>
      <c r="H110" s="32"/>
      <c r="I110" s="32"/>
      <c r="J110" s="32"/>
      <c r="K110" s="32"/>
      <c r="L110" s="42"/>
      <c r="S110" s="32"/>
      <c r="T110" s="32"/>
      <c r="U110" s="32"/>
      <c r="V110" s="32"/>
      <c r="W110" s="32"/>
      <c r="X110" s="32"/>
      <c r="Y110" s="32"/>
      <c r="Z110" s="32"/>
      <c r="AA110" s="32"/>
      <c r="AB110" s="32"/>
      <c r="AC110" s="32"/>
      <c r="AD110" s="32"/>
      <c r="AE110" s="32"/>
    </row>
    <row r="111" spans="1:31" s="2" customFormat="1" ht="16.5" customHeight="1">
      <c r="A111" s="32"/>
      <c r="B111" s="33"/>
      <c r="C111" s="32"/>
      <c r="D111" s="32"/>
      <c r="E111" s="232" t="str">
        <f>E9</f>
        <v>SO 511 - Železniční svršek kol. č. 5k, 9k</v>
      </c>
      <c r="F111" s="258"/>
      <c r="G111" s="258"/>
      <c r="H111" s="258"/>
      <c r="I111" s="32"/>
      <c r="J111" s="32"/>
      <c r="K111" s="32"/>
      <c r="L111" s="42"/>
      <c r="S111" s="32"/>
      <c r="T111" s="32"/>
      <c r="U111" s="32"/>
      <c r="V111" s="32"/>
      <c r="W111" s="32"/>
      <c r="X111" s="32"/>
      <c r="Y111" s="32"/>
      <c r="Z111" s="32"/>
      <c r="AA111" s="32"/>
      <c r="AB111" s="32"/>
      <c r="AC111" s="32"/>
      <c r="AD111" s="32"/>
      <c r="AE111" s="32"/>
    </row>
    <row r="112" spans="1:31" s="2" customFormat="1" ht="6.95" customHeight="1">
      <c r="A112" s="32"/>
      <c r="B112" s="33"/>
      <c r="C112" s="32"/>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2" customHeight="1">
      <c r="A113" s="32"/>
      <c r="B113" s="33"/>
      <c r="C113" s="27" t="s">
        <v>20</v>
      </c>
      <c r="D113" s="32"/>
      <c r="E113" s="32"/>
      <c r="F113" s="25" t="str">
        <f>F12</f>
        <v>Brno hl.n.</v>
      </c>
      <c r="G113" s="32"/>
      <c r="H113" s="32"/>
      <c r="I113" s="27" t="s">
        <v>22</v>
      </c>
      <c r="J113" s="55" t="str">
        <f>IF(J12="","",J12)</f>
        <v>18. 2. 2021</v>
      </c>
      <c r="K113" s="32"/>
      <c r="L113" s="42"/>
      <c r="S113" s="32"/>
      <c r="T113" s="32"/>
      <c r="U113" s="32"/>
      <c r="V113" s="32"/>
      <c r="W113" s="32"/>
      <c r="X113" s="32"/>
      <c r="Y113" s="32"/>
      <c r="Z113" s="32"/>
      <c r="AA113" s="32"/>
      <c r="AB113" s="32"/>
      <c r="AC113" s="32"/>
      <c r="AD113" s="32"/>
      <c r="AE113" s="32"/>
    </row>
    <row r="114" spans="1:31" s="2" customFormat="1" ht="6.95" customHeight="1">
      <c r="A114" s="32"/>
      <c r="B114" s="33"/>
      <c r="C114" s="32"/>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25.7" customHeight="1">
      <c r="A115" s="32"/>
      <c r="B115" s="33"/>
      <c r="C115" s="27" t="s">
        <v>24</v>
      </c>
      <c r="D115" s="32"/>
      <c r="E115" s="32"/>
      <c r="F115" s="25" t="str">
        <f>E15</f>
        <v>Správa železnic, státní organizace</v>
      </c>
      <c r="G115" s="32"/>
      <c r="H115" s="32"/>
      <c r="I115" s="27" t="s">
        <v>32</v>
      </c>
      <c r="J115" s="30" t="str">
        <f>E21</f>
        <v>DMC Havlíčkův Brod, s.r.o.</v>
      </c>
      <c r="K115" s="32"/>
      <c r="L115" s="42"/>
      <c r="S115" s="32"/>
      <c r="T115" s="32"/>
      <c r="U115" s="32"/>
      <c r="V115" s="32"/>
      <c r="W115" s="32"/>
      <c r="X115" s="32"/>
      <c r="Y115" s="32"/>
      <c r="Z115" s="32"/>
      <c r="AA115" s="32"/>
      <c r="AB115" s="32"/>
      <c r="AC115" s="32"/>
      <c r="AD115" s="32"/>
      <c r="AE115" s="32"/>
    </row>
    <row r="116" spans="1:31" s="2" customFormat="1" ht="25.7" customHeight="1">
      <c r="A116" s="32"/>
      <c r="B116" s="33"/>
      <c r="C116" s="27" t="s">
        <v>30</v>
      </c>
      <c r="D116" s="32"/>
      <c r="E116" s="32"/>
      <c r="F116" s="25" t="str">
        <f>IF(E18="","",E18)</f>
        <v>Vyplň údaj</v>
      </c>
      <c r="G116" s="32"/>
      <c r="H116" s="32"/>
      <c r="I116" s="27" t="s">
        <v>37</v>
      </c>
      <c r="J116" s="30" t="str">
        <f>E24</f>
        <v>DMC Havlíčkův Brod, s.r.o.</v>
      </c>
      <c r="K116" s="32"/>
      <c r="L116" s="42"/>
      <c r="S116" s="32"/>
      <c r="T116" s="32"/>
      <c r="U116" s="32"/>
      <c r="V116" s="32"/>
      <c r="W116" s="32"/>
      <c r="X116" s="32"/>
      <c r="Y116" s="32"/>
      <c r="Z116" s="32"/>
      <c r="AA116" s="32"/>
      <c r="AB116" s="32"/>
      <c r="AC116" s="32"/>
      <c r="AD116" s="32"/>
      <c r="AE116" s="32"/>
    </row>
    <row r="117" spans="1:31" s="2" customFormat="1" ht="10.35" customHeight="1">
      <c r="A117" s="32"/>
      <c r="B117" s="33"/>
      <c r="C117" s="32"/>
      <c r="D117" s="32"/>
      <c r="E117" s="32"/>
      <c r="F117" s="32"/>
      <c r="G117" s="32"/>
      <c r="H117" s="32"/>
      <c r="I117" s="32"/>
      <c r="J117" s="32"/>
      <c r="K117" s="32"/>
      <c r="L117" s="42"/>
      <c r="S117" s="32"/>
      <c r="T117" s="32"/>
      <c r="U117" s="32"/>
      <c r="V117" s="32"/>
      <c r="W117" s="32"/>
      <c r="X117" s="32"/>
      <c r="Y117" s="32"/>
      <c r="Z117" s="32"/>
      <c r="AA117" s="32"/>
      <c r="AB117" s="32"/>
      <c r="AC117" s="32"/>
      <c r="AD117" s="32"/>
      <c r="AE117" s="32"/>
    </row>
    <row r="118" spans="1:31" s="10" customFormat="1" ht="29.25" customHeight="1">
      <c r="A118" s="121"/>
      <c r="B118" s="122"/>
      <c r="C118" s="123" t="s">
        <v>193</v>
      </c>
      <c r="D118" s="124" t="s">
        <v>64</v>
      </c>
      <c r="E118" s="124" t="s">
        <v>60</v>
      </c>
      <c r="F118" s="124" t="s">
        <v>61</v>
      </c>
      <c r="G118" s="124" t="s">
        <v>194</v>
      </c>
      <c r="H118" s="124" t="s">
        <v>195</v>
      </c>
      <c r="I118" s="124" t="s">
        <v>196</v>
      </c>
      <c r="J118" s="125" t="s">
        <v>188</v>
      </c>
      <c r="K118" s="126" t="s">
        <v>197</v>
      </c>
      <c r="L118" s="127"/>
      <c r="M118" s="62" t="s">
        <v>1</v>
      </c>
      <c r="N118" s="63" t="s">
        <v>43</v>
      </c>
      <c r="O118" s="63" t="s">
        <v>198</v>
      </c>
      <c r="P118" s="63" t="s">
        <v>199</v>
      </c>
      <c r="Q118" s="63" t="s">
        <v>200</v>
      </c>
      <c r="R118" s="63" t="s">
        <v>201</v>
      </c>
      <c r="S118" s="63" t="s">
        <v>202</v>
      </c>
      <c r="T118" s="64" t="s">
        <v>203</v>
      </c>
      <c r="U118" s="121"/>
      <c r="V118" s="121"/>
      <c r="W118" s="121"/>
      <c r="X118" s="121"/>
      <c r="Y118" s="121"/>
      <c r="Z118" s="121"/>
      <c r="AA118" s="121"/>
      <c r="AB118" s="121"/>
      <c r="AC118" s="121"/>
      <c r="AD118" s="121"/>
      <c r="AE118" s="121"/>
    </row>
    <row r="119" spans="1:63" s="2" customFormat="1" ht="22.9" customHeight="1">
      <c r="A119" s="32"/>
      <c r="B119" s="33"/>
      <c r="C119" s="69" t="s">
        <v>204</v>
      </c>
      <c r="D119" s="32"/>
      <c r="E119" s="32"/>
      <c r="F119" s="32"/>
      <c r="G119" s="32"/>
      <c r="H119" s="32"/>
      <c r="I119" s="32"/>
      <c r="J119" s="128">
        <f>BK119</f>
        <v>0</v>
      </c>
      <c r="K119" s="32"/>
      <c r="L119" s="33"/>
      <c r="M119" s="65"/>
      <c r="N119" s="56"/>
      <c r="O119" s="66"/>
      <c r="P119" s="129">
        <f>P120+P210</f>
        <v>0</v>
      </c>
      <c r="Q119" s="66"/>
      <c r="R119" s="129">
        <f>R120+R210</f>
        <v>1112.03</v>
      </c>
      <c r="S119" s="66"/>
      <c r="T119" s="130">
        <f>T120+T210</f>
        <v>0</v>
      </c>
      <c r="U119" s="32"/>
      <c r="V119" s="32"/>
      <c r="W119" s="32"/>
      <c r="X119" s="32"/>
      <c r="Y119" s="32"/>
      <c r="Z119" s="32"/>
      <c r="AA119" s="32"/>
      <c r="AB119" s="32"/>
      <c r="AC119" s="32"/>
      <c r="AD119" s="32"/>
      <c r="AE119" s="32"/>
      <c r="AT119" s="17" t="s">
        <v>78</v>
      </c>
      <c r="AU119" s="17" t="s">
        <v>190</v>
      </c>
      <c r="BK119" s="131">
        <f>BK120+BK210</f>
        <v>0</v>
      </c>
    </row>
    <row r="120" spans="2:63" s="11" customFormat="1" ht="25.9" customHeight="1">
      <c r="B120" s="132"/>
      <c r="D120" s="133" t="s">
        <v>78</v>
      </c>
      <c r="E120" s="134" t="s">
        <v>770</v>
      </c>
      <c r="F120" s="134" t="s">
        <v>771</v>
      </c>
      <c r="I120" s="135"/>
      <c r="J120" s="136">
        <f>BK120</f>
        <v>0</v>
      </c>
      <c r="L120" s="132"/>
      <c r="M120" s="137"/>
      <c r="N120" s="138"/>
      <c r="O120" s="138"/>
      <c r="P120" s="139">
        <f>P121+SUM(P122:P124)</f>
        <v>0</v>
      </c>
      <c r="Q120" s="138"/>
      <c r="R120" s="139">
        <f>R121+SUM(R122:R124)</f>
        <v>1112.03</v>
      </c>
      <c r="S120" s="138"/>
      <c r="T120" s="140">
        <f>T121+SUM(T122:T124)</f>
        <v>0</v>
      </c>
      <c r="AR120" s="133" t="s">
        <v>87</v>
      </c>
      <c r="AT120" s="141" t="s">
        <v>78</v>
      </c>
      <c r="AU120" s="141" t="s">
        <v>79</v>
      </c>
      <c r="AY120" s="133" t="s">
        <v>207</v>
      </c>
      <c r="BK120" s="142">
        <f>BK121+SUM(BK122:BK124)</f>
        <v>0</v>
      </c>
    </row>
    <row r="121" spans="1:65" s="2" customFormat="1" ht="16.5" customHeight="1">
      <c r="A121" s="32"/>
      <c r="B121" s="143"/>
      <c r="C121" s="144" t="s">
        <v>87</v>
      </c>
      <c r="D121" s="144" t="s">
        <v>208</v>
      </c>
      <c r="E121" s="145" t="s">
        <v>772</v>
      </c>
      <c r="F121" s="146" t="s">
        <v>773</v>
      </c>
      <c r="G121" s="147" t="s">
        <v>612</v>
      </c>
      <c r="H121" s="148">
        <v>1016.93</v>
      </c>
      <c r="I121" s="149"/>
      <c r="J121" s="150">
        <f>ROUND(I121*H121,2)</f>
        <v>0</v>
      </c>
      <c r="K121" s="151"/>
      <c r="L121" s="33"/>
      <c r="M121" s="152" t="s">
        <v>1</v>
      </c>
      <c r="N121" s="153" t="s">
        <v>44</v>
      </c>
      <c r="O121" s="58"/>
      <c r="P121" s="154">
        <f>O121*H121</f>
        <v>0</v>
      </c>
      <c r="Q121" s="154">
        <v>0</v>
      </c>
      <c r="R121" s="154">
        <f>Q121*H121</f>
        <v>0</v>
      </c>
      <c r="S121" s="154">
        <v>0</v>
      </c>
      <c r="T121" s="155">
        <f>S121*H121</f>
        <v>0</v>
      </c>
      <c r="U121" s="32"/>
      <c r="V121" s="32"/>
      <c r="W121" s="32"/>
      <c r="X121" s="32"/>
      <c r="Y121" s="32"/>
      <c r="Z121" s="32"/>
      <c r="AA121" s="32"/>
      <c r="AB121" s="32"/>
      <c r="AC121" s="32"/>
      <c r="AD121" s="32"/>
      <c r="AE121" s="32"/>
      <c r="AR121" s="156" t="s">
        <v>212</v>
      </c>
      <c r="AT121" s="156" t="s">
        <v>208</v>
      </c>
      <c r="AU121" s="156" t="s">
        <v>87</v>
      </c>
      <c r="AY121" s="17" t="s">
        <v>207</v>
      </c>
      <c r="BE121" s="157">
        <f>IF(N121="základní",J121,0)</f>
        <v>0</v>
      </c>
      <c r="BF121" s="157">
        <f>IF(N121="snížená",J121,0)</f>
        <v>0</v>
      </c>
      <c r="BG121" s="157">
        <f>IF(N121="zákl. přenesená",J121,0)</f>
        <v>0</v>
      </c>
      <c r="BH121" s="157">
        <f>IF(N121="sníž. přenesená",J121,0)</f>
        <v>0</v>
      </c>
      <c r="BI121" s="157">
        <f>IF(N121="nulová",J121,0)</f>
        <v>0</v>
      </c>
      <c r="BJ121" s="17" t="s">
        <v>87</v>
      </c>
      <c r="BK121" s="157">
        <f>ROUND(I121*H121,2)</f>
        <v>0</v>
      </c>
      <c r="BL121" s="17" t="s">
        <v>212</v>
      </c>
      <c r="BM121" s="156" t="s">
        <v>774</v>
      </c>
    </row>
    <row r="122" spans="1:47" s="2" customFormat="1" ht="12">
      <c r="A122" s="32"/>
      <c r="B122" s="33"/>
      <c r="C122" s="32"/>
      <c r="D122" s="158" t="s">
        <v>213</v>
      </c>
      <c r="E122" s="32"/>
      <c r="F122" s="159" t="s">
        <v>773</v>
      </c>
      <c r="G122" s="32"/>
      <c r="H122" s="32"/>
      <c r="I122" s="160"/>
      <c r="J122" s="32"/>
      <c r="K122" s="32"/>
      <c r="L122" s="33"/>
      <c r="M122" s="161"/>
      <c r="N122" s="162"/>
      <c r="O122" s="58"/>
      <c r="P122" s="58"/>
      <c r="Q122" s="58"/>
      <c r="R122" s="58"/>
      <c r="S122" s="58"/>
      <c r="T122" s="59"/>
      <c r="U122" s="32"/>
      <c r="V122" s="32"/>
      <c r="W122" s="32"/>
      <c r="X122" s="32"/>
      <c r="Y122" s="32"/>
      <c r="Z122" s="32"/>
      <c r="AA122" s="32"/>
      <c r="AB122" s="32"/>
      <c r="AC122" s="32"/>
      <c r="AD122" s="32"/>
      <c r="AE122" s="32"/>
      <c r="AT122" s="17" t="s">
        <v>213</v>
      </c>
      <c r="AU122" s="17" t="s">
        <v>87</v>
      </c>
    </row>
    <row r="123" spans="2:51" s="15" customFormat="1" ht="12">
      <c r="B123" s="189"/>
      <c r="D123" s="158" t="s">
        <v>466</v>
      </c>
      <c r="E123" s="190" t="s">
        <v>1</v>
      </c>
      <c r="F123" s="191" t="s">
        <v>775</v>
      </c>
      <c r="H123" s="192">
        <v>1016.93</v>
      </c>
      <c r="I123" s="193"/>
      <c r="L123" s="189"/>
      <c r="M123" s="194"/>
      <c r="N123" s="195"/>
      <c r="O123" s="195"/>
      <c r="P123" s="195"/>
      <c r="Q123" s="195"/>
      <c r="R123" s="195"/>
      <c r="S123" s="195"/>
      <c r="T123" s="196"/>
      <c r="AT123" s="190" t="s">
        <v>466</v>
      </c>
      <c r="AU123" s="190" t="s">
        <v>87</v>
      </c>
      <c r="AV123" s="15" t="s">
        <v>89</v>
      </c>
      <c r="AW123" s="15" t="s">
        <v>36</v>
      </c>
      <c r="AX123" s="15" t="s">
        <v>87</v>
      </c>
      <c r="AY123" s="190" t="s">
        <v>207</v>
      </c>
    </row>
    <row r="124" spans="2:63" s="11" customFormat="1" ht="22.9" customHeight="1">
      <c r="B124" s="132"/>
      <c r="D124" s="133" t="s">
        <v>78</v>
      </c>
      <c r="E124" s="187" t="s">
        <v>225</v>
      </c>
      <c r="F124" s="187" t="s">
        <v>776</v>
      </c>
      <c r="I124" s="135"/>
      <c r="J124" s="188">
        <f>BK124</f>
        <v>0</v>
      </c>
      <c r="L124" s="132"/>
      <c r="M124" s="137"/>
      <c r="N124" s="138"/>
      <c r="O124" s="138"/>
      <c r="P124" s="139">
        <f>SUM(P125:P209)</f>
        <v>0</v>
      </c>
      <c r="Q124" s="138"/>
      <c r="R124" s="139">
        <f>SUM(R125:R209)</f>
        <v>1112.03</v>
      </c>
      <c r="S124" s="138"/>
      <c r="T124" s="140">
        <f>SUM(T125:T209)</f>
        <v>0</v>
      </c>
      <c r="AR124" s="133" t="s">
        <v>87</v>
      </c>
      <c r="AT124" s="141" t="s">
        <v>78</v>
      </c>
      <c r="AU124" s="141" t="s">
        <v>87</v>
      </c>
      <c r="AY124" s="133" t="s">
        <v>207</v>
      </c>
      <c r="BK124" s="142">
        <f>SUM(BK125:BK209)</f>
        <v>0</v>
      </c>
    </row>
    <row r="125" spans="1:65" s="2" customFormat="1" ht="21.75" customHeight="1">
      <c r="A125" s="32"/>
      <c r="B125" s="143"/>
      <c r="C125" s="144" t="s">
        <v>89</v>
      </c>
      <c r="D125" s="144" t="s">
        <v>208</v>
      </c>
      <c r="E125" s="145" t="s">
        <v>777</v>
      </c>
      <c r="F125" s="146" t="s">
        <v>778</v>
      </c>
      <c r="G125" s="147" t="s">
        <v>321</v>
      </c>
      <c r="H125" s="148">
        <v>0.805</v>
      </c>
      <c r="I125" s="149"/>
      <c r="J125" s="150">
        <f>ROUND(I125*H125,2)</f>
        <v>0</v>
      </c>
      <c r="K125" s="151"/>
      <c r="L125" s="33"/>
      <c r="M125" s="152" t="s">
        <v>1</v>
      </c>
      <c r="N125" s="153" t="s">
        <v>44</v>
      </c>
      <c r="O125" s="58"/>
      <c r="P125" s="154">
        <f>O125*H125</f>
        <v>0</v>
      </c>
      <c r="Q125" s="154">
        <v>0</v>
      </c>
      <c r="R125" s="154">
        <f>Q125*H125</f>
        <v>0</v>
      </c>
      <c r="S125" s="154">
        <v>0</v>
      </c>
      <c r="T125" s="155">
        <f>S125*H125</f>
        <v>0</v>
      </c>
      <c r="U125" s="32"/>
      <c r="V125" s="32"/>
      <c r="W125" s="32"/>
      <c r="X125" s="32"/>
      <c r="Y125" s="32"/>
      <c r="Z125" s="32"/>
      <c r="AA125" s="32"/>
      <c r="AB125" s="32"/>
      <c r="AC125" s="32"/>
      <c r="AD125" s="32"/>
      <c r="AE125" s="32"/>
      <c r="AR125" s="156" t="s">
        <v>212</v>
      </c>
      <c r="AT125" s="156" t="s">
        <v>208</v>
      </c>
      <c r="AU125" s="156" t="s">
        <v>89</v>
      </c>
      <c r="AY125" s="17" t="s">
        <v>207</v>
      </c>
      <c r="BE125" s="157">
        <f>IF(N125="základní",J125,0)</f>
        <v>0</v>
      </c>
      <c r="BF125" s="157">
        <f>IF(N125="snížená",J125,0)</f>
        <v>0</v>
      </c>
      <c r="BG125" s="157">
        <f>IF(N125="zákl. přenesená",J125,0)</f>
        <v>0</v>
      </c>
      <c r="BH125" s="157">
        <f>IF(N125="sníž. přenesená",J125,0)</f>
        <v>0</v>
      </c>
      <c r="BI125" s="157">
        <f>IF(N125="nulová",J125,0)</f>
        <v>0</v>
      </c>
      <c r="BJ125" s="17" t="s">
        <v>87</v>
      </c>
      <c r="BK125" s="157">
        <f>ROUND(I125*H125,2)</f>
        <v>0</v>
      </c>
      <c r="BL125" s="17" t="s">
        <v>212</v>
      </c>
      <c r="BM125" s="156" t="s">
        <v>779</v>
      </c>
    </row>
    <row r="126" spans="1:47" s="2" customFormat="1" ht="39">
      <c r="A126" s="32"/>
      <c r="B126" s="33"/>
      <c r="C126" s="32"/>
      <c r="D126" s="158" t="s">
        <v>213</v>
      </c>
      <c r="E126" s="32"/>
      <c r="F126" s="159" t="s">
        <v>780</v>
      </c>
      <c r="G126" s="32"/>
      <c r="H126" s="32"/>
      <c r="I126" s="160"/>
      <c r="J126" s="32"/>
      <c r="K126" s="32"/>
      <c r="L126" s="33"/>
      <c r="M126" s="161"/>
      <c r="N126" s="162"/>
      <c r="O126" s="58"/>
      <c r="P126" s="58"/>
      <c r="Q126" s="58"/>
      <c r="R126" s="58"/>
      <c r="S126" s="58"/>
      <c r="T126" s="59"/>
      <c r="U126" s="32"/>
      <c r="V126" s="32"/>
      <c r="W126" s="32"/>
      <c r="X126" s="32"/>
      <c r="Y126" s="32"/>
      <c r="Z126" s="32"/>
      <c r="AA126" s="32"/>
      <c r="AB126" s="32"/>
      <c r="AC126" s="32"/>
      <c r="AD126" s="32"/>
      <c r="AE126" s="32"/>
      <c r="AT126" s="17" t="s">
        <v>213</v>
      </c>
      <c r="AU126" s="17" t="s">
        <v>89</v>
      </c>
    </row>
    <row r="127" spans="1:47" s="2" customFormat="1" ht="19.5">
      <c r="A127" s="32"/>
      <c r="B127" s="33"/>
      <c r="C127" s="32"/>
      <c r="D127" s="158" t="s">
        <v>214</v>
      </c>
      <c r="E127" s="32"/>
      <c r="F127" s="163" t="s">
        <v>781</v>
      </c>
      <c r="G127" s="32"/>
      <c r="H127" s="32"/>
      <c r="I127" s="160"/>
      <c r="J127" s="32"/>
      <c r="K127" s="32"/>
      <c r="L127" s="33"/>
      <c r="M127" s="161"/>
      <c r="N127" s="162"/>
      <c r="O127" s="58"/>
      <c r="P127" s="58"/>
      <c r="Q127" s="58"/>
      <c r="R127" s="58"/>
      <c r="S127" s="58"/>
      <c r="T127" s="59"/>
      <c r="U127" s="32"/>
      <c r="V127" s="32"/>
      <c r="W127" s="32"/>
      <c r="X127" s="32"/>
      <c r="Y127" s="32"/>
      <c r="Z127" s="32"/>
      <c r="AA127" s="32"/>
      <c r="AB127" s="32"/>
      <c r="AC127" s="32"/>
      <c r="AD127" s="32"/>
      <c r="AE127" s="32"/>
      <c r="AT127" s="17" t="s">
        <v>214</v>
      </c>
      <c r="AU127" s="17" t="s">
        <v>89</v>
      </c>
    </row>
    <row r="128" spans="1:65" s="2" customFormat="1" ht="21.75" customHeight="1">
      <c r="A128" s="32"/>
      <c r="B128" s="143"/>
      <c r="C128" s="144" t="s">
        <v>218</v>
      </c>
      <c r="D128" s="144" t="s">
        <v>208</v>
      </c>
      <c r="E128" s="145" t="s">
        <v>782</v>
      </c>
      <c r="F128" s="146" t="s">
        <v>783</v>
      </c>
      <c r="G128" s="147" t="s">
        <v>612</v>
      </c>
      <c r="H128" s="148">
        <v>211.93</v>
      </c>
      <c r="I128" s="149"/>
      <c r="J128" s="150">
        <f>ROUND(I128*H128,2)</f>
        <v>0</v>
      </c>
      <c r="K128" s="151"/>
      <c r="L128" s="33"/>
      <c r="M128" s="152" t="s">
        <v>1</v>
      </c>
      <c r="N128" s="153" t="s">
        <v>44</v>
      </c>
      <c r="O128" s="58"/>
      <c r="P128" s="154">
        <f>O128*H128</f>
        <v>0</v>
      </c>
      <c r="Q128" s="154">
        <v>0</v>
      </c>
      <c r="R128" s="154">
        <f>Q128*H128</f>
        <v>0</v>
      </c>
      <c r="S128" s="154">
        <v>0</v>
      </c>
      <c r="T128" s="155">
        <f>S128*H128</f>
        <v>0</v>
      </c>
      <c r="U128" s="32"/>
      <c r="V128" s="32"/>
      <c r="W128" s="32"/>
      <c r="X128" s="32"/>
      <c r="Y128" s="32"/>
      <c r="Z128" s="32"/>
      <c r="AA128" s="32"/>
      <c r="AB128" s="32"/>
      <c r="AC128" s="32"/>
      <c r="AD128" s="32"/>
      <c r="AE128" s="32"/>
      <c r="AR128" s="156" t="s">
        <v>212</v>
      </c>
      <c r="AT128" s="156" t="s">
        <v>208</v>
      </c>
      <c r="AU128" s="156" t="s">
        <v>89</v>
      </c>
      <c r="AY128" s="17" t="s">
        <v>207</v>
      </c>
      <c r="BE128" s="157">
        <f>IF(N128="základní",J128,0)</f>
        <v>0</v>
      </c>
      <c r="BF128" s="157">
        <f>IF(N128="snížená",J128,0)</f>
        <v>0</v>
      </c>
      <c r="BG128" s="157">
        <f>IF(N128="zákl. přenesená",J128,0)</f>
        <v>0</v>
      </c>
      <c r="BH128" s="157">
        <f>IF(N128="sníž. přenesená",J128,0)</f>
        <v>0</v>
      </c>
      <c r="BI128" s="157">
        <f>IF(N128="nulová",J128,0)</f>
        <v>0</v>
      </c>
      <c r="BJ128" s="17" t="s">
        <v>87</v>
      </c>
      <c r="BK128" s="157">
        <f>ROUND(I128*H128,2)</f>
        <v>0</v>
      </c>
      <c r="BL128" s="17" t="s">
        <v>212</v>
      </c>
      <c r="BM128" s="156" t="s">
        <v>784</v>
      </c>
    </row>
    <row r="129" spans="1:47" s="2" customFormat="1" ht="39">
      <c r="A129" s="32"/>
      <c r="B129" s="33"/>
      <c r="C129" s="32"/>
      <c r="D129" s="158" t="s">
        <v>213</v>
      </c>
      <c r="E129" s="32"/>
      <c r="F129" s="159" t="s">
        <v>785</v>
      </c>
      <c r="G129" s="32"/>
      <c r="H129" s="32"/>
      <c r="I129" s="160"/>
      <c r="J129" s="32"/>
      <c r="K129" s="32"/>
      <c r="L129" s="33"/>
      <c r="M129" s="161"/>
      <c r="N129" s="162"/>
      <c r="O129" s="58"/>
      <c r="P129" s="58"/>
      <c r="Q129" s="58"/>
      <c r="R129" s="58"/>
      <c r="S129" s="58"/>
      <c r="T129" s="59"/>
      <c r="U129" s="32"/>
      <c r="V129" s="32"/>
      <c r="W129" s="32"/>
      <c r="X129" s="32"/>
      <c r="Y129" s="32"/>
      <c r="Z129" s="32"/>
      <c r="AA129" s="32"/>
      <c r="AB129" s="32"/>
      <c r="AC129" s="32"/>
      <c r="AD129" s="32"/>
      <c r="AE129" s="32"/>
      <c r="AT129" s="17" t="s">
        <v>213</v>
      </c>
      <c r="AU129" s="17" t="s">
        <v>89</v>
      </c>
    </row>
    <row r="130" spans="1:47" s="2" customFormat="1" ht="19.5">
      <c r="A130" s="32"/>
      <c r="B130" s="33"/>
      <c r="C130" s="32"/>
      <c r="D130" s="158" t="s">
        <v>214</v>
      </c>
      <c r="E130" s="32"/>
      <c r="F130" s="163" t="s">
        <v>786</v>
      </c>
      <c r="G130" s="32"/>
      <c r="H130" s="32"/>
      <c r="I130" s="160"/>
      <c r="J130" s="32"/>
      <c r="K130" s="32"/>
      <c r="L130" s="33"/>
      <c r="M130" s="161"/>
      <c r="N130" s="162"/>
      <c r="O130" s="58"/>
      <c r="P130" s="58"/>
      <c r="Q130" s="58"/>
      <c r="R130" s="58"/>
      <c r="S130" s="58"/>
      <c r="T130" s="59"/>
      <c r="U130" s="32"/>
      <c r="V130" s="32"/>
      <c r="W130" s="32"/>
      <c r="X130" s="32"/>
      <c r="Y130" s="32"/>
      <c r="Z130" s="32"/>
      <c r="AA130" s="32"/>
      <c r="AB130" s="32"/>
      <c r="AC130" s="32"/>
      <c r="AD130" s="32"/>
      <c r="AE130" s="32"/>
      <c r="AT130" s="17" t="s">
        <v>214</v>
      </c>
      <c r="AU130" s="17" t="s">
        <v>89</v>
      </c>
    </row>
    <row r="131" spans="1:65" s="2" customFormat="1" ht="21.75" customHeight="1">
      <c r="A131" s="32"/>
      <c r="B131" s="143"/>
      <c r="C131" s="144" t="s">
        <v>212</v>
      </c>
      <c r="D131" s="144" t="s">
        <v>208</v>
      </c>
      <c r="E131" s="145" t="s">
        <v>787</v>
      </c>
      <c r="F131" s="146" t="s">
        <v>788</v>
      </c>
      <c r="G131" s="147" t="s">
        <v>789</v>
      </c>
      <c r="H131" s="148">
        <v>366.225</v>
      </c>
      <c r="I131" s="149"/>
      <c r="J131" s="150">
        <f>ROUND(I131*H131,2)</f>
        <v>0</v>
      </c>
      <c r="K131" s="151"/>
      <c r="L131" s="33"/>
      <c r="M131" s="152" t="s">
        <v>1</v>
      </c>
      <c r="N131" s="153" t="s">
        <v>44</v>
      </c>
      <c r="O131" s="58"/>
      <c r="P131" s="154">
        <f>O131*H131</f>
        <v>0</v>
      </c>
      <c r="Q131" s="154">
        <v>0</v>
      </c>
      <c r="R131" s="154">
        <f>Q131*H131</f>
        <v>0</v>
      </c>
      <c r="S131" s="154">
        <v>0</v>
      </c>
      <c r="T131" s="155">
        <f>S131*H131</f>
        <v>0</v>
      </c>
      <c r="U131" s="32"/>
      <c r="V131" s="32"/>
      <c r="W131" s="32"/>
      <c r="X131" s="32"/>
      <c r="Y131" s="32"/>
      <c r="Z131" s="32"/>
      <c r="AA131" s="32"/>
      <c r="AB131" s="32"/>
      <c r="AC131" s="32"/>
      <c r="AD131" s="32"/>
      <c r="AE131" s="32"/>
      <c r="AR131" s="156" t="s">
        <v>212</v>
      </c>
      <c r="AT131" s="156" t="s">
        <v>208</v>
      </c>
      <c r="AU131" s="156" t="s">
        <v>89</v>
      </c>
      <c r="AY131" s="17" t="s">
        <v>207</v>
      </c>
      <c r="BE131" s="157">
        <f>IF(N131="základní",J131,0)</f>
        <v>0</v>
      </c>
      <c r="BF131" s="157">
        <f>IF(N131="snížená",J131,0)</f>
        <v>0</v>
      </c>
      <c r="BG131" s="157">
        <f>IF(N131="zákl. přenesená",J131,0)</f>
        <v>0</v>
      </c>
      <c r="BH131" s="157">
        <f>IF(N131="sníž. přenesená",J131,0)</f>
        <v>0</v>
      </c>
      <c r="BI131" s="157">
        <f>IF(N131="nulová",J131,0)</f>
        <v>0</v>
      </c>
      <c r="BJ131" s="17" t="s">
        <v>87</v>
      </c>
      <c r="BK131" s="157">
        <f>ROUND(I131*H131,2)</f>
        <v>0</v>
      </c>
      <c r="BL131" s="17" t="s">
        <v>212</v>
      </c>
      <c r="BM131" s="156" t="s">
        <v>790</v>
      </c>
    </row>
    <row r="132" spans="1:47" s="2" customFormat="1" ht="39">
      <c r="A132" s="32"/>
      <c r="B132" s="33"/>
      <c r="C132" s="32"/>
      <c r="D132" s="158" t="s">
        <v>213</v>
      </c>
      <c r="E132" s="32"/>
      <c r="F132" s="159" t="s">
        <v>791</v>
      </c>
      <c r="G132" s="32"/>
      <c r="H132" s="32"/>
      <c r="I132" s="160"/>
      <c r="J132" s="32"/>
      <c r="K132" s="32"/>
      <c r="L132" s="33"/>
      <c r="M132" s="161"/>
      <c r="N132" s="162"/>
      <c r="O132" s="58"/>
      <c r="P132" s="58"/>
      <c r="Q132" s="58"/>
      <c r="R132" s="58"/>
      <c r="S132" s="58"/>
      <c r="T132" s="59"/>
      <c r="U132" s="32"/>
      <c r="V132" s="32"/>
      <c r="W132" s="32"/>
      <c r="X132" s="32"/>
      <c r="Y132" s="32"/>
      <c r="Z132" s="32"/>
      <c r="AA132" s="32"/>
      <c r="AB132" s="32"/>
      <c r="AC132" s="32"/>
      <c r="AD132" s="32"/>
      <c r="AE132" s="32"/>
      <c r="AT132" s="17" t="s">
        <v>213</v>
      </c>
      <c r="AU132" s="17" t="s">
        <v>89</v>
      </c>
    </row>
    <row r="133" spans="2:51" s="15" customFormat="1" ht="12">
      <c r="B133" s="189"/>
      <c r="D133" s="158" t="s">
        <v>466</v>
      </c>
      <c r="E133" s="190" t="s">
        <v>1</v>
      </c>
      <c r="F133" s="191" t="s">
        <v>792</v>
      </c>
      <c r="H133" s="192">
        <v>239.625</v>
      </c>
      <c r="I133" s="193"/>
      <c r="L133" s="189"/>
      <c r="M133" s="194"/>
      <c r="N133" s="195"/>
      <c r="O133" s="195"/>
      <c r="P133" s="195"/>
      <c r="Q133" s="195"/>
      <c r="R133" s="195"/>
      <c r="S133" s="195"/>
      <c r="T133" s="196"/>
      <c r="AT133" s="190" t="s">
        <v>466</v>
      </c>
      <c r="AU133" s="190" t="s">
        <v>89</v>
      </c>
      <c r="AV133" s="15" t="s">
        <v>89</v>
      </c>
      <c r="AW133" s="15" t="s">
        <v>36</v>
      </c>
      <c r="AX133" s="15" t="s">
        <v>79</v>
      </c>
      <c r="AY133" s="190" t="s">
        <v>207</v>
      </c>
    </row>
    <row r="134" spans="2:51" s="15" customFormat="1" ht="12">
      <c r="B134" s="189"/>
      <c r="D134" s="158" t="s">
        <v>466</v>
      </c>
      <c r="E134" s="190" t="s">
        <v>1</v>
      </c>
      <c r="F134" s="191" t="s">
        <v>793</v>
      </c>
      <c r="H134" s="192">
        <v>126.6</v>
      </c>
      <c r="I134" s="193"/>
      <c r="L134" s="189"/>
      <c r="M134" s="194"/>
      <c r="N134" s="195"/>
      <c r="O134" s="195"/>
      <c r="P134" s="195"/>
      <c r="Q134" s="195"/>
      <c r="R134" s="195"/>
      <c r="S134" s="195"/>
      <c r="T134" s="196"/>
      <c r="AT134" s="190" t="s">
        <v>466</v>
      </c>
      <c r="AU134" s="190" t="s">
        <v>89</v>
      </c>
      <c r="AV134" s="15" t="s">
        <v>89</v>
      </c>
      <c r="AW134" s="15" t="s">
        <v>36</v>
      </c>
      <c r="AX134" s="15" t="s">
        <v>79</v>
      </c>
      <c r="AY134" s="190" t="s">
        <v>207</v>
      </c>
    </row>
    <row r="135" spans="2:51" s="13" customFormat="1" ht="12">
      <c r="B135" s="175"/>
      <c r="D135" s="158" t="s">
        <v>466</v>
      </c>
      <c r="E135" s="176" t="s">
        <v>1</v>
      </c>
      <c r="F135" s="177" t="s">
        <v>468</v>
      </c>
      <c r="H135" s="178">
        <v>366.225</v>
      </c>
      <c r="I135" s="179"/>
      <c r="L135" s="175"/>
      <c r="M135" s="180"/>
      <c r="N135" s="181"/>
      <c r="O135" s="181"/>
      <c r="P135" s="181"/>
      <c r="Q135" s="181"/>
      <c r="R135" s="181"/>
      <c r="S135" s="181"/>
      <c r="T135" s="182"/>
      <c r="AT135" s="176" t="s">
        <v>466</v>
      </c>
      <c r="AU135" s="176" t="s">
        <v>89</v>
      </c>
      <c r="AV135" s="13" t="s">
        <v>212</v>
      </c>
      <c r="AW135" s="13" t="s">
        <v>36</v>
      </c>
      <c r="AX135" s="13" t="s">
        <v>87</v>
      </c>
      <c r="AY135" s="176" t="s">
        <v>207</v>
      </c>
    </row>
    <row r="136" spans="1:65" s="2" customFormat="1" ht="16.5" customHeight="1">
      <c r="A136" s="32"/>
      <c r="B136" s="143"/>
      <c r="C136" s="197" t="s">
        <v>225</v>
      </c>
      <c r="D136" s="197" t="s">
        <v>267</v>
      </c>
      <c r="E136" s="198" t="s">
        <v>794</v>
      </c>
      <c r="F136" s="199" t="s">
        <v>795</v>
      </c>
      <c r="G136" s="200" t="s">
        <v>796</v>
      </c>
      <c r="H136" s="201">
        <v>32.96</v>
      </c>
      <c r="I136" s="202"/>
      <c r="J136" s="203">
        <f>ROUND(I136*H136,2)</f>
        <v>0</v>
      </c>
      <c r="K136" s="204"/>
      <c r="L136" s="205"/>
      <c r="M136" s="206" t="s">
        <v>1</v>
      </c>
      <c r="N136" s="207" t="s">
        <v>44</v>
      </c>
      <c r="O136" s="58"/>
      <c r="P136" s="154">
        <f>O136*H136</f>
        <v>0</v>
      </c>
      <c r="Q136" s="154">
        <v>1</v>
      </c>
      <c r="R136" s="154">
        <f>Q136*H136</f>
        <v>32.96</v>
      </c>
      <c r="S136" s="154">
        <v>0</v>
      </c>
      <c r="T136" s="155">
        <f>S136*H136</f>
        <v>0</v>
      </c>
      <c r="U136" s="32"/>
      <c r="V136" s="32"/>
      <c r="W136" s="32"/>
      <c r="X136" s="32"/>
      <c r="Y136" s="32"/>
      <c r="Z136" s="32"/>
      <c r="AA136" s="32"/>
      <c r="AB136" s="32"/>
      <c r="AC136" s="32"/>
      <c r="AD136" s="32"/>
      <c r="AE136" s="32"/>
      <c r="AR136" s="156" t="s">
        <v>224</v>
      </c>
      <c r="AT136" s="156" t="s">
        <v>267</v>
      </c>
      <c r="AU136" s="156" t="s">
        <v>89</v>
      </c>
      <c r="AY136" s="17" t="s">
        <v>207</v>
      </c>
      <c r="BE136" s="157">
        <f>IF(N136="základní",J136,0)</f>
        <v>0</v>
      </c>
      <c r="BF136" s="157">
        <f>IF(N136="snížená",J136,0)</f>
        <v>0</v>
      </c>
      <c r="BG136" s="157">
        <f>IF(N136="zákl. přenesená",J136,0)</f>
        <v>0</v>
      </c>
      <c r="BH136" s="157">
        <f>IF(N136="sníž. přenesená",J136,0)</f>
        <v>0</v>
      </c>
      <c r="BI136" s="157">
        <f>IF(N136="nulová",J136,0)</f>
        <v>0</v>
      </c>
      <c r="BJ136" s="17" t="s">
        <v>87</v>
      </c>
      <c r="BK136" s="157">
        <f>ROUND(I136*H136,2)</f>
        <v>0</v>
      </c>
      <c r="BL136" s="17" t="s">
        <v>212</v>
      </c>
      <c r="BM136" s="156" t="s">
        <v>797</v>
      </c>
    </row>
    <row r="137" spans="1:47" s="2" customFormat="1" ht="12">
      <c r="A137" s="32"/>
      <c r="B137" s="33"/>
      <c r="C137" s="32"/>
      <c r="D137" s="158" t="s">
        <v>213</v>
      </c>
      <c r="E137" s="32"/>
      <c r="F137" s="159" t="s">
        <v>795</v>
      </c>
      <c r="G137" s="32"/>
      <c r="H137" s="32"/>
      <c r="I137" s="160"/>
      <c r="J137" s="32"/>
      <c r="K137" s="32"/>
      <c r="L137" s="33"/>
      <c r="M137" s="161"/>
      <c r="N137" s="162"/>
      <c r="O137" s="58"/>
      <c r="P137" s="58"/>
      <c r="Q137" s="58"/>
      <c r="R137" s="58"/>
      <c r="S137" s="58"/>
      <c r="T137" s="59"/>
      <c r="U137" s="32"/>
      <c r="V137" s="32"/>
      <c r="W137" s="32"/>
      <c r="X137" s="32"/>
      <c r="Y137" s="32"/>
      <c r="Z137" s="32"/>
      <c r="AA137" s="32"/>
      <c r="AB137" s="32"/>
      <c r="AC137" s="32"/>
      <c r="AD137" s="32"/>
      <c r="AE137" s="32"/>
      <c r="AT137" s="17" t="s">
        <v>213</v>
      </c>
      <c r="AU137" s="17" t="s">
        <v>89</v>
      </c>
    </row>
    <row r="138" spans="2:51" s="15" customFormat="1" ht="12">
      <c r="B138" s="189"/>
      <c r="D138" s="158" t="s">
        <v>466</v>
      </c>
      <c r="E138" s="190" t="s">
        <v>1</v>
      </c>
      <c r="F138" s="191" t="s">
        <v>798</v>
      </c>
      <c r="H138" s="192">
        <v>32.96</v>
      </c>
      <c r="I138" s="193"/>
      <c r="L138" s="189"/>
      <c r="M138" s="194"/>
      <c r="N138" s="195"/>
      <c r="O138" s="195"/>
      <c r="P138" s="195"/>
      <c r="Q138" s="195"/>
      <c r="R138" s="195"/>
      <c r="S138" s="195"/>
      <c r="T138" s="196"/>
      <c r="AT138" s="190" t="s">
        <v>466</v>
      </c>
      <c r="AU138" s="190" t="s">
        <v>89</v>
      </c>
      <c r="AV138" s="15" t="s">
        <v>89</v>
      </c>
      <c r="AW138" s="15" t="s">
        <v>36</v>
      </c>
      <c r="AX138" s="15" t="s">
        <v>87</v>
      </c>
      <c r="AY138" s="190" t="s">
        <v>207</v>
      </c>
    </row>
    <row r="139" spans="1:65" s="2" customFormat="1" ht="16.5" customHeight="1">
      <c r="A139" s="32"/>
      <c r="B139" s="143"/>
      <c r="C139" s="197" t="s">
        <v>221</v>
      </c>
      <c r="D139" s="197" t="s">
        <v>267</v>
      </c>
      <c r="E139" s="198" t="s">
        <v>799</v>
      </c>
      <c r="F139" s="199" t="s">
        <v>800</v>
      </c>
      <c r="G139" s="200" t="s">
        <v>796</v>
      </c>
      <c r="H139" s="201">
        <v>32.96</v>
      </c>
      <c r="I139" s="202"/>
      <c r="J139" s="203">
        <f>ROUND(I139*H139,2)</f>
        <v>0</v>
      </c>
      <c r="K139" s="204"/>
      <c r="L139" s="205"/>
      <c r="M139" s="206" t="s">
        <v>1</v>
      </c>
      <c r="N139" s="207" t="s">
        <v>44</v>
      </c>
      <c r="O139" s="58"/>
      <c r="P139" s="154">
        <f>O139*H139</f>
        <v>0</v>
      </c>
      <c r="Q139" s="154">
        <v>1</v>
      </c>
      <c r="R139" s="154">
        <f>Q139*H139</f>
        <v>32.96</v>
      </c>
      <c r="S139" s="154">
        <v>0</v>
      </c>
      <c r="T139" s="155">
        <f>S139*H139</f>
        <v>0</v>
      </c>
      <c r="U139" s="32"/>
      <c r="V139" s="32"/>
      <c r="W139" s="32"/>
      <c r="X139" s="32"/>
      <c r="Y139" s="32"/>
      <c r="Z139" s="32"/>
      <c r="AA139" s="32"/>
      <c r="AB139" s="32"/>
      <c r="AC139" s="32"/>
      <c r="AD139" s="32"/>
      <c r="AE139" s="32"/>
      <c r="AR139" s="156" t="s">
        <v>224</v>
      </c>
      <c r="AT139" s="156" t="s">
        <v>267</v>
      </c>
      <c r="AU139" s="156" t="s">
        <v>89</v>
      </c>
      <c r="AY139" s="17" t="s">
        <v>207</v>
      </c>
      <c r="BE139" s="157">
        <f>IF(N139="základní",J139,0)</f>
        <v>0</v>
      </c>
      <c r="BF139" s="157">
        <f>IF(N139="snížená",J139,0)</f>
        <v>0</v>
      </c>
      <c r="BG139" s="157">
        <f>IF(N139="zákl. přenesená",J139,0)</f>
        <v>0</v>
      </c>
      <c r="BH139" s="157">
        <f>IF(N139="sníž. přenesená",J139,0)</f>
        <v>0</v>
      </c>
      <c r="BI139" s="157">
        <f>IF(N139="nulová",J139,0)</f>
        <v>0</v>
      </c>
      <c r="BJ139" s="17" t="s">
        <v>87</v>
      </c>
      <c r="BK139" s="157">
        <f>ROUND(I139*H139,2)</f>
        <v>0</v>
      </c>
      <c r="BL139" s="17" t="s">
        <v>212</v>
      </c>
      <c r="BM139" s="156" t="s">
        <v>801</v>
      </c>
    </row>
    <row r="140" spans="1:47" s="2" customFormat="1" ht="12">
      <c r="A140" s="32"/>
      <c r="B140" s="33"/>
      <c r="C140" s="32"/>
      <c r="D140" s="158" t="s">
        <v>213</v>
      </c>
      <c r="E140" s="32"/>
      <c r="F140" s="159" t="s">
        <v>800</v>
      </c>
      <c r="G140" s="32"/>
      <c r="H140" s="32"/>
      <c r="I140" s="160"/>
      <c r="J140" s="32"/>
      <c r="K140" s="32"/>
      <c r="L140" s="33"/>
      <c r="M140" s="161"/>
      <c r="N140" s="162"/>
      <c r="O140" s="58"/>
      <c r="P140" s="58"/>
      <c r="Q140" s="58"/>
      <c r="R140" s="58"/>
      <c r="S140" s="58"/>
      <c r="T140" s="59"/>
      <c r="U140" s="32"/>
      <c r="V140" s="32"/>
      <c r="W140" s="32"/>
      <c r="X140" s="32"/>
      <c r="Y140" s="32"/>
      <c r="Z140" s="32"/>
      <c r="AA140" s="32"/>
      <c r="AB140" s="32"/>
      <c r="AC140" s="32"/>
      <c r="AD140" s="32"/>
      <c r="AE140" s="32"/>
      <c r="AT140" s="17" t="s">
        <v>213</v>
      </c>
      <c r="AU140" s="17" t="s">
        <v>89</v>
      </c>
    </row>
    <row r="141" spans="1:65" s="2" customFormat="1" ht="21.75" customHeight="1">
      <c r="A141" s="32"/>
      <c r="B141" s="143"/>
      <c r="C141" s="144" t="s">
        <v>232</v>
      </c>
      <c r="D141" s="144" t="s">
        <v>208</v>
      </c>
      <c r="E141" s="145" t="s">
        <v>802</v>
      </c>
      <c r="F141" s="146" t="s">
        <v>803</v>
      </c>
      <c r="G141" s="147" t="s">
        <v>576</v>
      </c>
      <c r="H141" s="148">
        <v>133.2</v>
      </c>
      <c r="I141" s="149"/>
      <c r="J141" s="150">
        <f>ROUND(I141*H141,2)</f>
        <v>0</v>
      </c>
      <c r="K141" s="151"/>
      <c r="L141" s="33"/>
      <c r="M141" s="152" t="s">
        <v>1</v>
      </c>
      <c r="N141" s="153" t="s">
        <v>44</v>
      </c>
      <c r="O141" s="58"/>
      <c r="P141" s="154">
        <f>O141*H141</f>
        <v>0</v>
      </c>
      <c r="Q141" s="154">
        <v>0</v>
      </c>
      <c r="R141" s="154">
        <f>Q141*H141</f>
        <v>0</v>
      </c>
      <c r="S141" s="154">
        <v>0</v>
      </c>
      <c r="T141" s="155">
        <f>S141*H141</f>
        <v>0</v>
      </c>
      <c r="U141" s="32"/>
      <c r="V141" s="32"/>
      <c r="W141" s="32"/>
      <c r="X141" s="32"/>
      <c r="Y141" s="32"/>
      <c r="Z141" s="32"/>
      <c r="AA141" s="32"/>
      <c r="AB141" s="32"/>
      <c r="AC141" s="32"/>
      <c r="AD141" s="32"/>
      <c r="AE141" s="32"/>
      <c r="AR141" s="156" t="s">
        <v>212</v>
      </c>
      <c r="AT141" s="156" t="s">
        <v>208</v>
      </c>
      <c r="AU141" s="156" t="s">
        <v>89</v>
      </c>
      <c r="AY141" s="17" t="s">
        <v>207</v>
      </c>
      <c r="BE141" s="157">
        <f>IF(N141="základní",J141,0)</f>
        <v>0</v>
      </c>
      <c r="BF141" s="157">
        <f>IF(N141="snížená",J141,0)</f>
        <v>0</v>
      </c>
      <c r="BG141" s="157">
        <f>IF(N141="zákl. přenesená",J141,0)</f>
        <v>0</v>
      </c>
      <c r="BH141" s="157">
        <f>IF(N141="sníž. přenesená",J141,0)</f>
        <v>0</v>
      </c>
      <c r="BI141" s="157">
        <f>IF(N141="nulová",J141,0)</f>
        <v>0</v>
      </c>
      <c r="BJ141" s="17" t="s">
        <v>87</v>
      </c>
      <c r="BK141" s="157">
        <f>ROUND(I141*H141,2)</f>
        <v>0</v>
      </c>
      <c r="BL141" s="17" t="s">
        <v>212</v>
      </c>
      <c r="BM141" s="156" t="s">
        <v>804</v>
      </c>
    </row>
    <row r="142" spans="1:47" s="2" customFormat="1" ht="39">
      <c r="A142" s="32"/>
      <c r="B142" s="33"/>
      <c r="C142" s="32"/>
      <c r="D142" s="158" t="s">
        <v>213</v>
      </c>
      <c r="E142" s="32"/>
      <c r="F142" s="159" t="s">
        <v>805</v>
      </c>
      <c r="G142" s="32"/>
      <c r="H142" s="32"/>
      <c r="I142" s="160"/>
      <c r="J142" s="32"/>
      <c r="K142" s="32"/>
      <c r="L142" s="33"/>
      <c r="M142" s="161"/>
      <c r="N142" s="162"/>
      <c r="O142" s="58"/>
      <c r="P142" s="58"/>
      <c r="Q142" s="58"/>
      <c r="R142" s="58"/>
      <c r="S142" s="58"/>
      <c r="T142" s="59"/>
      <c r="U142" s="32"/>
      <c r="V142" s="32"/>
      <c r="W142" s="32"/>
      <c r="X142" s="32"/>
      <c r="Y142" s="32"/>
      <c r="Z142" s="32"/>
      <c r="AA142" s="32"/>
      <c r="AB142" s="32"/>
      <c r="AC142" s="32"/>
      <c r="AD142" s="32"/>
      <c r="AE142" s="32"/>
      <c r="AT142" s="17" t="s">
        <v>213</v>
      </c>
      <c r="AU142" s="17" t="s">
        <v>89</v>
      </c>
    </row>
    <row r="143" spans="2:51" s="15" customFormat="1" ht="22.5">
      <c r="B143" s="189"/>
      <c r="D143" s="158" t="s">
        <v>466</v>
      </c>
      <c r="E143" s="190" t="s">
        <v>1</v>
      </c>
      <c r="F143" s="191" t="s">
        <v>806</v>
      </c>
      <c r="H143" s="192">
        <v>133.2</v>
      </c>
      <c r="I143" s="193"/>
      <c r="L143" s="189"/>
      <c r="M143" s="194"/>
      <c r="N143" s="195"/>
      <c r="O143" s="195"/>
      <c r="P143" s="195"/>
      <c r="Q143" s="195"/>
      <c r="R143" s="195"/>
      <c r="S143" s="195"/>
      <c r="T143" s="196"/>
      <c r="AT143" s="190" t="s">
        <v>466</v>
      </c>
      <c r="AU143" s="190" t="s">
        <v>89</v>
      </c>
      <c r="AV143" s="15" t="s">
        <v>89</v>
      </c>
      <c r="AW143" s="15" t="s">
        <v>36</v>
      </c>
      <c r="AX143" s="15" t="s">
        <v>87</v>
      </c>
      <c r="AY143" s="190" t="s">
        <v>207</v>
      </c>
    </row>
    <row r="144" spans="1:65" s="2" customFormat="1" ht="16.5" customHeight="1">
      <c r="A144" s="32"/>
      <c r="B144" s="143"/>
      <c r="C144" s="144" t="s">
        <v>224</v>
      </c>
      <c r="D144" s="144" t="s">
        <v>208</v>
      </c>
      <c r="E144" s="145" t="s">
        <v>807</v>
      </c>
      <c r="F144" s="146" t="s">
        <v>808</v>
      </c>
      <c r="G144" s="147" t="s">
        <v>576</v>
      </c>
      <c r="H144" s="148">
        <v>496.4</v>
      </c>
      <c r="I144" s="149"/>
      <c r="J144" s="150">
        <f>ROUND(I144*H144,2)</f>
        <v>0</v>
      </c>
      <c r="K144" s="151"/>
      <c r="L144" s="33"/>
      <c r="M144" s="152" t="s">
        <v>1</v>
      </c>
      <c r="N144" s="153" t="s">
        <v>44</v>
      </c>
      <c r="O144" s="58"/>
      <c r="P144" s="154">
        <f>O144*H144</f>
        <v>0</v>
      </c>
      <c r="Q144" s="154">
        <v>0</v>
      </c>
      <c r="R144" s="154">
        <f>Q144*H144</f>
        <v>0</v>
      </c>
      <c r="S144" s="154">
        <v>0</v>
      </c>
      <c r="T144" s="155">
        <f>S144*H144</f>
        <v>0</v>
      </c>
      <c r="U144" s="32"/>
      <c r="V144" s="32"/>
      <c r="W144" s="32"/>
      <c r="X144" s="32"/>
      <c r="Y144" s="32"/>
      <c r="Z144" s="32"/>
      <c r="AA144" s="32"/>
      <c r="AB144" s="32"/>
      <c r="AC144" s="32"/>
      <c r="AD144" s="32"/>
      <c r="AE144" s="32"/>
      <c r="AR144" s="156" t="s">
        <v>212</v>
      </c>
      <c r="AT144" s="156" t="s">
        <v>208</v>
      </c>
      <c r="AU144" s="156" t="s">
        <v>89</v>
      </c>
      <c r="AY144" s="17" t="s">
        <v>207</v>
      </c>
      <c r="BE144" s="157">
        <f>IF(N144="základní",J144,0)</f>
        <v>0</v>
      </c>
      <c r="BF144" s="157">
        <f>IF(N144="snížená",J144,0)</f>
        <v>0</v>
      </c>
      <c r="BG144" s="157">
        <f>IF(N144="zákl. přenesená",J144,0)</f>
        <v>0</v>
      </c>
      <c r="BH144" s="157">
        <f>IF(N144="sníž. přenesená",J144,0)</f>
        <v>0</v>
      </c>
      <c r="BI144" s="157">
        <f>IF(N144="nulová",J144,0)</f>
        <v>0</v>
      </c>
      <c r="BJ144" s="17" t="s">
        <v>87</v>
      </c>
      <c r="BK144" s="157">
        <f>ROUND(I144*H144,2)</f>
        <v>0</v>
      </c>
      <c r="BL144" s="17" t="s">
        <v>212</v>
      </c>
      <c r="BM144" s="156" t="s">
        <v>809</v>
      </c>
    </row>
    <row r="145" spans="1:47" s="2" customFormat="1" ht="48.75">
      <c r="A145" s="32"/>
      <c r="B145" s="33"/>
      <c r="C145" s="32"/>
      <c r="D145" s="158" t="s">
        <v>213</v>
      </c>
      <c r="E145" s="32"/>
      <c r="F145" s="159" t="s">
        <v>810</v>
      </c>
      <c r="G145" s="32"/>
      <c r="H145" s="32"/>
      <c r="I145" s="160"/>
      <c r="J145" s="32"/>
      <c r="K145" s="32"/>
      <c r="L145" s="33"/>
      <c r="M145" s="161"/>
      <c r="N145" s="162"/>
      <c r="O145" s="58"/>
      <c r="P145" s="58"/>
      <c r="Q145" s="58"/>
      <c r="R145" s="58"/>
      <c r="S145" s="58"/>
      <c r="T145" s="59"/>
      <c r="U145" s="32"/>
      <c r="V145" s="32"/>
      <c r="W145" s="32"/>
      <c r="X145" s="32"/>
      <c r="Y145" s="32"/>
      <c r="Z145" s="32"/>
      <c r="AA145" s="32"/>
      <c r="AB145" s="32"/>
      <c r="AC145" s="32"/>
      <c r="AD145" s="32"/>
      <c r="AE145" s="32"/>
      <c r="AT145" s="17" t="s">
        <v>213</v>
      </c>
      <c r="AU145" s="17" t="s">
        <v>89</v>
      </c>
    </row>
    <row r="146" spans="2:51" s="15" customFormat="1" ht="12">
      <c r="B146" s="189"/>
      <c r="D146" s="158" t="s">
        <v>466</v>
      </c>
      <c r="E146" s="190" t="s">
        <v>1</v>
      </c>
      <c r="F146" s="191" t="s">
        <v>811</v>
      </c>
      <c r="H146" s="192">
        <v>322</v>
      </c>
      <c r="I146" s="193"/>
      <c r="L146" s="189"/>
      <c r="M146" s="194"/>
      <c r="N146" s="195"/>
      <c r="O146" s="195"/>
      <c r="P146" s="195"/>
      <c r="Q146" s="195"/>
      <c r="R146" s="195"/>
      <c r="S146" s="195"/>
      <c r="T146" s="196"/>
      <c r="AT146" s="190" t="s">
        <v>466</v>
      </c>
      <c r="AU146" s="190" t="s">
        <v>89</v>
      </c>
      <c r="AV146" s="15" t="s">
        <v>89</v>
      </c>
      <c r="AW146" s="15" t="s">
        <v>36</v>
      </c>
      <c r="AX146" s="15" t="s">
        <v>79</v>
      </c>
      <c r="AY146" s="190" t="s">
        <v>207</v>
      </c>
    </row>
    <row r="147" spans="2:51" s="15" customFormat="1" ht="12">
      <c r="B147" s="189"/>
      <c r="D147" s="158" t="s">
        <v>466</v>
      </c>
      <c r="E147" s="190" t="s">
        <v>1</v>
      </c>
      <c r="F147" s="191" t="s">
        <v>812</v>
      </c>
      <c r="H147" s="192">
        <v>144</v>
      </c>
      <c r="I147" s="193"/>
      <c r="L147" s="189"/>
      <c r="M147" s="194"/>
      <c r="N147" s="195"/>
      <c r="O147" s="195"/>
      <c r="P147" s="195"/>
      <c r="Q147" s="195"/>
      <c r="R147" s="195"/>
      <c r="S147" s="195"/>
      <c r="T147" s="196"/>
      <c r="AT147" s="190" t="s">
        <v>466</v>
      </c>
      <c r="AU147" s="190" t="s">
        <v>89</v>
      </c>
      <c r="AV147" s="15" t="s">
        <v>89</v>
      </c>
      <c r="AW147" s="15" t="s">
        <v>36</v>
      </c>
      <c r="AX147" s="15" t="s">
        <v>79</v>
      </c>
      <c r="AY147" s="190" t="s">
        <v>207</v>
      </c>
    </row>
    <row r="148" spans="2:51" s="15" customFormat="1" ht="12">
      <c r="B148" s="189"/>
      <c r="D148" s="158" t="s">
        <v>466</v>
      </c>
      <c r="E148" s="190" t="s">
        <v>1</v>
      </c>
      <c r="F148" s="191" t="s">
        <v>813</v>
      </c>
      <c r="H148" s="192">
        <v>30.4</v>
      </c>
      <c r="I148" s="193"/>
      <c r="L148" s="189"/>
      <c r="M148" s="194"/>
      <c r="N148" s="195"/>
      <c r="O148" s="195"/>
      <c r="P148" s="195"/>
      <c r="Q148" s="195"/>
      <c r="R148" s="195"/>
      <c r="S148" s="195"/>
      <c r="T148" s="196"/>
      <c r="AT148" s="190" t="s">
        <v>466</v>
      </c>
      <c r="AU148" s="190" t="s">
        <v>89</v>
      </c>
      <c r="AV148" s="15" t="s">
        <v>89</v>
      </c>
      <c r="AW148" s="15" t="s">
        <v>36</v>
      </c>
      <c r="AX148" s="15" t="s">
        <v>79</v>
      </c>
      <c r="AY148" s="190" t="s">
        <v>207</v>
      </c>
    </row>
    <row r="149" spans="2:51" s="13" customFormat="1" ht="12">
      <c r="B149" s="175"/>
      <c r="D149" s="158" t="s">
        <v>466</v>
      </c>
      <c r="E149" s="176" t="s">
        <v>1</v>
      </c>
      <c r="F149" s="177" t="s">
        <v>468</v>
      </c>
      <c r="H149" s="178">
        <v>496.4</v>
      </c>
      <c r="I149" s="179"/>
      <c r="L149" s="175"/>
      <c r="M149" s="180"/>
      <c r="N149" s="181"/>
      <c r="O149" s="181"/>
      <c r="P149" s="181"/>
      <c r="Q149" s="181"/>
      <c r="R149" s="181"/>
      <c r="S149" s="181"/>
      <c r="T149" s="182"/>
      <c r="AT149" s="176" t="s">
        <v>466</v>
      </c>
      <c r="AU149" s="176" t="s">
        <v>89</v>
      </c>
      <c r="AV149" s="13" t="s">
        <v>212</v>
      </c>
      <c r="AW149" s="13" t="s">
        <v>36</v>
      </c>
      <c r="AX149" s="13" t="s">
        <v>87</v>
      </c>
      <c r="AY149" s="176" t="s">
        <v>207</v>
      </c>
    </row>
    <row r="150" spans="1:65" s="2" customFormat="1" ht="21.75" customHeight="1">
      <c r="A150" s="32"/>
      <c r="B150" s="143"/>
      <c r="C150" s="144" t="s">
        <v>239</v>
      </c>
      <c r="D150" s="144" t="s">
        <v>208</v>
      </c>
      <c r="E150" s="145" t="s">
        <v>814</v>
      </c>
      <c r="F150" s="146" t="s">
        <v>815</v>
      </c>
      <c r="G150" s="147" t="s">
        <v>576</v>
      </c>
      <c r="H150" s="148">
        <v>84.772</v>
      </c>
      <c r="I150" s="149"/>
      <c r="J150" s="150">
        <f>ROUND(I150*H150,2)</f>
        <v>0</v>
      </c>
      <c r="K150" s="151"/>
      <c r="L150" s="33"/>
      <c r="M150" s="152" t="s">
        <v>1</v>
      </c>
      <c r="N150" s="153" t="s">
        <v>44</v>
      </c>
      <c r="O150" s="58"/>
      <c r="P150" s="154">
        <f>O150*H150</f>
        <v>0</v>
      </c>
      <c r="Q150" s="154">
        <v>0</v>
      </c>
      <c r="R150" s="154">
        <f>Q150*H150</f>
        <v>0</v>
      </c>
      <c r="S150" s="154">
        <v>0</v>
      </c>
      <c r="T150" s="155">
        <f>S150*H150</f>
        <v>0</v>
      </c>
      <c r="U150" s="32"/>
      <c r="V150" s="32"/>
      <c r="W150" s="32"/>
      <c r="X150" s="32"/>
      <c r="Y150" s="32"/>
      <c r="Z150" s="32"/>
      <c r="AA150" s="32"/>
      <c r="AB150" s="32"/>
      <c r="AC150" s="32"/>
      <c r="AD150" s="32"/>
      <c r="AE150" s="32"/>
      <c r="AR150" s="156" t="s">
        <v>212</v>
      </c>
      <c r="AT150" s="156" t="s">
        <v>208</v>
      </c>
      <c r="AU150" s="156" t="s">
        <v>89</v>
      </c>
      <c r="AY150" s="17" t="s">
        <v>207</v>
      </c>
      <c r="BE150" s="157">
        <f>IF(N150="základní",J150,0)</f>
        <v>0</v>
      </c>
      <c r="BF150" s="157">
        <f>IF(N150="snížená",J150,0)</f>
        <v>0</v>
      </c>
      <c r="BG150" s="157">
        <f>IF(N150="zákl. přenesená",J150,0)</f>
        <v>0</v>
      </c>
      <c r="BH150" s="157">
        <f>IF(N150="sníž. přenesená",J150,0)</f>
        <v>0</v>
      </c>
      <c r="BI150" s="157">
        <f>IF(N150="nulová",J150,0)</f>
        <v>0</v>
      </c>
      <c r="BJ150" s="17" t="s">
        <v>87</v>
      </c>
      <c r="BK150" s="157">
        <f>ROUND(I150*H150,2)</f>
        <v>0</v>
      </c>
      <c r="BL150" s="17" t="s">
        <v>212</v>
      </c>
      <c r="BM150" s="156" t="s">
        <v>816</v>
      </c>
    </row>
    <row r="151" spans="1:47" s="2" customFormat="1" ht="48.75">
      <c r="A151" s="32"/>
      <c r="B151" s="33"/>
      <c r="C151" s="32"/>
      <c r="D151" s="158" t="s">
        <v>213</v>
      </c>
      <c r="E151" s="32"/>
      <c r="F151" s="159" t="s">
        <v>817</v>
      </c>
      <c r="G151" s="32"/>
      <c r="H151" s="32"/>
      <c r="I151" s="160"/>
      <c r="J151" s="32"/>
      <c r="K151" s="32"/>
      <c r="L151" s="33"/>
      <c r="M151" s="161"/>
      <c r="N151" s="162"/>
      <c r="O151" s="58"/>
      <c r="P151" s="58"/>
      <c r="Q151" s="58"/>
      <c r="R151" s="58"/>
      <c r="S151" s="58"/>
      <c r="T151" s="59"/>
      <c r="U151" s="32"/>
      <c r="V151" s="32"/>
      <c r="W151" s="32"/>
      <c r="X151" s="32"/>
      <c r="Y151" s="32"/>
      <c r="Z151" s="32"/>
      <c r="AA151" s="32"/>
      <c r="AB151" s="32"/>
      <c r="AC151" s="32"/>
      <c r="AD151" s="32"/>
      <c r="AE151" s="32"/>
      <c r="AT151" s="17" t="s">
        <v>213</v>
      </c>
      <c r="AU151" s="17" t="s">
        <v>89</v>
      </c>
    </row>
    <row r="152" spans="2:51" s="15" customFormat="1" ht="12">
      <c r="B152" s="189"/>
      <c r="D152" s="158" t="s">
        <v>466</v>
      </c>
      <c r="E152" s="190" t="s">
        <v>1</v>
      </c>
      <c r="F152" s="191" t="s">
        <v>818</v>
      </c>
      <c r="H152" s="192">
        <v>84.772</v>
      </c>
      <c r="I152" s="193"/>
      <c r="L152" s="189"/>
      <c r="M152" s="194"/>
      <c r="N152" s="195"/>
      <c r="O152" s="195"/>
      <c r="P152" s="195"/>
      <c r="Q152" s="195"/>
      <c r="R152" s="195"/>
      <c r="S152" s="195"/>
      <c r="T152" s="196"/>
      <c r="AT152" s="190" t="s">
        <v>466</v>
      </c>
      <c r="AU152" s="190" t="s">
        <v>89</v>
      </c>
      <c r="AV152" s="15" t="s">
        <v>89</v>
      </c>
      <c r="AW152" s="15" t="s">
        <v>36</v>
      </c>
      <c r="AX152" s="15" t="s">
        <v>87</v>
      </c>
      <c r="AY152" s="190" t="s">
        <v>207</v>
      </c>
    </row>
    <row r="153" spans="1:65" s="2" customFormat="1" ht="16.5" customHeight="1">
      <c r="A153" s="32"/>
      <c r="B153" s="143"/>
      <c r="C153" s="197" t="s">
        <v>228</v>
      </c>
      <c r="D153" s="197" t="s">
        <v>267</v>
      </c>
      <c r="E153" s="198" t="s">
        <v>819</v>
      </c>
      <c r="F153" s="199" t="s">
        <v>820</v>
      </c>
      <c r="G153" s="200" t="s">
        <v>796</v>
      </c>
      <c r="H153" s="201">
        <v>1046.11</v>
      </c>
      <c r="I153" s="202"/>
      <c r="J153" s="203">
        <f>ROUND(I153*H153,2)</f>
        <v>0</v>
      </c>
      <c r="K153" s="204"/>
      <c r="L153" s="205"/>
      <c r="M153" s="206" t="s">
        <v>1</v>
      </c>
      <c r="N153" s="207" t="s">
        <v>44</v>
      </c>
      <c r="O153" s="58"/>
      <c r="P153" s="154">
        <f>O153*H153</f>
        <v>0</v>
      </c>
      <c r="Q153" s="154">
        <v>1</v>
      </c>
      <c r="R153" s="154">
        <f>Q153*H153</f>
        <v>1046.11</v>
      </c>
      <c r="S153" s="154">
        <v>0</v>
      </c>
      <c r="T153" s="155">
        <f>S153*H153</f>
        <v>0</v>
      </c>
      <c r="U153" s="32"/>
      <c r="V153" s="32"/>
      <c r="W153" s="32"/>
      <c r="X153" s="32"/>
      <c r="Y153" s="32"/>
      <c r="Z153" s="32"/>
      <c r="AA153" s="32"/>
      <c r="AB153" s="32"/>
      <c r="AC153" s="32"/>
      <c r="AD153" s="32"/>
      <c r="AE153" s="32"/>
      <c r="AR153" s="156" t="s">
        <v>224</v>
      </c>
      <c r="AT153" s="156" t="s">
        <v>267</v>
      </c>
      <c r="AU153" s="156" t="s">
        <v>89</v>
      </c>
      <c r="AY153" s="17" t="s">
        <v>207</v>
      </c>
      <c r="BE153" s="157">
        <f>IF(N153="základní",J153,0)</f>
        <v>0</v>
      </c>
      <c r="BF153" s="157">
        <f>IF(N153="snížená",J153,0)</f>
        <v>0</v>
      </c>
      <c r="BG153" s="157">
        <f>IF(N153="zákl. přenesená",J153,0)</f>
        <v>0</v>
      </c>
      <c r="BH153" s="157">
        <f>IF(N153="sníž. přenesená",J153,0)</f>
        <v>0</v>
      </c>
      <c r="BI153" s="157">
        <f>IF(N153="nulová",J153,0)</f>
        <v>0</v>
      </c>
      <c r="BJ153" s="17" t="s">
        <v>87</v>
      </c>
      <c r="BK153" s="157">
        <f>ROUND(I153*H153,2)</f>
        <v>0</v>
      </c>
      <c r="BL153" s="17" t="s">
        <v>212</v>
      </c>
      <c r="BM153" s="156" t="s">
        <v>821</v>
      </c>
    </row>
    <row r="154" spans="1:47" s="2" customFormat="1" ht="12">
      <c r="A154" s="32"/>
      <c r="B154" s="33"/>
      <c r="C154" s="32"/>
      <c r="D154" s="158" t="s">
        <v>213</v>
      </c>
      <c r="E154" s="32"/>
      <c r="F154" s="159" t="s">
        <v>820</v>
      </c>
      <c r="G154" s="32"/>
      <c r="H154" s="32"/>
      <c r="I154" s="160"/>
      <c r="J154" s="32"/>
      <c r="K154" s="32"/>
      <c r="L154" s="33"/>
      <c r="M154" s="161"/>
      <c r="N154" s="162"/>
      <c r="O154" s="58"/>
      <c r="P154" s="58"/>
      <c r="Q154" s="58"/>
      <c r="R154" s="58"/>
      <c r="S154" s="58"/>
      <c r="T154" s="59"/>
      <c r="U154" s="32"/>
      <c r="V154" s="32"/>
      <c r="W154" s="32"/>
      <c r="X154" s="32"/>
      <c r="Y154" s="32"/>
      <c r="Z154" s="32"/>
      <c r="AA154" s="32"/>
      <c r="AB154" s="32"/>
      <c r="AC154" s="32"/>
      <c r="AD154" s="32"/>
      <c r="AE154" s="32"/>
      <c r="AT154" s="17" t="s">
        <v>213</v>
      </c>
      <c r="AU154" s="17" t="s">
        <v>89</v>
      </c>
    </row>
    <row r="155" spans="2:51" s="15" customFormat="1" ht="12">
      <c r="B155" s="189"/>
      <c r="D155" s="158" t="s">
        <v>466</v>
      </c>
      <c r="E155" s="190" t="s">
        <v>1</v>
      </c>
      <c r="F155" s="191" t="s">
        <v>822</v>
      </c>
      <c r="H155" s="192">
        <v>1046.11</v>
      </c>
      <c r="I155" s="193"/>
      <c r="L155" s="189"/>
      <c r="M155" s="194"/>
      <c r="N155" s="195"/>
      <c r="O155" s="195"/>
      <c r="P155" s="195"/>
      <c r="Q155" s="195"/>
      <c r="R155" s="195"/>
      <c r="S155" s="195"/>
      <c r="T155" s="196"/>
      <c r="AT155" s="190" t="s">
        <v>466</v>
      </c>
      <c r="AU155" s="190" t="s">
        <v>89</v>
      </c>
      <c r="AV155" s="15" t="s">
        <v>89</v>
      </c>
      <c r="AW155" s="15" t="s">
        <v>36</v>
      </c>
      <c r="AX155" s="15" t="s">
        <v>87</v>
      </c>
      <c r="AY155" s="190" t="s">
        <v>207</v>
      </c>
    </row>
    <row r="156" spans="1:65" s="2" customFormat="1" ht="16.5" customHeight="1">
      <c r="A156" s="32"/>
      <c r="B156" s="143"/>
      <c r="C156" s="144" t="s">
        <v>14</v>
      </c>
      <c r="D156" s="144" t="s">
        <v>208</v>
      </c>
      <c r="E156" s="145" t="s">
        <v>823</v>
      </c>
      <c r="F156" s="146" t="s">
        <v>824</v>
      </c>
      <c r="G156" s="147" t="s">
        <v>321</v>
      </c>
      <c r="H156" s="148">
        <v>0.805</v>
      </c>
      <c r="I156" s="149"/>
      <c r="J156" s="150">
        <f>ROUND(I156*H156,2)</f>
        <v>0</v>
      </c>
      <c r="K156" s="151"/>
      <c r="L156" s="33"/>
      <c r="M156" s="152" t="s">
        <v>1</v>
      </c>
      <c r="N156" s="153" t="s">
        <v>44</v>
      </c>
      <c r="O156" s="58"/>
      <c r="P156" s="154">
        <f>O156*H156</f>
        <v>0</v>
      </c>
      <c r="Q156" s="154">
        <v>0</v>
      </c>
      <c r="R156" s="154">
        <f>Q156*H156</f>
        <v>0</v>
      </c>
      <c r="S156" s="154">
        <v>0</v>
      </c>
      <c r="T156" s="155">
        <f>S156*H156</f>
        <v>0</v>
      </c>
      <c r="U156" s="32"/>
      <c r="V156" s="32"/>
      <c r="W156" s="32"/>
      <c r="X156" s="32"/>
      <c r="Y156" s="32"/>
      <c r="Z156" s="32"/>
      <c r="AA156" s="32"/>
      <c r="AB156" s="32"/>
      <c r="AC156" s="32"/>
      <c r="AD156" s="32"/>
      <c r="AE156" s="32"/>
      <c r="AR156" s="156" t="s">
        <v>212</v>
      </c>
      <c r="AT156" s="156" t="s">
        <v>208</v>
      </c>
      <c r="AU156" s="156" t="s">
        <v>89</v>
      </c>
      <c r="AY156" s="17" t="s">
        <v>207</v>
      </c>
      <c r="BE156" s="157">
        <f>IF(N156="základní",J156,0)</f>
        <v>0</v>
      </c>
      <c r="BF156" s="157">
        <f>IF(N156="snížená",J156,0)</f>
        <v>0</v>
      </c>
      <c r="BG156" s="157">
        <f>IF(N156="zákl. přenesená",J156,0)</f>
        <v>0</v>
      </c>
      <c r="BH156" s="157">
        <f>IF(N156="sníž. přenesená",J156,0)</f>
        <v>0</v>
      </c>
      <c r="BI156" s="157">
        <f>IF(N156="nulová",J156,0)</f>
        <v>0</v>
      </c>
      <c r="BJ156" s="17" t="s">
        <v>87</v>
      </c>
      <c r="BK156" s="157">
        <f>ROUND(I156*H156,2)</f>
        <v>0</v>
      </c>
      <c r="BL156" s="17" t="s">
        <v>212</v>
      </c>
      <c r="BM156" s="156" t="s">
        <v>825</v>
      </c>
    </row>
    <row r="157" spans="1:47" s="2" customFormat="1" ht="39">
      <c r="A157" s="32"/>
      <c r="B157" s="33"/>
      <c r="C157" s="32"/>
      <c r="D157" s="158" t="s">
        <v>213</v>
      </c>
      <c r="E157" s="32"/>
      <c r="F157" s="159" t="s">
        <v>826</v>
      </c>
      <c r="G157" s="32"/>
      <c r="H157" s="32"/>
      <c r="I157" s="160"/>
      <c r="J157" s="32"/>
      <c r="K157" s="32"/>
      <c r="L157" s="33"/>
      <c r="M157" s="161"/>
      <c r="N157" s="162"/>
      <c r="O157" s="58"/>
      <c r="P157" s="58"/>
      <c r="Q157" s="58"/>
      <c r="R157" s="58"/>
      <c r="S157" s="58"/>
      <c r="T157" s="59"/>
      <c r="U157" s="32"/>
      <c r="V157" s="32"/>
      <c r="W157" s="32"/>
      <c r="X157" s="32"/>
      <c r="Y157" s="32"/>
      <c r="Z157" s="32"/>
      <c r="AA157" s="32"/>
      <c r="AB157" s="32"/>
      <c r="AC157" s="32"/>
      <c r="AD157" s="32"/>
      <c r="AE157" s="32"/>
      <c r="AT157" s="17" t="s">
        <v>213</v>
      </c>
      <c r="AU157" s="17" t="s">
        <v>89</v>
      </c>
    </row>
    <row r="158" spans="1:47" s="2" customFormat="1" ht="19.5">
      <c r="A158" s="32"/>
      <c r="B158" s="33"/>
      <c r="C158" s="32"/>
      <c r="D158" s="158" t="s">
        <v>214</v>
      </c>
      <c r="E158" s="32"/>
      <c r="F158" s="163" t="s">
        <v>781</v>
      </c>
      <c r="G158" s="32"/>
      <c r="H158" s="32"/>
      <c r="I158" s="160"/>
      <c r="J158" s="32"/>
      <c r="K158" s="32"/>
      <c r="L158" s="33"/>
      <c r="M158" s="161"/>
      <c r="N158" s="162"/>
      <c r="O158" s="58"/>
      <c r="P158" s="58"/>
      <c r="Q158" s="58"/>
      <c r="R158" s="58"/>
      <c r="S158" s="58"/>
      <c r="T158" s="59"/>
      <c r="U158" s="32"/>
      <c r="V158" s="32"/>
      <c r="W158" s="32"/>
      <c r="X158" s="32"/>
      <c r="Y158" s="32"/>
      <c r="Z158" s="32"/>
      <c r="AA158" s="32"/>
      <c r="AB158" s="32"/>
      <c r="AC158" s="32"/>
      <c r="AD158" s="32"/>
      <c r="AE158" s="32"/>
      <c r="AT158" s="17" t="s">
        <v>214</v>
      </c>
      <c r="AU158" s="17" t="s">
        <v>89</v>
      </c>
    </row>
    <row r="159" spans="1:65" s="2" customFormat="1" ht="16.5" customHeight="1">
      <c r="A159" s="32"/>
      <c r="B159" s="143"/>
      <c r="C159" s="144" t="s">
        <v>231</v>
      </c>
      <c r="D159" s="144" t="s">
        <v>208</v>
      </c>
      <c r="E159" s="145" t="s">
        <v>827</v>
      </c>
      <c r="F159" s="146" t="s">
        <v>828</v>
      </c>
      <c r="G159" s="147" t="s">
        <v>612</v>
      </c>
      <c r="H159" s="148">
        <v>211.93</v>
      </c>
      <c r="I159" s="149"/>
      <c r="J159" s="150">
        <f>ROUND(I159*H159,2)</f>
        <v>0</v>
      </c>
      <c r="K159" s="151"/>
      <c r="L159" s="33"/>
      <c r="M159" s="152" t="s">
        <v>1</v>
      </c>
      <c r="N159" s="153" t="s">
        <v>44</v>
      </c>
      <c r="O159" s="58"/>
      <c r="P159" s="154">
        <f>O159*H159</f>
        <v>0</v>
      </c>
      <c r="Q159" s="154">
        <v>0</v>
      </c>
      <c r="R159" s="154">
        <f>Q159*H159</f>
        <v>0</v>
      </c>
      <c r="S159" s="154">
        <v>0</v>
      </c>
      <c r="T159" s="155">
        <f>S159*H159</f>
        <v>0</v>
      </c>
      <c r="U159" s="32"/>
      <c r="V159" s="32"/>
      <c r="W159" s="32"/>
      <c r="X159" s="32"/>
      <c r="Y159" s="32"/>
      <c r="Z159" s="32"/>
      <c r="AA159" s="32"/>
      <c r="AB159" s="32"/>
      <c r="AC159" s="32"/>
      <c r="AD159" s="32"/>
      <c r="AE159" s="32"/>
      <c r="AR159" s="156" t="s">
        <v>212</v>
      </c>
      <c r="AT159" s="156" t="s">
        <v>208</v>
      </c>
      <c r="AU159" s="156" t="s">
        <v>89</v>
      </c>
      <c r="AY159" s="17" t="s">
        <v>207</v>
      </c>
      <c r="BE159" s="157">
        <f>IF(N159="základní",J159,0)</f>
        <v>0</v>
      </c>
      <c r="BF159" s="157">
        <f>IF(N159="snížená",J159,0)</f>
        <v>0</v>
      </c>
      <c r="BG159" s="157">
        <f>IF(N159="zákl. přenesená",J159,0)</f>
        <v>0</v>
      </c>
      <c r="BH159" s="157">
        <f>IF(N159="sníž. přenesená",J159,0)</f>
        <v>0</v>
      </c>
      <c r="BI159" s="157">
        <f>IF(N159="nulová",J159,0)</f>
        <v>0</v>
      </c>
      <c r="BJ159" s="17" t="s">
        <v>87</v>
      </c>
      <c r="BK159" s="157">
        <f>ROUND(I159*H159,2)</f>
        <v>0</v>
      </c>
      <c r="BL159" s="17" t="s">
        <v>212</v>
      </c>
      <c r="BM159" s="156" t="s">
        <v>829</v>
      </c>
    </row>
    <row r="160" spans="1:47" s="2" customFormat="1" ht="39">
      <c r="A160" s="32"/>
      <c r="B160" s="33"/>
      <c r="C160" s="32"/>
      <c r="D160" s="158" t="s">
        <v>213</v>
      </c>
      <c r="E160" s="32"/>
      <c r="F160" s="159" t="s">
        <v>830</v>
      </c>
      <c r="G160" s="32"/>
      <c r="H160" s="32"/>
      <c r="I160" s="160"/>
      <c r="J160" s="32"/>
      <c r="K160" s="32"/>
      <c r="L160" s="33"/>
      <c r="M160" s="161"/>
      <c r="N160" s="162"/>
      <c r="O160" s="58"/>
      <c r="P160" s="58"/>
      <c r="Q160" s="58"/>
      <c r="R160" s="58"/>
      <c r="S160" s="58"/>
      <c r="T160" s="59"/>
      <c r="U160" s="32"/>
      <c r="V160" s="32"/>
      <c r="W160" s="32"/>
      <c r="X160" s="32"/>
      <c r="Y160" s="32"/>
      <c r="Z160" s="32"/>
      <c r="AA160" s="32"/>
      <c r="AB160" s="32"/>
      <c r="AC160" s="32"/>
      <c r="AD160" s="32"/>
      <c r="AE160" s="32"/>
      <c r="AT160" s="17" t="s">
        <v>213</v>
      </c>
      <c r="AU160" s="17" t="s">
        <v>89</v>
      </c>
    </row>
    <row r="161" spans="1:47" s="2" customFormat="1" ht="19.5">
      <c r="A161" s="32"/>
      <c r="B161" s="33"/>
      <c r="C161" s="32"/>
      <c r="D161" s="158" t="s">
        <v>214</v>
      </c>
      <c r="E161" s="32"/>
      <c r="F161" s="163" t="s">
        <v>831</v>
      </c>
      <c r="G161" s="32"/>
      <c r="H161" s="32"/>
      <c r="I161" s="160"/>
      <c r="J161" s="32"/>
      <c r="K161" s="32"/>
      <c r="L161" s="33"/>
      <c r="M161" s="161"/>
      <c r="N161" s="162"/>
      <c r="O161" s="58"/>
      <c r="P161" s="58"/>
      <c r="Q161" s="58"/>
      <c r="R161" s="58"/>
      <c r="S161" s="58"/>
      <c r="T161" s="59"/>
      <c r="U161" s="32"/>
      <c r="V161" s="32"/>
      <c r="W161" s="32"/>
      <c r="X161" s="32"/>
      <c r="Y161" s="32"/>
      <c r="Z161" s="32"/>
      <c r="AA161" s="32"/>
      <c r="AB161" s="32"/>
      <c r="AC161" s="32"/>
      <c r="AD161" s="32"/>
      <c r="AE161" s="32"/>
      <c r="AT161" s="17" t="s">
        <v>214</v>
      </c>
      <c r="AU161" s="17" t="s">
        <v>89</v>
      </c>
    </row>
    <row r="162" spans="1:65" s="2" customFormat="1" ht="21.75" customHeight="1">
      <c r="A162" s="32"/>
      <c r="B162" s="143"/>
      <c r="C162" s="144" t="s">
        <v>254</v>
      </c>
      <c r="D162" s="144" t="s">
        <v>208</v>
      </c>
      <c r="E162" s="145" t="s">
        <v>832</v>
      </c>
      <c r="F162" s="146" t="s">
        <v>833</v>
      </c>
      <c r="G162" s="147" t="s">
        <v>612</v>
      </c>
      <c r="H162" s="148">
        <v>608</v>
      </c>
      <c r="I162" s="149"/>
      <c r="J162" s="150">
        <f>ROUND(I162*H162,2)</f>
        <v>0</v>
      </c>
      <c r="K162" s="151"/>
      <c r="L162" s="33"/>
      <c r="M162" s="152" t="s">
        <v>1</v>
      </c>
      <c r="N162" s="153" t="s">
        <v>44</v>
      </c>
      <c r="O162" s="58"/>
      <c r="P162" s="154">
        <f>O162*H162</f>
        <v>0</v>
      </c>
      <c r="Q162" s="154">
        <v>0</v>
      </c>
      <c r="R162" s="154">
        <f>Q162*H162</f>
        <v>0</v>
      </c>
      <c r="S162" s="154">
        <v>0</v>
      </c>
      <c r="T162" s="155">
        <f>S162*H162</f>
        <v>0</v>
      </c>
      <c r="U162" s="32"/>
      <c r="V162" s="32"/>
      <c r="W162" s="32"/>
      <c r="X162" s="32"/>
      <c r="Y162" s="32"/>
      <c r="Z162" s="32"/>
      <c r="AA162" s="32"/>
      <c r="AB162" s="32"/>
      <c r="AC162" s="32"/>
      <c r="AD162" s="32"/>
      <c r="AE162" s="32"/>
      <c r="AR162" s="156" t="s">
        <v>212</v>
      </c>
      <c r="AT162" s="156" t="s">
        <v>208</v>
      </c>
      <c r="AU162" s="156" t="s">
        <v>89</v>
      </c>
      <c r="AY162" s="17" t="s">
        <v>207</v>
      </c>
      <c r="BE162" s="157">
        <f>IF(N162="základní",J162,0)</f>
        <v>0</v>
      </c>
      <c r="BF162" s="157">
        <f>IF(N162="snížená",J162,0)</f>
        <v>0</v>
      </c>
      <c r="BG162" s="157">
        <f>IF(N162="zákl. přenesená",J162,0)</f>
        <v>0</v>
      </c>
      <c r="BH162" s="157">
        <f>IF(N162="sníž. přenesená",J162,0)</f>
        <v>0</v>
      </c>
      <c r="BI162" s="157">
        <f>IF(N162="nulová",J162,0)</f>
        <v>0</v>
      </c>
      <c r="BJ162" s="17" t="s">
        <v>87</v>
      </c>
      <c r="BK162" s="157">
        <f>ROUND(I162*H162,2)</f>
        <v>0</v>
      </c>
      <c r="BL162" s="17" t="s">
        <v>212</v>
      </c>
      <c r="BM162" s="156" t="s">
        <v>834</v>
      </c>
    </row>
    <row r="163" spans="1:47" s="2" customFormat="1" ht="12">
      <c r="A163" s="32"/>
      <c r="B163" s="33"/>
      <c r="C163" s="32"/>
      <c r="D163" s="158" t="s">
        <v>213</v>
      </c>
      <c r="E163" s="32"/>
      <c r="F163" s="159" t="s">
        <v>833</v>
      </c>
      <c r="G163" s="32"/>
      <c r="H163" s="32"/>
      <c r="I163" s="160"/>
      <c r="J163" s="32"/>
      <c r="K163" s="32"/>
      <c r="L163" s="33"/>
      <c r="M163" s="161"/>
      <c r="N163" s="162"/>
      <c r="O163" s="58"/>
      <c r="P163" s="58"/>
      <c r="Q163" s="58"/>
      <c r="R163" s="58"/>
      <c r="S163" s="58"/>
      <c r="T163" s="59"/>
      <c r="U163" s="32"/>
      <c r="V163" s="32"/>
      <c r="W163" s="32"/>
      <c r="X163" s="32"/>
      <c r="Y163" s="32"/>
      <c r="Z163" s="32"/>
      <c r="AA163" s="32"/>
      <c r="AB163" s="32"/>
      <c r="AC163" s="32"/>
      <c r="AD163" s="32"/>
      <c r="AE163" s="32"/>
      <c r="AT163" s="17" t="s">
        <v>213</v>
      </c>
      <c r="AU163" s="17" t="s">
        <v>89</v>
      </c>
    </row>
    <row r="164" spans="2:51" s="15" customFormat="1" ht="12">
      <c r="B164" s="189"/>
      <c r="D164" s="158" t="s">
        <v>466</v>
      </c>
      <c r="E164" s="190" t="s">
        <v>1</v>
      </c>
      <c r="F164" s="191" t="s">
        <v>835</v>
      </c>
      <c r="H164" s="192">
        <v>608</v>
      </c>
      <c r="I164" s="193"/>
      <c r="L164" s="189"/>
      <c r="M164" s="194"/>
      <c r="N164" s="195"/>
      <c r="O164" s="195"/>
      <c r="P164" s="195"/>
      <c r="Q164" s="195"/>
      <c r="R164" s="195"/>
      <c r="S164" s="195"/>
      <c r="T164" s="196"/>
      <c r="AT164" s="190" t="s">
        <v>466</v>
      </c>
      <c r="AU164" s="190" t="s">
        <v>89</v>
      </c>
      <c r="AV164" s="15" t="s">
        <v>89</v>
      </c>
      <c r="AW164" s="15" t="s">
        <v>36</v>
      </c>
      <c r="AX164" s="15" t="s">
        <v>87</v>
      </c>
      <c r="AY164" s="190" t="s">
        <v>207</v>
      </c>
    </row>
    <row r="165" spans="1:65" s="2" customFormat="1" ht="16.5" customHeight="1">
      <c r="A165" s="32"/>
      <c r="B165" s="143"/>
      <c r="C165" s="197" t="s">
        <v>235</v>
      </c>
      <c r="D165" s="197" t="s">
        <v>267</v>
      </c>
      <c r="E165" s="198" t="s">
        <v>836</v>
      </c>
      <c r="F165" s="199" t="s">
        <v>837</v>
      </c>
      <c r="G165" s="200" t="s">
        <v>612</v>
      </c>
      <c r="H165" s="201">
        <v>608</v>
      </c>
      <c r="I165" s="202"/>
      <c r="J165" s="203">
        <f>ROUND(I165*H165,2)</f>
        <v>0</v>
      </c>
      <c r="K165" s="204"/>
      <c r="L165" s="205"/>
      <c r="M165" s="206" t="s">
        <v>1</v>
      </c>
      <c r="N165" s="207" t="s">
        <v>44</v>
      </c>
      <c r="O165" s="58"/>
      <c r="P165" s="154">
        <f>O165*H165</f>
        <v>0</v>
      </c>
      <c r="Q165" s="154">
        <v>0</v>
      </c>
      <c r="R165" s="154">
        <f>Q165*H165</f>
        <v>0</v>
      </c>
      <c r="S165" s="154">
        <v>0</v>
      </c>
      <c r="T165" s="155">
        <f>S165*H165</f>
        <v>0</v>
      </c>
      <c r="U165" s="32"/>
      <c r="V165" s="32"/>
      <c r="W165" s="32"/>
      <c r="X165" s="32"/>
      <c r="Y165" s="32"/>
      <c r="Z165" s="32"/>
      <c r="AA165" s="32"/>
      <c r="AB165" s="32"/>
      <c r="AC165" s="32"/>
      <c r="AD165" s="32"/>
      <c r="AE165" s="32"/>
      <c r="AR165" s="156" t="s">
        <v>224</v>
      </c>
      <c r="AT165" s="156" t="s">
        <v>267</v>
      </c>
      <c r="AU165" s="156" t="s">
        <v>89</v>
      </c>
      <c r="AY165" s="17" t="s">
        <v>207</v>
      </c>
      <c r="BE165" s="157">
        <f>IF(N165="základní",J165,0)</f>
        <v>0</v>
      </c>
      <c r="BF165" s="157">
        <f>IF(N165="snížená",J165,0)</f>
        <v>0</v>
      </c>
      <c r="BG165" s="157">
        <f>IF(N165="zákl. přenesená",J165,0)</f>
        <v>0</v>
      </c>
      <c r="BH165" s="157">
        <f>IF(N165="sníž. přenesená",J165,0)</f>
        <v>0</v>
      </c>
      <c r="BI165" s="157">
        <f>IF(N165="nulová",J165,0)</f>
        <v>0</v>
      </c>
      <c r="BJ165" s="17" t="s">
        <v>87</v>
      </c>
      <c r="BK165" s="157">
        <f>ROUND(I165*H165,2)</f>
        <v>0</v>
      </c>
      <c r="BL165" s="17" t="s">
        <v>212</v>
      </c>
      <c r="BM165" s="156" t="s">
        <v>838</v>
      </c>
    </row>
    <row r="166" spans="1:47" s="2" customFormat="1" ht="12">
      <c r="A166" s="32"/>
      <c r="B166" s="33"/>
      <c r="C166" s="32"/>
      <c r="D166" s="158" t="s">
        <v>213</v>
      </c>
      <c r="E166" s="32"/>
      <c r="F166" s="159" t="s">
        <v>837</v>
      </c>
      <c r="G166" s="32"/>
      <c r="H166" s="32"/>
      <c r="I166" s="160"/>
      <c r="J166" s="32"/>
      <c r="K166" s="32"/>
      <c r="L166" s="33"/>
      <c r="M166" s="161"/>
      <c r="N166" s="162"/>
      <c r="O166" s="58"/>
      <c r="P166" s="58"/>
      <c r="Q166" s="58"/>
      <c r="R166" s="58"/>
      <c r="S166" s="58"/>
      <c r="T166" s="59"/>
      <c r="U166" s="32"/>
      <c r="V166" s="32"/>
      <c r="W166" s="32"/>
      <c r="X166" s="32"/>
      <c r="Y166" s="32"/>
      <c r="Z166" s="32"/>
      <c r="AA166" s="32"/>
      <c r="AB166" s="32"/>
      <c r="AC166" s="32"/>
      <c r="AD166" s="32"/>
      <c r="AE166" s="32"/>
      <c r="AT166" s="17" t="s">
        <v>213</v>
      </c>
      <c r="AU166" s="17" t="s">
        <v>89</v>
      </c>
    </row>
    <row r="167" spans="1:65" s="2" customFormat="1" ht="16.5" customHeight="1">
      <c r="A167" s="32"/>
      <c r="B167" s="143"/>
      <c r="C167" s="197" t="s">
        <v>8</v>
      </c>
      <c r="D167" s="197" t="s">
        <v>267</v>
      </c>
      <c r="E167" s="198" t="s">
        <v>839</v>
      </c>
      <c r="F167" s="199" t="s">
        <v>840</v>
      </c>
      <c r="G167" s="200" t="s">
        <v>796</v>
      </c>
      <c r="H167" s="201">
        <v>15.51</v>
      </c>
      <c r="I167" s="202"/>
      <c r="J167" s="203">
        <f>ROUND(I167*H167,2)</f>
        <v>0</v>
      </c>
      <c r="K167" s="204"/>
      <c r="L167" s="205"/>
      <c r="M167" s="206" t="s">
        <v>1</v>
      </c>
      <c r="N167" s="207" t="s">
        <v>44</v>
      </c>
      <c r="O167" s="58"/>
      <c r="P167" s="154">
        <f>O167*H167</f>
        <v>0</v>
      </c>
      <c r="Q167" s="154">
        <v>0</v>
      </c>
      <c r="R167" s="154">
        <f>Q167*H167</f>
        <v>0</v>
      </c>
      <c r="S167" s="154">
        <v>0</v>
      </c>
      <c r="T167" s="155">
        <f>S167*H167</f>
        <v>0</v>
      </c>
      <c r="U167" s="32"/>
      <c r="V167" s="32"/>
      <c r="W167" s="32"/>
      <c r="X167" s="32"/>
      <c r="Y167" s="32"/>
      <c r="Z167" s="32"/>
      <c r="AA167" s="32"/>
      <c r="AB167" s="32"/>
      <c r="AC167" s="32"/>
      <c r="AD167" s="32"/>
      <c r="AE167" s="32"/>
      <c r="AR167" s="156" t="s">
        <v>224</v>
      </c>
      <c r="AT167" s="156" t="s">
        <v>267</v>
      </c>
      <c r="AU167" s="156" t="s">
        <v>89</v>
      </c>
      <c r="AY167" s="17" t="s">
        <v>207</v>
      </c>
      <c r="BE167" s="157">
        <f>IF(N167="základní",J167,0)</f>
        <v>0</v>
      </c>
      <c r="BF167" s="157">
        <f>IF(N167="snížená",J167,0)</f>
        <v>0</v>
      </c>
      <c r="BG167" s="157">
        <f>IF(N167="zákl. přenesená",J167,0)</f>
        <v>0</v>
      </c>
      <c r="BH167" s="157">
        <f>IF(N167="sníž. přenesená",J167,0)</f>
        <v>0</v>
      </c>
      <c r="BI167" s="157">
        <f>IF(N167="nulová",J167,0)</f>
        <v>0</v>
      </c>
      <c r="BJ167" s="17" t="s">
        <v>87</v>
      </c>
      <c r="BK167" s="157">
        <f>ROUND(I167*H167,2)</f>
        <v>0</v>
      </c>
      <c r="BL167" s="17" t="s">
        <v>212</v>
      </c>
      <c r="BM167" s="156" t="s">
        <v>841</v>
      </c>
    </row>
    <row r="168" spans="1:47" s="2" customFormat="1" ht="12">
      <c r="A168" s="32"/>
      <c r="B168" s="33"/>
      <c r="C168" s="32"/>
      <c r="D168" s="158" t="s">
        <v>213</v>
      </c>
      <c r="E168" s="32"/>
      <c r="F168" s="159" t="s">
        <v>840</v>
      </c>
      <c r="G168" s="32"/>
      <c r="H168" s="32"/>
      <c r="I168" s="160"/>
      <c r="J168" s="32"/>
      <c r="K168" s="32"/>
      <c r="L168" s="33"/>
      <c r="M168" s="161"/>
      <c r="N168" s="162"/>
      <c r="O168" s="58"/>
      <c r="P168" s="58"/>
      <c r="Q168" s="58"/>
      <c r="R168" s="58"/>
      <c r="S168" s="58"/>
      <c r="T168" s="59"/>
      <c r="U168" s="32"/>
      <c r="V168" s="32"/>
      <c r="W168" s="32"/>
      <c r="X168" s="32"/>
      <c r="Y168" s="32"/>
      <c r="Z168" s="32"/>
      <c r="AA168" s="32"/>
      <c r="AB168" s="32"/>
      <c r="AC168" s="32"/>
      <c r="AD168" s="32"/>
      <c r="AE168" s="32"/>
      <c r="AT168" s="17" t="s">
        <v>213</v>
      </c>
      <c r="AU168" s="17" t="s">
        <v>89</v>
      </c>
    </row>
    <row r="169" spans="2:51" s="15" customFormat="1" ht="12">
      <c r="B169" s="189"/>
      <c r="D169" s="158" t="s">
        <v>466</v>
      </c>
      <c r="E169" s="190" t="s">
        <v>1</v>
      </c>
      <c r="F169" s="191" t="s">
        <v>842</v>
      </c>
      <c r="H169" s="192">
        <v>15.51</v>
      </c>
      <c r="I169" s="193"/>
      <c r="L169" s="189"/>
      <c r="M169" s="194"/>
      <c r="N169" s="195"/>
      <c r="O169" s="195"/>
      <c r="P169" s="195"/>
      <c r="Q169" s="195"/>
      <c r="R169" s="195"/>
      <c r="S169" s="195"/>
      <c r="T169" s="196"/>
      <c r="AT169" s="190" t="s">
        <v>466</v>
      </c>
      <c r="AU169" s="190" t="s">
        <v>89</v>
      </c>
      <c r="AV169" s="15" t="s">
        <v>89</v>
      </c>
      <c r="AW169" s="15" t="s">
        <v>36</v>
      </c>
      <c r="AX169" s="15" t="s">
        <v>87</v>
      </c>
      <c r="AY169" s="190" t="s">
        <v>207</v>
      </c>
    </row>
    <row r="170" spans="1:65" s="2" customFormat="1" ht="16.5" customHeight="1">
      <c r="A170" s="32"/>
      <c r="B170" s="143"/>
      <c r="C170" s="197" t="s">
        <v>238</v>
      </c>
      <c r="D170" s="197" t="s">
        <v>267</v>
      </c>
      <c r="E170" s="198" t="s">
        <v>843</v>
      </c>
      <c r="F170" s="199" t="s">
        <v>844</v>
      </c>
      <c r="G170" s="200" t="s">
        <v>333</v>
      </c>
      <c r="H170" s="201">
        <v>338</v>
      </c>
      <c r="I170" s="202"/>
      <c r="J170" s="203">
        <f>ROUND(I170*H170,2)</f>
        <v>0</v>
      </c>
      <c r="K170" s="204"/>
      <c r="L170" s="205"/>
      <c r="M170" s="206" t="s">
        <v>1</v>
      </c>
      <c r="N170" s="207" t="s">
        <v>44</v>
      </c>
      <c r="O170" s="58"/>
      <c r="P170" s="154">
        <f>O170*H170</f>
        <v>0</v>
      </c>
      <c r="Q170" s="154">
        <v>0</v>
      </c>
      <c r="R170" s="154">
        <f>Q170*H170</f>
        <v>0</v>
      </c>
      <c r="S170" s="154">
        <v>0</v>
      </c>
      <c r="T170" s="155">
        <f>S170*H170</f>
        <v>0</v>
      </c>
      <c r="U170" s="32"/>
      <c r="V170" s="32"/>
      <c r="W170" s="32"/>
      <c r="X170" s="32"/>
      <c r="Y170" s="32"/>
      <c r="Z170" s="32"/>
      <c r="AA170" s="32"/>
      <c r="AB170" s="32"/>
      <c r="AC170" s="32"/>
      <c r="AD170" s="32"/>
      <c r="AE170" s="32"/>
      <c r="AR170" s="156" t="s">
        <v>224</v>
      </c>
      <c r="AT170" s="156" t="s">
        <v>267</v>
      </c>
      <c r="AU170" s="156" t="s">
        <v>89</v>
      </c>
      <c r="AY170" s="17" t="s">
        <v>207</v>
      </c>
      <c r="BE170" s="157">
        <f>IF(N170="základní",J170,0)</f>
        <v>0</v>
      </c>
      <c r="BF170" s="157">
        <f>IF(N170="snížená",J170,0)</f>
        <v>0</v>
      </c>
      <c r="BG170" s="157">
        <f>IF(N170="zákl. přenesená",J170,0)</f>
        <v>0</v>
      </c>
      <c r="BH170" s="157">
        <f>IF(N170="sníž. přenesená",J170,0)</f>
        <v>0</v>
      </c>
      <c r="BI170" s="157">
        <f>IF(N170="nulová",J170,0)</f>
        <v>0</v>
      </c>
      <c r="BJ170" s="17" t="s">
        <v>87</v>
      </c>
      <c r="BK170" s="157">
        <f>ROUND(I170*H170,2)</f>
        <v>0</v>
      </c>
      <c r="BL170" s="17" t="s">
        <v>212</v>
      </c>
      <c r="BM170" s="156" t="s">
        <v>845</v>
      </c>
    </row>
    <row r="171" spans="1:47" s="2" customFormat="1" ht="12">
      <c r="A171" s="32"/>
      <c r="B171" s="33"/>
      <c r="C171" s="32"/>
      <c r="D171" s="158" t="s">
        <v>213</v>
      </c>
      <c r="E171" s="32"/>
      <c r="F171" s="159" t="s">
        <v>844</v>
      </c>
      <c r="G171" s="32"/>
      <c r="H171" s="32"/>
      <c r="I171" s="160"/>
      <c r="J171" s="32"/>
      <c r="K171" s="32"/>
      <c r="L171" s="33"/>
      <c r="M171" s="161"/>
      <c r="N171" s="162"/>
      <c r="O171" s="58"/>
      <c r="P171" s="58"/>
      <c r="Q171" s="58"/>
      <c r="R171" s="58"/>
      <c r="S171" s="58"/>
      <c r="T171" s="59"/>
      <c r="U171" s="32"/>
      <c r="V171" s="32"/>
      <c r="W171" s="32"/>
      <c r="X171" s="32"/>
      <c r="Y171" s="32"/>
      <c r="Z171" s="32"/>
      <c r="AA171" s="32"/>
      <c r="AB171" s="32"/>
      <c r="AC171" s="32"/>
      <c r="AD171" s="32"/>
      <c r="AE171" s="32"/>
      <c r="AT171" s="17" t="s">
        <v>213</v>
      </c>
      <c r="AU171" s="17" t="s">
        <v>89</v>
      </c>
    </row>
    <row r="172" spans="2:51" s="15" customFormat="1" ht="12">
      <c r="B172" s="189"/>
      <c r="D172" s="158" t="s">
        <v>466</v>
      </c>
      <c r="E172" s="190" t="s">
        <v>1</v>
      </c>
      <c r="F172" s="191" t="s">
        <v>846</v>
      </c>
      <c r="H172" s="192">
        <v>337.778</v>
      </c>
      <c r="I172" s="193"/>
      <c r="L172" s="189"/>
      <c r="M172" s="194"/>
      <c r="N172" s="195"/>
      <c r="O172" s="195"/>
      <c r="P172" s="195"/>
      <c r="Q172" s="195"/>
      <c r="R172" s="195"/>
      <c r="S172" s="195"/>
      <c r="T172" s="196"/>
      <c r="AT172" s="190" t="s">
        <v>466</v>
      </c>
      <c r="AU172" s="190" t="s">
        <v>89</v>
      </c>
      <c r="AV172" s="15" t="s">
        <v>89</v>
      </c>
      <c r="AW172" s="15" t="s">
        <v>36</v>
      </c>
      <c r="AX172" s="15" t="s">
        <v>79</v>
      </c>
      <c r="AY172" s="190" t="s">
        <v>207</v>
      </c>
    </row>
    <row r="173" spans="2:51" s="15" customFormat="1" ht="12">
      <c r="B173" s="189"/>
      <c r="D173" s="158" t="s">
        <v>466</v>
      </c>
      <c r="E173" s="190" t="s">
        <v>1</v>
      </c>
      <c r="F173" s="191" t="s">
        <v>847</v>
      </c>
      <c r="H173" s="192">
        <v>338</v>
      </c>
      <c r="I173" s="193"/>
      <c r="L173" s="189"/>
      <c r="M173" s="194"/>
      <c r="N173" s="195"/>
      <c r="O173" s="195"/>
      <c r="P173" s="195"/>
      <c r="Q173" s="195"/>
      <c r="R173" s="195"/>
      <c r="S173" s="195"/>
      <c r="T173" s="196"/>
      <c r="AT173" s="190" t="s">
        <v>466</v>
      </c>
      <c r="AU173" s="190" t="s">
        <v>89</v>
      </c>
      <c r="AV173" s="15" t="s">
        <v>89</v>
      </c>
      <c r="AW173" s="15" t="s">
        <v>36</v>
      </c>
      <c r="AX173" s="15" t="s">
        <v>87</v>
      </c>
      <c r="AY173" s="190" t="s">
        <v>207</v>
      </c>
    </row>
    <row r="174" spans="1:65" s="2" customFormat="1" ht="16.5" customHeight="1">
      <c r="A174" s="32"/>
      <c r="B174" s="143"/>
      <c r="C174" s="144" t="s">
        <v>269</v>
      </c>
      <c r="D174" s="144" t="s">
        <v>208</v>
      </c>
      <c r="E174" s="145" t="s">
        <v>848</v>
      </c>
      <c r="F174" s="146" t="s">
        <v>849</v>
      </c>
      <c r="G174" s="147" t="s">
        <v>321</v>
      </c>
      <c r="H174" s="148">
        <v>0.474</v>
      </c>
      <c r="I174" s="149"/>
      <c r="J174" s="150">
        <f>ROUND(I174*H174,2)</f>
        <v>0</v>
      </c>
      <c r="K174" s="151"/>
      <c r="L174" s="33"/>
      <c r="M174" s="152" t="s">
        <v>1</v>
      </c>
      <c r="N174" s="153" t="s">
        <v>44</v>
      </c>
      <c r="O174" s="58"/>
      <c r="P174" s="154">
        <f>O174*H174</f>
        <v>0</v>
      </c>
      <c r="Q174" s="154">
        <v>0</v>
      </c>
      <c r="R174" s="154">
        <f>Q174*H174</f>
        <v>0</v>
      </c>
      <c r="S174" s="154">
        <v>0</v>
      </c>
      <c r="T174" s="155">
        <f>S174*H174</f>
        <v>0</v>
      </c>
      <c r="U174" s="32"/>
      <c r="V174" s="32"/>
      <c r="W174" s="32"/>
      <c r="X174" s="32"/>
      <c r="Y174" s="32"/>
      <c r="Z174" s="32"/>
      <c r="AA174" s="32"/>
      <c r="AB174" s="32"/>
      <c r="AC174" s="32"/>
      <c r="AD174" s="32"/>
      <c r="AE174" s="32"/>
      <c r="AR174" s="156" t="s">
        <v>212</v>
      </c>
      <c r="AT174" s="156" t="s">
        <v>208</v>
      </c>
      <c r="AU174" s="156" t="s">
        <v>89</v>
      </c>
      <c r="AY174" s="17" t="s">
        <v>207</v>
      </c>
      <c r="BE174" s="157">
        <f>IF(N174="základní",J174,0)</f>
        <v>0</v>
      </c>
      <c r="BF174" s="157">
        <f>IF(N174="snížená",J174,0)</f>
        <v>0</v>
      </c>
      <c r="BG174" s="157">
        <f>IF(N174="zákl. přenesená",J174,0)</f>
        <v>0</v>
      </c>
      <c r="BH174" s="157">
        <f>IF(N174="sníž. přenesená",J174,0)</f>
        <v>0</v>
      </c>
      <c r="BI174" s="157">
        <f>IF(N174="nulová",J174,0)</f>
        <v>0</v>
      </c>
      <c r="BJ174" s="17" t="s">
        <v>87</v>
      </c>
      <c r="BK174" s="157">
        <f>ROUND(I174*H174,2)</f>
        <v>0</v>
      </c>
      <c r="BL174" s="17" t="s">
        <v>212</v>
      </c>
      <c r="BM174" s="156" t="s">
        <v>850</v>
      </c>
    </row>
    <row r="175" spans="1:47" s="2" customFormat="1" ht="12">
      <c r="A175" s="32"/>
      <c r="B175" s="33"/>
      <c r="C175" s="32"/>
      <c r="D175" s="158" t="s">
        <v>213</v>
      </c>
      <c r="E175" s="32"/>
      <c r="F175" s="159" t="s">
        <v>849</v>
      </c>
      <c r="G175" s="32"/>
      <c r="H175" s="32"/>
      <c r="I175" s="160"/>
      <c r="J175" s="32"/>
      <c r="K175" s="32"/>
      <c r="L175" s="33"/>
      <c r="M175" s="161"/>
      <c r="N175" s="162"/>
      <c r="O175" s="58"/>
      <c r="P175" s="58"/>
      <c r="Q175" s="58"/>
      <c r="R175" s="58"/>
      <c r="S175" s="58"/>
      <c r="T175" s="59"/>
      <c r="U175" s="32"/>
      <c r="V175" s="32"/>
      <c r="W175" s="32"/>
      <c r="X175" s="32"/>
      <c r="Y175" s="32"/>
      <c r="Z175" s="32"/>
      <c r="AA175" s="32"/>
      <c r="AB175" s="32"/>
      <c r="AC175" s="32"/>
      <c r="AD175" s="32"/>
      <c r="AE175" s="32"/>
      <c r="AT175" s="17" t="s">
        <v>213</v>
      </c>
      <c r="AU175" s="17" t="s">
        <v>89</v>
      </c>
    </row>
    <row r="176" spans="1:65" s="2" customFormat="1" ht="21.75" customHeight="1">
      <c r="A176" s="32"/>
      <c r="B176" s="143"/>
      <c r="C176" s="144" t="s">
        <v>243</v>
      </c>
      <c r="D176" s="144" t="s">
        <v>208</v>
      </c>
      <c r="E176" s="145" t="s">
        <v>851</v>
      </c>
      <c r="F176" s="146" t="s">
        <v>852</v>
      </c>
      <c r="G176" s="147" t="s">
        <v>321</v>
      </c>
      <c r="H176" s="148">
        <v>0.805</v>
      </c>
      <c r="I176" s="149"/>
      <c r="J176" s="150">
        <f>ROUND(I176*H176,2)</f>
        <v>0</v>
      </c>
      <c r="K176" s="151"/>
      <c r="L176" s="33"/>
      <c r="M176" s="152" t="s">
        <v>1</v>
      </c>
      <c r="N176" s="153" t="s">
        <v>44</v>
      </c>
      <c r="O176" s="58"/>
      <c r="P176" s="154">
        <f>O176*H176</f>
        <v>0</v>
      </c>
      <c r="Q176" s="154">
        <v>0</v>
      </c>
      <c r="R176" s="154">
        <f>Q176*H176</f>
        <v>0</v>
      </c>
      <c r="S176" s="154">
        <v>0</v>
      </c>
      <c r="T176" s="155">
        <f>S176*H176</f>
        <v>0</v>
      </c>
      <c r="U176" s="32"/>
      <c r="V176" s="32"/>
      <c r="W176" s="32"/>
      <c r="X176" s="32"/>
      <c r="Y176" s="32"/>
      <c r="Z176" s="32"/>
      <c r="AA176" s="32"/>
      <c r="AB176" s="32"/>
      <c r="AC176" s="32"/>
      <c r="AD176" s="32"/>
      <c r="AE176" s="32"/>
      <c r="AR176" s="156" t="s">
        <v>212</v>
      </c>
      <c r="AT176" s="156" t="s">
        <v>208</v>
      </c>
      <c r="AU176" s="156" t="s">
        <v>89</v>
      </c>
      <c r="AY176" s="17" t="s">
        <v>207</v>
      </c>
      <c r="BE176" s="157">
        <f>IF(N176="základní",J176,0)</f>
        <v>0</v>
      </c>
      <c r="BF176" s="157">
        <f>IF(N176="snížená",J176,0)</f>
        <v>0</v>
      </c>
      <c r="BG176" s="157">
        <f>IF(N176="zákl. přenesená",J176,0)</f>
        <v>0</v>
      </c>
      <c r="BH176" s="157">
        <f>IF(N176="sníž. přenesená",J176,0)</f>
        <v>0</v>
      </c>
      <c r="BI176" s="157">
        <f>IF(N176="nulová",J176,0)</f>
        <v>0</v>
      </c>
      <c r="BJ176" s="17" t="s">
        <v>87</v>
      </c>
      <c r="BK176" s="157">
        <f>ROUND(I176*H176,2)</f>
        <v>0</v>
      </c>
      <c r="BL176" s="17" t="s">
        <v>212</v>
      </c>
      <c r="BM176" s="156" t="s">
        <v>853</v>
      </c>
    </row>
    <row r="177" spans="1:47" s="2" customFormat="1" ht="48.75">
      <c r="A177" s="32"/>
      <c r="B177" s="33"/>
      <c r="C177" s="32"/>
      <c r="D177" s="158" t="s">
        <v>213</v>
      </c>
      <c r="E177" s="32"/>
      <c r="F177" s="159" t="s">
        <v>854</v>
      </c>
      <c r="G177" s="32"/>
      <c r="H177" s="32"/>
      <c r="I177" s="160"/>
      <c r="J177" s="32"/>
      <c r="K177" s="32"/>
      <c r="L177" s="33"/>
      <c r="M177" s="161"/>
      <c r="N177" s="162"/>
      <c r="O177" s="58"/>
      <c r="P177" s="58"/>
      <c r="Q177" s="58"/>
      <c r="R177" s="58"/>
      <c r="S177" s="58"/>
      <c r="T177" s="59"/>
      <c r="U177" s="32"/>
      <c r="V177" s="32"/>
      <c r="W177" s="32"/>
      <c r="X177" s="32"/>
      <c r="Y177" s="32"/>
      <c r="Z177" s="32"/>
      <c r="AA177" s="32"/>
      <c r="AB177" s="32"/>
      <c r="AC177" s="32"/>
      <c r="AD177" s="32"/>
      <c r="AE177" s="32"/>
      <c r="AT177" s="17" t="s">
        <v>213</v>
      </c>
      <c r="AU177" s="17" t="s">
        <v>89</v>
      </c>
    </row>
    <row r="178" spans="1:47" s="2" customFormat="1" ht="19.5">
      <c r="A178" s="32"/>
      <c r="B178" s="33"/>
      <c r="C178" s="32"/>
      <c r="D178" s="158" t="s">
        <v>214</v>
      </c>
      <c r="E178" s="32"/>
      <c r="F178" s="163" t="s">
        <v>781</v>
      </c>
      <c r="G178" s="32"/>
      <c r="H178" s="32"/>
      <c r="I178" s="160"/>
      <c r="J178" s="32"/>
      <c r="K178" s="32"/>
      <c r="L178" s="33"/>
      <c r="M178" s="161"/>
      <c r="N178" s="162"/>
      <c r="O178" s="58"/>
      <c r="P178" s="58"/>
      <c r="Q178" s="58"/>
      <c r="R178" s="58"/>
      <c r="S178" s="58"/>
      <c r="T178" s="59"/>
      <c r="U178" s="32"/>
      <c r="V178" s="32"/>
      <c r="W178" s="32"/>
      <c r="X178" s="32"/>
      <c r="Y178" s="32"/>
      <c r="Z178" s="32"/>
      <c r="AA178" s="32"/>
      <c r="AB178" s="32"/>
      <c r="AC178" s="32"/>
      <c r="AD178" s="32"/>
      <c r="AE178" s="32"/>
      <c r="AT178" s="17" t="s">
        <v>214</v>
      </c>
      <c r="AU178" s="17" t="s">
        <v>89</v>
      </c>
    </row>
    <row r="179" spans="2:51" s="15" customFormat="1" ht="12">
      <c r="B179" s="189"/>
      <c r="D179" s="158" t="s">
        <v>466</v>
      </c>
      <c r="E179" s="190" t="s">
        <v>1</v>
      </c>
      <c r="F179" s="191" t="s">
        <v>855</v>
      </c>
      <c r="H179" s="192">
        <v>0.341</v>
      </c>
      <c r="I179" s="193"/>
      <c r="L179" s="189"/>
      <c r="M179" s="194"/>
      <c r="N179" s="195"/>
      <c r="O179" s="195"/>
      <c r="P179" s="195"/>
      <c r="Q179" s="195"/>
      <c r="R179" s="195"/>
      <c r="S179" s="195"/>
      <c r="T179" s="196"/>
      <c r="AT179" s="190" t="s">
        <v>466</v>
      </c>
      <c r="AU179" s="190" t="s">
        <v>89</v>
      </c>
      <c r="AV179" s="15" t="s">
        <v>89</v>
      </c>
      <c r="AW179" s="15" t="s">
        <v>36</v>
      </c>
      <c r="AX179" s="15" t="s">
        <v>79</v>
      </c>
      <c r="AY179" s="190" t="s">
        <v>207</v>
      </c>
    </row>
    <row r="180" spans="2:51" s="15" customFormat="1" ht="12">
      <c r="B180" s="189"/>
      <c r="D180" s="158" t="s">
        <v>466</v>
      </c>
      <c r="E180" s="190" t="s">
        <v>1</v>
      </c>
      <c r="F180" s="191" t="s">
        <v>856</v>
      </c>
      <c r="H180" s="192">
        <v>0.424</v>
      </c>
      <c r="I180" s="193"/>
      <c r="L180" s="189"/>
      <c r="M180" s="194"/>
      <c r="N180" s="195"/>
      <c r="O180" s="195"/>
      <c r="P180" s="195"/>
      <c r="Q180" s="195"/>
      <c r="R180" s="195"/>
      <c r="S180" s="195"/>
      <c r="T180" s="196"/>
      <c r="AT180" s="190" t="s">
        <v>466</v>
      </c>
      <c r="AU180" s="190" t="s">
        <v>89</v>
      </c>
      <c r="AV180" s="15" t="s">
        <v>89</v>
      </c>
      <c r="AW180" s="15" t="s">
        <v>36</v>
      </c>
      <c r="AX180" s="15" t="s">
        <v>79</v>
      </c>
      <c r="AY180" s="190" t="s">
        <v>207</v>
      </c>
    </row>
    <row r="181" spans="2:51" s="15" customFormat="1" ht="12">
      <c r="B181" s="189"/>
      <c r="D181" s="158" t="s">
        <v>466</v>
      </c>
      <c r="E181" s="190" t="s">
        <v>1</v>
      </c>
      <c r="F181" s="191" t="s">
        <v>857</v>
      </c>
      <c r="H181" s="192">
        <v>0.04</v>
      </c>
      <c r="I181" s="193"/>
      <c r="L181" s="189"/>
      <c r="M181" s="194"/>
      <c r="N181" s="195"/>
      <c r="O181" s="195"/>
      <c r="P181" s="195"/>
      <c r="Q181" s="195"/>
      <c r="R181" s="195"/>
      <c r="S181" s="195"/>
      <c r="T181" s="196"/>
      <c r="AT181" s="190" t="s">
        <v>466</v>
      </c>
      <c r="AU181" s="190" t="s">
        <v>89</v>
      </c>
      <c r="AV181" s="15" t="s">
        <v>89</v>
      </c>
      <c r="AW181" s="15" t="s">
        <v>36</v>
      </c>
      <c r="AX181" s="15" t="s">
        <v>79</v>
      </c>
      <c r="AY181" s="190" t="s">
        <v>207</v>
      </c>
    </row>
    <row r="182" spans="2:51" s="13" customFormat="1" ht="12">
      <c r="B182" s="175"/>
      <c r="D182" s="158" t="s">
        <v>466</v>
      </c>
      <c r="E182" s="176" t="s">
        <v>1</v>
      </c>
      <c r="F182" s="177" t="s">
        <v>468</v>
      </c>
      <c r="H182" s="178">
        <v>0.805</v>
      </c>
      <c r="I182" s="179"/>
      <c r="L182" s="175"/>
      <c r="M182" s="180"/>
      <c r="N182" s="181"/>
      <c r="O182" s="181"/>
      <c r="P182" s="181"/>
      <c r="Q182" s="181"/>
      <c r="R182" s="181"/>
      <c r="S182" s="181"/>
      <c r="T182" s="182"/>
      <c r="AT182" s="176" t="s">
        <v>466</v>
      </c>
      <c r="AU182" s="176" t="s">
        <v>89</v>
      </c>
      <c r="AV182" s="13" t="s">
        <v>212</v>
      </c>
      <c r="AW182" s="13" t="s">
        <v>36</v>
      </c>
      <c r="AX182" s="13" t="s">
        <v>87</v>
      </c>
      <c r="AY182" s="176" t="s">
        <v>207</v>
      </c>
    </row>
    <row r="183" spans="1:65" s="2" customFormat="1" ht="21.75" customHeight="1">
      <c r="A183" s="32"/>
      <c r="B183" s="143"/>
      <c r="C183" s="144" t="s">
        <v>276</v>
      </c>
      <c r="D183" s="144" t="s">
        <v>208</v>
      </c>
      <c r="E183" s="145" t="s">
        <v>858</v>
      </c>
      <c r="F183" s="146" t="s">
        <v>859</v>
      </c>
      <c r="G183" s="147" t="s">
        <v>612</v>
      </c>
      <c r="H183" s="148">
        <v>211.93</v>
      </c>
      <c r="I183" s="149"/>
      <c r="J183" s="150">
        <f>ROUND(I183*H183,2)</f>
        <v>0</v>
      </c>
      <c r="K183" s="151"/>
      <c r="L183" s="33"/>
      <c r="M183" s="152" t="s">
        <v>1</v>
      </c>
      <c r="N183" s="153" t="s">
        <v>44</v>
      </c>
      <c r="O183" s="58"/>
      <c r="P183" s="154">
        <f>O183*H183</f>
        <v>0</v>
      </c>
      <c r="Q183" s="154">
        <v>0</v>
      </c>
      <c r="R183" s="154">
        <f>Q183*H183</f>
        <v>0</v>
      </c>
      <c r="S183" s="154">
        <v>0</v>
      </c>
      <c r="T183" s="155">
        <f>S183*H183</f>
        <v>0</v>
      </c>
      <c r="U183" s="32"/>
      <c r="V183" s="32"/>
      <c r="W183" s="32"/>
      <c r="X183" s="32"/>
      <c r="Y183" s="32"/>
      <c r="Z183" s="32"/>
      <c r="AA183" s="32"/>
      <c r="AB183" s="32"/>
      <c r="AC183" s="32"/>
      <c r="AD183" s="32"/>
      <c r="AE183" s="32"/>
      <c r="AR183" s="156" t="s">
        <v>212</v>
      </c>
      <c r="AT183" s="156" t="s">
        <v>208</v>
      </c>
      <c r="AU183" s="156" t="s">
        <v>89</v>
      </c>
      <c r="AY183" s="17" t="s">
        <v>207</v>
      </c>
      <c r="BE183" s="157">
        <f>IF(N183="základní",J183,0)</f>
        <v>0</v>
      </c>
      <c r="BF183" s="157">
        <f>IF(N183="snížená",J183,0)</f>
        <v>0</v>
      </c>
      <c r="BG183" s="157">
        <f>IF(N183="zákl. přenesená",J183,0)</f>
        <v>0</v>
      </c>
      <c r="BH183" s="157">
        <f>IF(N183="sníž. přenesená",J183,0)</f>
        <v>0</v>
      </c>
      <c r="BI183" s="157">
        <f>IF(N183="nulová",J183,0)</f>
        <v>0</v>
      </c>
      <c r="BJ183" s="17" t="s">
        <v>87</v>
      </c>
      <c r="BK183" s="157">
        <f>ROUND(I183*H183,2)</f>
        <v>0</v>
      </c>
      <c r="BL183" s="17" t="s">
        <v>212</v>
      </c>
      <c r="BM183" s="156" t="s">
        <v>860</v>
      </c>
    </row>
    <row r="184" spans="1:47" s="2" customFormat="1" ht="48.75">
      <c r="A184" s="32"/>
      <c r="B184" s="33"/>
      <c r="C184" s="32"/>
      <c r="D184" s="158" t="s">
        <v>213</v>
      </c>
      <c r="E184" s="32"/>
      <c r="F184" s="159" t="s">
        <v>861</v>
      </c>
      <c r="G184" s="32"/>
      <c r="H184" s="32"/>
      <c r="I184" s="160"/>
      <c r="J184" s="32"/>
      <c r="K184" s="32"/>
      <c r="L184" s="33"/>
      <c r="M184" s="161"/>
      <c r="N184" s="162"/>
      <c r="O184" s="58"/>
      <c r="P184" s="58"/>
      <c r="Q184" s="58"/>
      <c r="R184" s="58"/>
      <c r="S184" s="58"/>
      <c r="T184" s="59"/>
      <c r="U184" s="32"/>
      <c r="V184" s="32"/>
      <c r="W184" s="32"/>
      <c r="X184" s="32"/>
      <c r="Y184" s="32"/>
      <c r="Z184" s="32"/>
      <c r="AA184" s="32"/>
      <c r="AB184" s="32"/>
      <c r="AC184" s="32"/>
      <c r="AD184" s="32"/>
      <c r="AE184" s="32"/>
      <c r="AT184" s="17" t="s">
        <v>213</v>
      </c>
      <c r="AU184" s="17" t="s">
        <v>89</v>
      </c>
    </row>
    <row r="185" spans="1:47" s="2" customFormat="1" ht="19.5">
      <c r="A185" s="32"/>
      <c r="B185" s="33"/>
      <c r="C185" s="32"/>
      <c r="D185" s="158" t="s">
        <v>214</v>
      </c>
      <c r="E185" s="32"/>
      <c r="F185" s="163" t="s">
        <v>831</v>
      </c>
      <c r="G185" s="32"/>
      <c r="H185" s="32"/>
      <c r="I185" s="160"/>
      <c r="J185" s="32"/>
      <c r="K185" s="32"/>
      <c r="L185" s="33"/>
      <c r="M185" s="161"/>
      <c r="N185" s="162"/>
      <c r="O185" s="58"/>
      <c r="P185" s="58"/>
      <c r="Q185" s="58"/>
      <c r="R185" s="58"/>
      <c r="S185" s="58"/>
      <c r="T185" s="59"/>
      <c r="U185" s="32"/>
      <c r="V185" s="32"/>
      <c r="W185" s="32"/>
      <c r="X185" s="32"/>
      <c r="Y185" s="32"/>
      <c r="Z185" s="32"/>
      <c r="AA185" s="32"/>
      <c r="AB185" s="32"/>
      <c r="AC185" s="32"/>
      <c r="AD185" s="32"/>
      <c r="AE185" s="32"/>
      <c r="AT185" s="17" t="s">
        <v>214</v>
      </c>
      <c r="AU185" s="17" t="s">
        <v>89</v>
      </c>
    </row>
    <row r="186" spans="2:51" s="15" customFormat="1" ht="12">
      <c r="B186" s="189"/>
      <c r="D186" s="158" t="s">
        <v>466</v>
      </c>
      <c r="E186" s="190" t="s">
        <v>1</v>
      </c>
      <c r="F186" s="191" t="s">
        <v>862</v>
      </c>
      <c r="H186" s="192">
        <v>211.93</v>
      </c>
      <c r="I186" s="193"/>
      <c r="L186" s="189"/>
      <c r="M186" s="194"/>
      <c r="N186" s="195"/>
      <c r="O186" s="195"/>
      <c r="P186" s="195"/>
      <c r="Q186" s="195"/>
      <c r="R186" s="195"/>
      <c r="S186" s="195"/>
      <c r="T186" s="196"/>
      <c r="AT186" s="190" t="s">
        <v>466</v>
      </c>
      <c r="AU186" s="190" t="s">
        <v>89</v>
      </c>
      <c r="AV186" s="15" t="s">
        <v>89</v>
      </c>
      <c r="AW186" s="15" t="s">
        <v>36</v>
      </c>
      <c r="AX186" s="15" t="s">
        <v>87</v>
      </c>
      <c r="AY186" s="190" t="s">
        <v>207</v>
      </c>
    </row>
    <row r="187" spans="1:65" s="2" customFormat="1" ht="33" customHeight="1">
      <c r="A187" s="32"/>
      <c r="B187" s="143"/>
      <c r="C187" s="144" t="s">
        <v>246</v>
      </c>
      <c r="D187" s="144" t="s">
        <v>208</v>
      </c>
      <c r="E187" s="145" t="s">
        <v>863</v>
      </c>
      <c r="F187" s="146" t="s">
        <v>864</v>
      </c>
      <c r="G187" s="147" t="s">
        <v>612</v>
      </c>
      <c r="H187" s="148">
        <v>473.538</v>
      </c>
      <c r="I187" s="149"/>
      <c r="J187" s="150">
        <f>ROUND(I187*H187,2)</f>
        <v>0</v>
      </c>
      <c r="K187" s="151"/>
      <c r="L187" s="33"/>
      <c r="M187" s="152" t="s">
        <v>1</v>
      </c>
      <c r="N187" s="153" t="s">
        <v>44</v>
      </c>
      <c r="O187" s="58"/>
      <c r="P187" s="154">
        <f>O187*H187</f>
        <v>0</v>
      </c>
      <c r="Q187" s="154">
        <v>0</v>
      </c>
      <c r="R187" s="154">
        <f>Q187*H187</f>
        <v>0</v>
      </c>
      <c r="S187" s="154">
        <v>0</v>
      </c>
      <c r="T187" s="155">
        <f>S187*H187</f>
        <v>0</v>
      </c>
      <c r="U187" s="32"/>
      <c r="V187" s="32"/>
      <c r="W187" s="32"/>
      <c r="X187" s="32"/>
      <c r="Y187" s="32"/>
      <c r="Z187" s="32"/>
      <c r="AA187" s="32"/>
      <c r="AB187" s="32"/>
      <c r="AC187" s="32"/>
      <c r="AD187" s="32"/>
      <c r="AE187" s="32"/>
      <c r="AR187" s="156" t="s">
        <v>212</v>
      </c>
      <c r="AT187" s="156" t="s">
        <v>208</v>
      </c>
      <c r="AU187" s="156" t="s">
        <v>89</v>
      </c>
      <c r="AY187" s="17" t="s">
        <v>207</v>
      </c>
      <c r="BE187" s="157">
        <f>IF(N187="základní",J187,0)</f>
        <v>0</v>
      </c>
      <c r="BF187" s="157">
        <f>IF(N187="snížená",J187,0)</f>
        <v>0</v>
      </c>
      <c r="BG187" s="157">
        <f>IF(N187="zákl. přenesená",J187,0)</f>
        <v>0</v>
      </c>
      <c r="BH187" s="157">
        <f>IF(N187="sníž. přenesená",J187,0)</f>
        <v>0</v>
      </c>
      <c r="BI187" s="157">
        <f>IF(N187="nulová",J187,0)</f>
        <v>0</v>
      </c>
      <c r="BJ187" s="17" t="s">
        <v>87</v>
      </c>
      <c r="BK187" s="157">
        <f>ROUND(I187*H187,2)</f>
        <v>0</v>
      </c>
      <c r="BL187" s="17" t="s">
        <v>212</v>
      </c>
      <c r="BM187" s="156" t="s">
        <v>865</v>
      </c>
    </row>
    <row r="188" spans="1:47" s="2" customFormat="1" ht="48.75">
      <c r="A188" s="32"/>
      <c r="B188" s="33"/>
      <c r="C188" s="32"/>
      <c r="D188" s="158" t="s">
        <v>213</v>
      </c>
      <c r="E188" s="32"/>
      <c r="F188" s="159" t="s">
        <v>866</v>
      </c>
      <c r="G188" s="32"/>
      <c r="H188" s="32"/>
      <c r="I188" s="160"/>
      <c r="J188" s="32"/>
      <c r="K188" s="32"/>
      <c r="L188" s="33"/>
      <c r="M188" s="161"/>
      <c r="N188" s="162"/>
      <c r="O188" s="58"/>
      <c r="P188" s="58"/>
      <c r="Q188" s="58"/>
      <c r="R188" s="58"/>
      <c r="S188" s="58"/>
      <c r="T188" s="59"/>
      <c r="U188" s="32"/>
      <c r="V188" s="32"/>
      <c r="W188" s="32"/>
      <c r="X188" s="32"/>
      <c r="Y188" s="32"/>
      <c r="Z188" s="32"/>
      <c r="AA188" s="32"/>
      <c r="AB188" s="32"/>
      <c r="AC188" s="32"/>
      <c r="AD188" s="32"/>
      <c r="AE188" s="32"/>
      <c r="AT188" s="17" t="s">
        <v>213</v>
      </c>
      <c r="AU188" s="17" t="s">
        <v>89</v>
      </c>
    </row>
    <row r="189" spans="1:47" s="2" customFormat="1" ht="19.5">
      <c r="A189" s="32"/>
      <c r="B189" s="33"/>
      <c r="C189" s="32"/>
      <c r="D189" s="158" t="s">
        <v>214</v>
      </c>
      <c r="E189" s="32"/>
      <c r="F189" s="163" t="s">
        <v>867</v>
      </c>
      <c r="G189" s="32"/>
      <c r="H189" s="32"/>
      <c r="I189" s="160"/>
      <c r="J189" s="32"/>
      <c r="K189" s="32"/>
      <c r="L189" s="33"/>
      <c r="M189" s="161"/>
      <c r="N189" s="162"/>
      <c r="O189" s="58"/>
      <c r="P189" s="58"/>
      <c r="Q189" s="58"/>
      <c r="R189" s="58"/>
      <c r="S189" s="58"/>
      <c r="T189" s="59"/>
      <c r="U189" s="32"/>
      <c r="V189" s="32"/>
      <c r="W189" s="32"/>
      <c r="X189" s="32"/>
      <c r="Y189" s="32"/>
      <c r="Z189" s="32"/>
      <c r="AA189" s="32"/>
      <c r="AB189" s="32"/>
      <c r="AC189" s="32"/>
      <c r="AD189" s="32"/>
      <c r="AE189" s="32"/>
      <c r="AT189" s="17" t="s">
        <v>214</v>
      </c>
      <c r="AU189" s="17" t="s">
        <v>89</v>
      </c>
    </row>
    <row r="190" spans="2:51" s="15" customFormat="1" ht="12">
      <c r="B190" s="189"/>
      <c r="D190" s="158" t="s">
        <v>466</v>
      </c>
      <c r="E190" s="190" t="s">
        <v>1</v>
      </c>
      <c r="F190" s="191" t="s">
        <v>868</v>
      </c>
      <c r="H190" s="192">
        <v>473.538</v>
      </c>
      <c r="I190" s="193"/>
      <c r="L190" s="189"/>
      <c r="M190" s="194"/>
      <c r="N190" s="195"/>
      <c r="O190" s="195"/>
      <c r="P190" s="195"/>
      <c r="Q190" s="195"/>
      <c r="R190" s="195"/>
      <c r="S190" s="195"/>
      <c r="T190" s="196"/>
      <c r="AT190" s="190" t="s">
        <v>466</v>
      </c>
      <c r="AU190" s="190" t="s">
        <v>89</v>
      </c>
      <c r="AV190" s="15" t="s">
        <v>89</v>
      </c>
      <c r="AW190" s="15" t="s">
        <v>36</v>
      </c>
      <c r="AX190" s="15" t="s">
        <v>87</v>
      </c>
      <c r="AY190" s="190" t="s">
        <v>207</v>
      </c>
    </row>
    <row r="191" spans="1:65" s="2" customFormat="1" ht="33" customHeight="1">
      <c r="A191" s="32"/>
      <c r="B191" s="143"/>
      <c r="C191" s="144" t="s">
        <v>7</v>
      </c>
      <c r="D191" s="144" t="s">
        <v>208</v>
      </c>
      <c r="E191" s="145" t="s">
        <v>869</v>
      </c>
      <c r="F191" s="146" t="s">
        <v>870</v>
      </c>
      <c r="G191" s="147" t="s">
        <v>612</v>
      </c>
      <c r="H191" s="148">
        <v>473.538</v>
      </c>
      <c r="I191" s="149"/>
      <c r="J191" s="150">
        <f>ROUND(I191*H191,2)</f>
        <v>0</v>
      </c>
      <c r="K191" s="151"/>
      <c r="L191" s="33"/>
      <c r="M191" s="152" t="s">
        <v>1</v>
      </c>
      <c r="N191" s="153" t="s">
        <v>44</v>
      </c>
      <c r="O191" s="58"/>
      <c r="P191" s="154">
        <f>O191*H191</f>
        <v>0</v>
      </c>
      <c r="Q191" s="154">
        <v>0</v>
      </c>
      <c r="R191" s="154">
        <f>Q191*H191</f>
        <v>0</v>
      </c>
      <c r="S191" s="154">
        <v>0</v>
      </c>
      <c r="T191" s="155">
        <f>S191*H191</f>
        <v>0</v>
      </c>
      <c r="U191" s="32"/>
      <c r="V191" s="32"/>
      <c r="W191" s="32"/>
      <c r="X191" s="32"/>
      <c r="Y191" s="32"/>
      <c r="Z191" s="32"/>
      <c r="AA191" s="32"/>
      <c r="AB191" s="32"/>
      <c r="AC191" s="32"/>
      <c r="AD191" s="32"/>
      <c r="AE191" s="32"/>
      <c r="AR191" s="156" t="s">
        <v>212</v>
      </c>
      <c r="AT191" s="156" t="s">
        <v>208</v>
      </c>
      <c r="AU191" s="156" t="s">
        <v>89</v>
      </c>
      <c r="AY191" s="17" t="s">
        <v>207</v>
      </c>
      <c r="BE191" s="157">
        <f>IF(N191="základní",J191,0)</f>
        <v>0</v>
      </c>
      <c r="BF191" s="157">
        <f>IF(N191="snížená",J191,0)</f>
        <v>0</v>
      </c>
      <c r="BG191" s="157">
        <f>IF(N191="zákl. přenesená",J191,0)</f>
        <v>0</v>
      </c>
      <c r="BH191" s="157">
        <f>IF(N191="sníž. přenesená",J191,0)</f>
        <v>0</v>
      </c>
      <c r="BI191" s="157">
        <f>IF(N191="nulová",J191,0)</f>
        <v>0</v>
      </c>
      <c r="BJ191" s="17" t="s">
        <v>87</v>
      </c>
      <c r="BK191" s="157">
        <f>ROUND(I191*H191,2)</f>
        <v>0</v>
      </c>
      <c r="BL191" s="17" t="s">
        <v>212</v>
      </c>
      <c r="BM191" s="156" t="s">
        <v>871</v>
      </c>
    </row>
    <row r="192" spans="1:47" s="2" customFormat="1" ht="58.5">
      <c r="A192" s="32"/>
      <c r="B192" s="33"/>
      <c r="C192" s="32"/>
      <c r="D192" s="158" t="s">
        <v>213</v>
      </c>
      <c r="E192" s="32"/>
      <c r="F192" s="159" t="s">
        <v>872</v>
      </c>
      <c r="G192" s="32"/>
      <c r="H192" s="32"/>
      <c r="I192" s="160"/>
      <c r="J192" s="32"/>
      <c r="K192" s="32"/>
      <c r="L192" s="33"/>
      <c r="M192" s="161"/>
      <c r="N192" s="162"/>
      <c r="O192" s="58"/>
      <c r="P192" s="58"/>
      <c r="Q192" s="58"/>
      <c r="R192" s="58"/>
      <c r="S192" s="58"/>
      <c r="T192" s="59"/>
      <c r="U192" s="32"/>
      <c r="V192" s="32"/>
      <c r="W192" s="32"/>
      <c r="X192" s="32"/>
      <c r="Y192" s="32"/>
      <c r="Z192" s="32"/>
      <c r="AA192" s="32"/>
      <c r="AB192" s="32"/>
      <c r="AC192" s="32"/>
      <c r="AD192" s="32"/>
      <c r="AE192" s="32"/>
      <c r="AT192" s="17" t="s">
        <v>213</v>
      </c>
      <c r="AU192" s="17" t="s">
        <v>89</v>
      </c>
    </row>
    <row r="193" spans="1:47" s="2" customFormat="1" ht="19.5">
      <c r="A193" s="32"/>
      <c r="B193" s="33"/>
      <c r="C193" s="32"/>
      <c r="D193" s="158" t="s">
        <v>214</v>
      </c>
      <c r="E193" s="32"/>
      <c r="F193" s="163" t="s">
        <v>867</v>
      </c>
      <c r="G193" s="32"/>
      <c r="H193" s="32"/>
      <c r="I193" s="160"/>
      <c r="J193" s="32"/>
      <c r="K193" s="32"/>
      <c r="L193" s="33"/>
      <c r="M193" s="161"/>
      <c r="N193" s="162"/>
      <c r="O193" s="58"/>
      <c r="P193" s="58"/>
      <c r="Q193" s="58"/>
      <c r="R193" s="58"/>
      <c r="S193" s="58"/>
      <c r="T193" s="59"/>
      <c r="U193" s="32"/>
      <c r="V193" s="32"/>
      <c r="W193" s="32"/>
      <c r="X193" s="32"/>
      <c r="Y193" s="32"/>
      <c r="Z193" s="32"/>
      <c r="AA193" s="32"/>
      <c r="AB193" s="32"/>
      <c r="AC193" s="32"/>
      <c r="AD193" s="32"/>
      <c r="AE193" s="32"/>
      <c r="AT193" s="17" t="s">
        <v>214</v>
      </c>
      <c r="AU193" s="17" t="s">
        <v>89</v>
      </c>
    </row>
    <row r="194" spans="1:65" s="2" customFormat="1" ht="21.75" customHeight="1">
      <c r="A194" s="32"/>
      <c r="B194" s="143"/>
      <c r="C194" s="144" t="s">
        <v>250</v>
      </c>
      <c r="D194" s="144" t="s">
        <v>208</v>
      </c>
      <c r="E194" s="145" t="s">
        <v>873</v>
      </c>
      <c r="F194" s="146" t="s">
        <v>874</v>
      </c>
      <c r="G194" s="147" t="s">
        <v>333</v>
      </c>
      <c r="H194" s="148">
        <v>2</v>
      </c>
      <c r="I194" s="149"/>
      <c r="J194" s="150">
        <f>ROUND(I194*H194,2)</f>
        <v>0</v>
      </c>
      <c r="K194" s="151"/>
      <c r="L194" s="33"/>
      <c r="M194" s="152" t="s">
        <v>1</v>
      </c>
      <c r="N194" s="153" t="s">
        <v>44</v>
      </c>
      <c r="O194" s="58"/>
      <c r="P194" s="154">
        <f>O194*H194</f>
        <v>0</v>
      </c>
      <c r="Q194" s="154">
        <v>0</v>
      </c>
      <c r="R194" s="154">
        <f>Q194*H194</f>
        <v>0</v>
      </c>
      <c r="S194" s="154">
        <v>0</v>
      </c>
      <c r="T194" s="155">
        <f>S194*H194</f>
        <v>0</v>
      </c>
      <c r="U194" s="32"/>
      <c r="V194" s="32"/>
      <c r="W194" s="32"/>
      <c r="X194" s="32"/>
      <c r="Y194" s="32"/>
      <c r="Z194" s="32"/>
      <c r="AA194" s="32"/>
      <c r="AB194" s="32"/>
      <c r="AC194" s="32"/>
      <c r="AD194" s="32"/>
      <c r="AE194" s="32"/>
      <c r="AR194" s="156" t="s">
        <v>212</v>
      </c>
      <c r="AT194" s="156" t="s">
        <v>208</v>
      </c>
      <c r="AU194" s="156" t="s">
        <v>89</v>
      </c>
      <c r="AY194" s="17" t="s">
        <v>207</v>
      </c>
      <c r="BE194" s="157">
        <f>IF(N194="základní",J194,0)</f>
        <v>0</v>
      </c>
      <c r="BF194" s="157">
        <f>IF(N194="snížená",J194,0)</f>
        <v>0</v>
      </c>
      <c r="BG194" s="157">
        <f>IF(N194="zákl. přenesená",J194,0)</f>
        <v>0</v>
      </c>
      <c r="BH194" s="157">
        <f>IF(N194="sníž. přenesená",J194,0)</f>
        <v>0</v>
      </c>
      <c r="BI194" s="157">
        <f>IF(N194="nulová",J194,0)</f>
        <v>0</v>
      </c>
      <c r="BJ194" s="17" t="s">
        <v>87</v>
      </c>
      <c r="BK194" s="157">
        <f>ROUND(I194*H194,2)</f>
        <v>0</v>
      </c>
      <c r="BL194" s="17" t="s">
        <v>212</v>
      </c>
      <c r="BM194" s="156" t="s">
        <v>875</v>
      </c>
    </row>
    <row r="195" spans="1:47" s="2" customFormat="1" ht="29.25">
      <c r="A195" s="32"/>
      <c r="B195" s="33"/>
      <c r="C195" s="32"/>
      <c r="D195" s="158" t="s">
        <v>213</v>
      </c>
      <c r="E195" s="32"/>
      <c r="F195" s="159" t="s">
        <v>876</v>
      </c>
      <c r="G195" s="32"/>
      <c r="H195" s="32"/>
      <c r="I195" s="160"/>
      <c r="J195" s="32"/>
      <c r="K195" s="32"/>
      <c r="L195" s="33"/>
      <c r="M195" s="161"/>
      <c r="N195" s="162"/>
      <c r="O195" s="58"/>
      <c r="P195" s="58"/>
      <c r="Q195" s="58"/>
      <c r="R195" s="58"/>
      <c r="S195" s="58"/>
      <c r="T195" s="59"/>
      <c r="U195" s="32"/>
      <c r="V195" s="32"/>
      <c r="W195" s="32"/>
      <c r="X195" s="32"/>
      <c r="Y195" s="32"/>
      <c r="Z195" s="32"/>
      <c r="AA195" s="32"/>
      <c r="AB195" s="32"/>
      <c r="AC195" s="32"/>
      <c r="AD195" s="32"/>
      <c r="AE195" s="32"/>
      <c r="AT195" s="17" t="s">
        <v>213</v>
      </c>
      <c r="AU195" s="17" t="s">
        <v>89</v>
      </c>
    </row>
    <row r="196" spans="1:47" s="2" customFormat="1" ht="19.5">
      <c r="A196" s="32"/>
      <c r="B196" s="33"/>
      <c r="C196" s="32"/>
      <c r="D196" s="158" t="s">
        <v>214</v>
      </c>
      <c r="E196" s="32"/>
      <c r="F196" s="163" t="s">
        <v>877</v>
      </c>
      <c r="G196" s="32"/>
      <c r="H196" s="32"/>
      <c r="I196" s="160"/>
      <c r="J196" s="32"/>
      <c r="K196" s="32"/>
      <c r="L196" s="33"/>
      <c r="M196" s="161"/>
      <c r="N196" s="162"/>
      <c r="O196" s="58"/>
      <c r="P196" s="58"/>
      <c r="Q196" s="58"/>
      <c r="R196" s="58"/>
      <c r="S196" s="58"/>
      <c r="T196" s="59"/>
      <c r="U196" s="32"/>
      <c r="V196" s="32"/>
      <c r="W196" s="32"/>
      <c r="X196" s="32"/>
      <c r="Y196" s="32"/>
      <c r="Z196" s="32"/>
      <c r="AA196" s="32"/>
      <c r="AB196" s="32"/>
      <c r="AC196" s="32"/>
      <c r="AD196" s="32"/>
      <c r="AE196" s="32"/>
      <c r="AT196" s="17" t="s">
        <v>214</v>
      </c>
      <c r="AU196" s="17" t="s">
        <v>89</v>
      </c>
    </row>
    <row r="197" spans="1:65" s="2" customFormat="1" ht="21.75" customHeight="1">
      <c r="A197" s="32"/>
      <c r="B197" s="143"/>
      <c r="C197" s="144" t="s">
        <v>289</v>
      </c>
      <c r="D197" s="144" t="s">
        <v>208</v>
      </c>
      <c r="E197" s="145" t="s">
        <v>878</v>
      </c>
      <c r="F197" s="146" t="s">
        <v>879</v>
      </c>
      <c r="G197" s="147" t="s">
        <v>333</v>
      </c>
      <c r="H197" s="148">
        <v>2</v>
      </c>
      <c r="I197" s="149"/>
      <c r="J197" s="150">
        <f>ROUND(I197*H197,2)</f>
        <v>0</v>
      </c>
      <c r="K197" s="151"/>
      <c r="L197" s="33"/>
      <c r="M197" s="152" t="s">
        <v>1</v>
      </c>
      <c r="N197" s="153" t="s">
        <v>44</v>
      </c>
      <c r="O197" s="58"/>
      <c r="P197" s="154">
        <f>O197*H197</f>
        <v>0</v>
      </c>
      <c r="Q197" s="154">
        <v>0</v>
      </c>
      <c r="R197" s="154">
        <f>Q197*H197</f>
        <v>0</v>
      </c>
      <c r="S197" s="154">
        <v>0</v>
      </c>
      <c r="T197" s="155">
        <f>S197*H197</f>
        <v>0</v>
      </c>
      <c r="U197" s="32"/>
      <c r="V197" s="32"/>
      <c r="W197" s="32"/>
      <c r="X197" s="32"/>
      <c r="Y197" s="32"/>
      <c r="Z197" s="32"/>
      <c r="AA197" s="32"/>
      <c r="AB197" s="32"/>
      <c r="AC197" s="32"/>
      <c r="AD197" s="32"/>
      <c r="AE197" s="32"/>
      <c r="AR197" s="156" t="s">
        <v>212</v>
      </c>
      <c r="AT197" s="156" t="s">
        <v>208</v>
      </c>
      <c r="AU197" s="156" t="s">
        <v>89</v>
      </c>
      <c r="AY197" s="17" t="s">
        <v>207</v>
      </c>
      <c r="BE197" s="157">
        <f>IF(N197="základní",J197,0)</f>
        <v>0</v>
      </c>
      <c r="BF197" s="157">
        <f>IF(N197="snížená",J197,0)</f>
        <v>0</v>
      </c>
      <c r="BG197" s="157">
        <f>IF(N197="zákl. přenesená",J197,0)</f>
        <v>0</v>
      </c>
      <c r="BH197" s="157">
        <f>IF(N197="sníž. přenesená",J197,0)</f>
        <v>0</v>
      </c>
      <c r="BI197" s="157">
        <f>IF(N197="nulová",J197,0)</f>
        <v>0</v>
      </c>
      <c r="BJ197" s="17" t="s">
        <v>87</v>
      </c>
      <c r="BK197" s="157">
        <f>ROUND(I197*H197,2)</f>
        <v>0</v>
      </c>
      <c r="BL197" s="17" t="s">
        <v>212</v>
      </c>
      <c r="BM197" s="156" t="s">
        <v>880</v>
      </c>
    </row>
    <row r="198" spans="1:47" s="2" customFormat="1" ht="39">
      <c r="A198" s="32"/>
      <c r="B198" s="33"/>
      <c r="C198" s="32"/>
      <c r="D198" s="158" t="s">
        <v>213</v>
      </c>
      <c r="E198" s="32"/>
      <c r="F198" s="159" t="s">
        <v>881</v>
      </c>
      <c r="G198" s="32"/>
      <c r="H198" s="32"/>
      <c r="I198" s="160"/>
      <c r="J198" s="32"/>
      <c r="K198" s="32"/>
      <c r="L198" s="33"/>
      <c r="M198" s="161"/>
      <c r="N198" s="162"/>
      <c r="O198" s="58"/>
      <c r="P198" s="58"/>
      <c r="Q198" s="58"/>
      <c r="R198" s="58"/>
      <c r="S198" s="58"/>
      <c r="T198" s="59"/>
      <c r="U198" s="32"/>
      <c r="V198" s="32"/>
      <c r="W198" s="32"/>
      <c r="X198" s="32"/>
      <c r="Y198" s="32"/>
      <c r="Z198" s="32"/>
      <c r="AA198" s="32"/>
      <c r="AB198" s="32"/>
      <c r="AC198" s="32"/>
      <c r="AD198" s="32"/>
      <c r="AE198" s="32"/>
      <c r="AT198" s="17" t="s">
        <v>213</v>
      </c>
      <c r="AU198" s="17" t="s">
        <v>89</v>
      </c>
    </row>
    <row r="199" spans="1:47" s="2" customFormat="1" ht="19.5">
      <c r="A199" s="32"/>
      <c r="B199" s="33"/>
      <c r="C199" s="32"/>
      <c r="D199" s="158" t="s">
        <v>214</v>
      </c>
      <c r="E199" s="32"/>
      <c r="F199" s="163" t="s">
        <v>877</v>
      </c>
      <c r="G199" s="32"/>
      <c r="H199" s="32"/>
      <c r="I199" s="160"/>
      <c r="J199" s="32"/>
      <c r="K199" s="32"/>
      <c r="L199" s="33"/>
      <c r="M199" s="161"/>
      <c r="N199" s="162"/>
      <c r="O199" s="58"/>
      <c r="P199" s="58"/>
      <c r="Q199" s="58"/>
      <c r="R199" s="58"/>
      <c r="S199" s="58"/>
      <c r="T199" s="59"/>
      <c r="U199" s="32"/>
      <c r="V199" s="32"/>
      <c r="W199" s="32"/>
      <c r="X199" s="32"/>
      <c r="Y199" s="32"/>
      <c r="Z199" s="32"/>
      <c r="AA199" s="32"/>
      <c r="AB199" s="32"/>
      <c r="AC199" s="32"/>
      <c r="AD199" s="32"/>
      <c r="AE199" s="32"/>
      <c r="AT199" s="17" t="s">
        <v>214</v>
      </c>
      <c r="AU199" s="17" t="s">
        <v>89</v>
      </c>
    </row>
    <row r="200" spans="1:65" s="2" customFormat="1" ht="16.5" customHeight="1">
      <c r="A200" s="32"/>
      <c r="B200" s="143"/>
      <c r="C200" s="144" t="s">
        <v>253</v>
      </c>
      <c r="D200" s="144" t="s">
        <v>208</v>
      </c>
      <c r="E200" s="145" t="s">
        <v>882</v>
      </c>
      <c r="F200" s="146" t="s">
        <v>883</v>
      </c>
      <c r="G200" s="147" t="s">
        <v>333</v>
      </c>
      <c r="H200" s="148">
        <v>2</v>
      </c>
      <c r="I200" s="149"/>
      <c r="J200" s="150">
        <f>ROUND(I200*H200,2)</f>
        <v>0</v>
      </c>
      <c r="K200" s="151"/>
      <c r="L200" s="33"/>
      <c r="M200" s="152" t="s">
        <v>1</v>
      </c>
      <c r="N200" s="153" t="s">
        <v>44</v>
      </c>
      <c r="O200" s="58"/>
      <c r="P200" s="154">
        <f>O200*H200</f>
        <v>0</v>
      </c>
      <c r="Q200" s="154">
        <v>0</v>
      </c>
      <c r="R200" s="154">
        <f>Q200*H200</f>
        <v>0</v>
      </c>
      <c r="S200" s="154">
        <v>0</v>
      </c>
      <c r="T200" s="155">
        <f>S200*H200</f>
        <v>0</v>
      </c>
      <c r="U200" s="32"/>
      <c r="V200" s="32"/>
      <c r="W200" s="32"/>
      <c r="X200" s="32"/>
      <c r="Y200" s="32"/>
      <c r="Z200" s="32"/>
      <c r="AA200" s="32"/>
      <c r="AB200" s="32"/>
      <c r="AC200" s="32"/>
      <c r="AD200" s="32"/>
      <c r="AE200" s="32"/>
      <c r="AR200" s="156" t="s">
        <v>212</v>
      </c>
      <c r="AT200" s="156" t="s">
        <v>208</v>
      </c>
      <c r="AU200" s="156" t="s">
        <v>89</v>
      </c>
      <c r="AY200" s="17" t="s">
        <v>207</v>
      </c>
      <c r="BE200" s="157">
        <f>IF(N200="základní",J200,0)</f>
        <v>0</v>
      </c>
      <c r="BF200" s="157">
        <f>IF(N200="snížená",J200,0)</f>
        <v>0</v>
      </c>
      <c r="BG200" s="157">
        <f>IF(N200="zákl. přenesená",J200,0)</f>
        <v>0</v>
      </c>
      <c r="BH200" s="157">
        <f>IF(N200="sníž. přenesená",J200,0)</f>
        <v>0</v>
      </c>
      <c r="BI200" s="157">
        <f>IF(N200="nulová",J200,0)</f>
        <v>0</v>
      </c>
      <c r="BJ200" s="17" t="s">
        <v>87</v>
      </c>
      <c r="BK200" s="157">
        <f>ROUND(I200*H200,2)</f>
        <v>0</v>
      </c>
      <c r="BL200" s="17" t="s">
        <v>212</v>
      </c>
      <c r="BM200" s="156" t="s">
        <v>884</v>
      </c>
    </row>
    <row r="201" spans="1:47" s="2" customFormat="1" ht="29.25">
      <c r="A201" s="32"/>
      <c r="B201" s="33"/>
      <c r="C201" s="32"/>
      <c r="D201" s="158" t="s">
        <v>213</v>
      </c>
      <c r="E201" s="32"/>
      <c r="F201" s="159" t="s">
        <v>885</v>
      </c>
      <c r="G201" s="32"/>
      <c r="H201" s="32"/>
      <c r="I201" s="160"/>
      <c r="J201" s="32"/>
      <c r="K201" s="32"/>
      <c r="L201" s="33"/>
      <c r="M201" s="161"/>
      <c r="N201" s="162"/>
      <c r="O201" s="58"/>
      <c r="P201" s="58"/>
      <c r="Q201" s="58"/>
      <c r="R201" s="58"/>
      <c r="S201" s="58"/>
      <c r="T201" s="59"/>
      <c r="U201" s="32"/>
      <c r="V201" s="32"/>
      <c r="W201" s="32"/>
      <c r="X201" s="32"/>
      <c r="Y201" s="32"/>
      <c r="Z201" s="32"/>
      <c r="AA201" s="32"/>
      <c r="AB201" s="32"/>
      <c r="AC201" s="32"/>
      <c r="AD201" s="32"/>
      <c r="AE201" s="32"/>
      <c r="AT201" s="17" t="s">
        <v>213</v>
      </c>
      <c r="AU201" s="17" t="s">
        <v>89</v>
      </c>
    </row>
    <row r="202" spans="2:51" s="15" customFormat="1" ht="12">
      <c r="B202" s="189"/>
      <c r="D202" s="158" t="s">
        <v>466</v>
      </c>
      <c r="E202" s="190" t="s">
        <v>1</v>
      </c>
      <c r="F202" s="191" t="s">
        <v>886</v>
      </c>
      <c r="H202" s="192">
        <v>2</v>
      </c>
      <c r="I202" s="193"/>
      <c r="L202" s="189"/>
      <c r="M202" s="194"/>
      <c r="N202" s="195"/>
      <c r="O202" s="195"/>
      <c r="P202" s="195"/>
      <c r="Q202" s="195"/>
      <c r="R202" s="195"/>
      <c r="S202" s="195"/>
      <c r="T202" s="196"/>
      <c r="AT202" s="190" t="s">
        <v>466</v>
      </c>
      <c r="AU202" s="190" t="s">
        <v>89</v>
      </c>
      <c r="AV202" s="15" t="s">
        <v>89</v>
      </c>
      <c r="AW202" s="15" t="s">
        <v>36</v>
      </c>
      <c r="AX202" s="15" t="s">
        <v>87</v>
      </c>
      <c r="AY202" s="190" t="s">
        <v>207</v>
      </c>
    </row>
    <row r="203" spans="1:65" s="2" customFormat="1" ht="16.5" customHeight="1">
      <c r="A203" s="32"/>
      <c r="B203" s="143"/>
      <c r="C203" s="144" t="s">
        <v>296</v>
      </c>
      <c r="D203" s="144" t="s">
        <v>208</v>
      </c>
      <c r="E203" s="145" t="s">
        <v>887</v>
      </c>
      <c r="F203" s="146" t="s">
        <v>888</v>
      </c>
      <c r="G203" s="147" t="s">
        <v>333</v>
      </c>
      <c r="H203" s="148">
        <v>2</v>
      </c>
      <c r="I203" s="149"/>
      <c r="J203" s="150">
        <f>ROUND(I203*H203,2)</f>
        <v>0</v>
      </c>
      <c r="K203" s="151"/>
      <c r="L203" s="33"/>
      <c r="M203" s="152" t="s">
        <v>1</v>
      </c>
      <c r="N203" s="153" t="s">
        <v>44</v>
      </c>
      <c r="O203" s="58"/>
      <c r="P203" s="154">
        <f>O203*H203</f>
        <v>0</v>
      </c>
      <c r="Q203" s="154">
        <v>0</v>
      </c>
      <c r="R203" s="154">
        <f>Q203*H203</f>
        <v>0</v>
      </c>
      <c r="S203" s="154">
        <v>0</v>
      </c>
      <c r="T203" s="155">
        <f>S203*H203</f>
        <v>0</v>
      </c>
      <c r="U203" s="32"/>
      <c r="V203" s="32"/>
      <c r="W203" s="32"/>
      <c r="X203" s="32"/>
      <c r="Y203" s="32"/>
      <c r="Z203" s="32"/>
      <c r="AA203" s="32"/>
      <c r="AB203" s="32"/>
      <c r="AC203" s="32"/>
      <c r="AD203" s="32"/>
      <c r="AE203" s="32"/>
      <c r="AR203" s="156" t="s">
        <v>212</v>
      </c>
      <c r="AT203" s="156" t="s">
        <v>208</v>
      </c>
      <c r="AU203" s="156" t="s">
        <v>89</v>
      </c>
      <c r="AY203" s="17" t="s">
        <v>207</v>
      </c>
      <c r="BE203" s="157">
        <f>IF(N203="základní",J203,0)</f>
        <v>0</v>
      </c>
      <c r="BF203" s="157">
        <f>IF(N203="snížená",J203,0)</f>
        <v>0</v>
      </c>
      <c r="BG203" s="157">
        <f>IF(N203="zákl. přenesená",J203,0)</f>
        <v>0</v>
      </c>
      <c r="BH203" s="157">
        <f>IF(N203="sníž. přenesená",J203,0)</f>
        <v>0</v>
      </c>
      <c r="BI203" s="157">
        <f>IF(N203="nulová",J203,0)</f>
        <v>0</v>
      </c>
      <c r="BJ203" s="17" t="s">
        <v>87</v>
      </c>
      <c r="BK203" s="157">
        <f>ROUND(I203*H203,2)</f>
        <v>0</v>
      </c>
      <c r="BL203" s="17" t="s">
        <v>212</v>
      </c>
      <c r="BM203" s="156" t="s">
        <v>889</v>
      </c>
    </row>
    <row r="204" spans="1:47" s="2" customFormat="1" ht="29.25">
      <c r="A204" s="32"/>
      <c r="B204" s="33"/>
      <c r="C204" s="32"/>
      <c r="D204" s="158" t="s">
        <v>213</v>
      </c>
      <c r="E204" s="32"/>
      <c r="F204" s="159" t="s">
        <v>890</v>
      </c>
      <c r="G204" s="32"/>
      <c r="H204" s="32"/>
      <c r="I204" s="160"/>
      <c r="J204" s="32"/>
      <c r="K204" s="32"/>
      <c r="L204" s="33"/>
      <c r="M204" s="161"/>
      <c r="N204" s="162"/>
      <c r="O204" s="58"/>
      <c r="P204" s="58"/>
      <c r="Q204" s="58"/>
      <c r="R204" s="58"/>
      <c r="S204" s="58"/>
      <c r="T204" s="59"/>
      <c r="U204" s="32"/>
      <c r="V204" s="32"/>
      <c r="W204" s="32"/>
      <c r="X204" s="32"/>
      <c r="Y204" s="32"/>
      <c r="Z204" s="32"/>
      <c r="AA204" s="32"/>
      <c r="AB204" s="32"/>
      <c r="AC204" s="32"/>
      <c r="AD204" s="32"/>
      <c r="AE204" s="32"/>
      <c r="AT204" s="17" t="s">
        <v>213</v>
      </c>
      <c r="AU204" s="17" t="s">
        <v>89</v>
      </c>
    </row>
    <row r="205" spans="1:65" s="2" customFormat="1" ht="21.75" customHeight="1">
      <c r="A205" s="32"/>
      <c r="B205" s="143"/>
      <c r="C205" s="144" t="s">
        <v>258</v>
      </c>
      <c r="D205" s="144" t="s">
        <v>208</v>
      </c>
      <c r="E205" s="145" t="s">
        <v>891</v>
      </c>
      <c r="F205" s="146" t="s">
        <v>892</v>
      </c>
      <c r="G205" s="147" t="s">
        <v>612</v>
      </c>
      <c r="H205" s="148">
        <v>180</v>
      </c>
      <c r="I205" s="149"/>
      <c r="J205" s="150">
        <f>ROUND(I205*H205,2)</f>
        <v>0</v>
      </c>
      <c r="K205" s="151"/>
      <c r="L205" s="33"/>
      <c r="M205" s="152" t="s">
        <v>1</v>
      </c>
      <c r="N205" s="153" t="s">
        <v>44</v>
      </c>
      <c r="O205" s="58"/>
      <c r="P205" s="154">
        <f>O205*H205</f>
        <v>0</v>
      </c>
      <c r="Q205" s="154">
        <v>0</v>
      </c>
      <c r="R205" s="154">
        <f>Q205*H205</f>
        <v>0</v>
      </c>
      <c r="S205" s="154">
        <v>0</v>
      </c>
      <c r="T205" s="155">
        <f>S205*H205</f>
        <v>0</v>
      </c>
      <c r="U205" s="32"/>
      <c r="V205" s="32"/>
      <c r="W205" s="32"/>
      <c r="X205" s="32"/>
      <c r="Y205" s="32"/>
      <c r="Z205" s="32"/>
      <c r="AA205" s="32"/>
      <c r="AB205" s="32"/>
      <c r="AC205" s="32"/>
      <c r="AD205" s="32"/>
      <c r="AE205" s="32"/>
      <c r="AR205" s="156" t="s">
        <v>212</v>
      </c>
      <c r="AT205" s="156" t="s">
        <v>208</v>
      </c>
      <c r="AU205" s="156" t="s">
        <v>89</v>
      </c>
      <c r="AY205" s="17" t="s">
        <v>207</v>
      </c>
      <c r="BE205" s="157">
        <f>IF(N205="základní",J205,0)</f>
        <v>0</v>
      </c>
      <c r="BF205" s="157">
        <f>IF(N205="snížená",J205,0)</f>
        <v>0</v>
      </c>
      <c r="BG205" s="157">
        <f>IF(N205="zákl. přenesená",J205,0)</f>
        <v>0</v>
      </c>
      <c r="BH205" s="157">
        <f>IF(N205="sníž. přenesená",J205,0)</f>
        <v>0</v>
      </c>
      <c r="BI205" s="157">
        <f>IF(N205="nulová",J205,0)</f>
        <v>0</v>
      </c>
      <c r="BJ205" s="17" t="s">
        <v>87</v>
      </c>
      <c r="BK205" s="157">
        <f>ROUND(I205*H205,2)</f>
        <v>0</v>
      </c>
      <c r="BL205" s="17" t="s">
        <v>212</v>
      </c>
      <c r="BM205" s="156" t="s">
        <v>893</v>
      </c>
    </row>
    <row r="206" spans="1:47" s="2" customFormat="1" ht="39">
      <c r="A206" s="32"/>
      <c r="B206" s="33"/>
      <c r="C206" s="32"/>
      <c r="D206" s="158" t="s">
        <v>213</v>
      </c>
      <c r="E206" s="32"/>
      <c r="F206" s="159" t="s">
        <v>894</v>
      </c>
      <c r="G206" s="32"/>
      <c r="H206" s="32"/>
      <c r="I206" s="160"/>
      <c r="J206" s="32"/>
      <c r="K206" s="32"/>
      <c r="L206" s="33"/>
      <c r="M206" s="161"/>
      <c r="N206" s="162"/>
      <c r="O206" s="58"/>
      <c r="P206" s="58"/>
      <c r="Q206" s="58"/>
      <c r="R206" s="58"/>
      <c r="S206" s="58"/>
      <c r="T206" s="59"/>
      <c r="U206" s="32"/>
      <c r="V206" s="32"/>
      <c r="W206" s="32"/>
      <c r="X206" s="32"/>
      <c r="Y206" s="32"/>
      <c r="Z206" s="32"/>
      <c r="AA206" s="32"/>
      <c r="AB206" s="32"/>
      <c r="AC206" s="32"/>
      <c r="AD206" s="32"/>
      <c r="AE206" s="32"/>
      <c r="AT206" s="17" t="s">
        <v>213</v>
      </c>
      <c r="AU206" s="17" t="s">
        <v>89</v>
      </c>
    </row>
    <row r="207" spans="2:51" s="15" customFormat="1" ht="12">
      <c r="B207" s="189"/>
      <c r="D207" s="158" t="s">
        <v>466</v>
      </c>
      <c r="E207" s="190" t="s">
        <v>1</v>
      </c>
      <c r="F207" s="191" t="s">
        <v>895</v>
      </c>
      <c r="H207" s="192">
        <v>180</v>
      </c>
      <c r="I207" s="193"/>
      <c r="L207" s="189"/>
      <c r="M207" s="194"/>
      <c r="N207" s="195"/>
      <c r="O207" s="195"/>
      <c r="P207" s="195"/>
      <c r="Q207" s="195"/>
      <c r="R207" s="195"/>
      <c r="S207" s="195"/>
      <c r="T207" s="196"/>
      <c r="AT207" s="190" t="s">
        <v>466</v>
      </c>
      <c r="AU207" s="190" t="s">
        <v>89</v>
      </c>
      <c r="AV207" s="15" t="s">
        <v>89</v>
      </c>
      <c r="AW207" s="15" t="s">
        <v>36</v>
      </c>
      <c r="AX207" s="15" t="s">
        <v>87</v>
      </c>
      <c r="AY207" s="190" t="s">
        <v>207</v>
      </c>
    </row>
    <row r="208" spans="1:65" s="2" customFormat="1" ht="21.75" customHeight="1">
      <c r="A208" s="32"/>
      <c r="B208" s="143"/>
      <c r="C208" s="144" t="s">
        <v>303</v>
      </c>
      <c r="D208" s="144" t="s">
        <v>208</v>
      </c>
      <c r="E208" s="145" t="s">
        <v>896</v>
      </c>
      <c r="F208" s="146" t="s">
        <v>897</v>
      </c>
      <c r="G208" s="147" t="s">
        <v>612</v>
      </c>
      <c r="H208" s="148">
        <v>180</v>
      </c>
      <c r="I208" s="149"/>
      <c r="J208" s="150">
        <f>ROUND(I208*H208,2)</f>
        <v>0</v>
      </c>
      <c r="K208" s="151"/>
      <c r="L208" s="33"/>
      <c r="M208" s="152" t="s">
        <v>1</v>
      </c>
      <c r="N208" s="153" t="s">
        <v>44</v>
      </c>
      <c r="O208" s="58"/>
      <c r="P208" s="154">
        <f>O208*H208</f>
        <v>0</v>
      </c>
      <c r="Q208" s="154">
        <v>0</v>
      </c>
      <c r="R208" s="154">
        <f>Q208*H208</f>
        <v>0</v>
      </c>
      <c r="S208" s="154">
        <v>0</v>
      </c>
      <c r="T208" s="155">
        <f>S208*H208</f>
        <v>0</v>
      </c>
      <c r="U208" s="32"/>
      <c r="V208" s="32"/>
      <c r="W208" s="32"/>
      <c r="X208" s="32"/>
      <c r="Y208" s="32"/>
      <c r="Z208" s="32"/>
      <c r="AA208" s="32"/>
      <c r="AB208" s="32"/>
      <c r="AC208" s="32"/>
      <c r="AD208" s="32"/>
      <c r="AE208" s="32"/>
      <c r="AR208" s="156" t="s">
        <v>212</v>
      </c>
      <c r="AT208" s="156" t="s">
        <v>208</v>
      </c>
      <c r="AU208" s="156" t="s">
        <v>89</v>
      </c>
      <c r="AY208" s="17" t="s">
        <v>207</v>
      </c>
      <c r="BE208" s="157">
        <f>IF(N208="základní",J208,0)</f>
        <v>0</v>
      </c>
      <c r="BF208" s="157">
        <f>IF(N208="snížená",J208,0)</f>
        <v>0</v>
      </c>
      <c r="BG208" s="157">
        <f>IF(N208="zákl. přenesená",J208,0)</f>
        <v>0</v>
      </c>
      <c r="BH208" s="157">
        <f>IF(N208="sníž. přenesená",J208,0)</f>
        <v>0</v>
      </c>
      <c r="BI208" s="157">
        <f>IF(N208="nulová",J208,0)</f>
        <v>0</v>
      </c>
      <c r="BJ208" s="17" t="s">
        <v>87</v>
      </c>
      <c r="BK208" s="157">
        <f>ROUND(I208*H208,2)</f>
        <v>0</v>
      </c>
      <c r="BL208" s="17" t="s">
        <v>212</v>
      </c>
      <c r="BM208" s="156" t="s">
        <v>898</v>
      </c>
    </row>
    <row r="209" spans="1:47" s="2" customFormat="1" ht="39">
      <c r="A209" s="32"/>
      <c r="B209" s="33"/>
      <c r="C209" s="32"/>
      <c r="D209" s="158" t="s">
        <v>213</v>
      </c>
      <c r="E209" s="32"/>
      <c r="F209" s="159" t="s">
        <v>899</v>
      </c>
      <c r="G209" s="32"/>
      <c r="H209" s="32"/>
      <c r="I209" s="160"/>
      <c r="J209" s="32"/>
      <c r="K209" s="32"/>
      <c r="L209" s="33"/>
      <c r="M209" s="161"/>
      <c r="N209" s="162"/>
      <c r="O209" s="58"/>
      <c r="P209" s="58"/>
      <c r="Q209" s="58"/>
      <c r="R209" s="58"/>
      <c r="S209" s="58"/>
      <c r="T209" s="59"/>
      <c r="U209" s="32"/>
      <c r="V209" s="32"/>
      <c r="W209" s="32"/>
      <c r="X209" s="32"/>
      <c r="Y209" s="32"/>
      <c r="Z209" s="32"/>
      <c r="AA209" s="32"/>
      <c r="AB209" s="32"/>
      <c r="AC209" s="32"/>
      <c r="AD209" s="32"/>
      <c r="AE209" s="32"/>
      <c r="AT209" s="17" t="s">
        <v>213</v>
      </c>
      <c r="AU209" s="17" t="s">
        <v>89</v>
      </c>
    </row>
    <row r="210" spans="2:63" s="11" customFormat="1" ht="25.9" customHeight="1">
      <c r="B210" s="132"/>
      <c r="D210" s="133" t="s">
        <v>78</v>
      </c>
      <c r="E210" s="134" t="s">
        <v>608</v>
      </c>
      <c r="F210" s="134" t="s">
        <v>609</v>
      </c>
      <c r="I210" s="135"/>
      <c r="J210" s="136">
        <f>BK210</f>
        <v>0</v>
      </c>
      <c r="L210" s="132"/>
      <c r="M210" s="137"/>
      <c r="N210" s="138"/>
      <c r="O210" s="138"/>
      <c r="P210" s="139">
        <f>SUM(P211:P233)</f>
        <v>0</v>
      </c>
      <c r="Q210" s="138"/>
      <c r="R210" s="139">
        <f>SUM(R211:R233)</f>
        <v>0</v>
      </c>
      <c r="S210" s="138"/>
      <c r="T210" s="140">
        <f>SUM(T211:T233)</f>
        <v>0</v>
      </c>
      <c r="AR210" s="133" t="s">
        <v>212</v>
      </c>
      <c r="AT210" s="141" t="s">
        <v>78</v>
      </c>
      <c r="AU210" s="141" t="s">
        <v>79</v>
      </c>
      <c r="AY210" s="133" t="s">
        <v>207</v>
      </c>
      <c r="BK210" s="142">
        <f>SUM(BK211:BK233)</f>
        <v>0</v>
      </c>
    </row>
    <row r="211" spans="1:65" s="2" customFormat="1" ht="66.75" customHeight="1">
      <c r="A211" s="32"/>
      <c r="B211" s="143"/>
      <c r="C211" s="144" t="s">
        <v>261</v>
      </c>
      <c r="D211" s="144" t="s">
        <v>208</v>
      </c>
      <c r="E211" s="145" t="s">
        <v>900</v>
      </c>
      <c r="F211" s="146" t="s">
        <v>901</v>
      </c>
      <c r="G211" s="147" t="s">
        <v>796</v>
      </c>
      <c r="H211" s="148">
        <v>20.999</v>
      </c>
      <c r="I211" s="149"/>
      <c r="J211" s="150">
        <f>ROUND(I211*H211,2)</f>
        <v>0</v>
      </c>
      <c r="K211" s="151"/>
      <c r="L211" s="33"/>
      <c r="M211" s="152" t="s">
        <v>1</v>
      </c>
      <c r="N211" s="153" t="s">
        <v>44</v>
      </c>
      <c r="O211" s="58"/>
      <c r="P211" s="154">
        <f>O211*H211</f>
        <v>0</v>
      </c>
      <c r="Q211" s="154">
        <v>0</v>
      </c>
      <c r="R211" s="154">
        <f>Q211*H211</f>
        <v>0</v>
      </c>
      <c r="S211" s="154">
        <v>0</v>
      </c>
      <c r="T211" s="155">
        <f>S211*H211</f>
        <v>0</v>
      </c>
      <c r="U211" s="32"/>
      <c r="V211" s="32"/>
      <c r="W211" s="32"/>
      <c r="X211" s="32"/>
      <c r="Y211" s="32"/>
      <c r="Z211" s="32"/>
      <c r="AA211" s="32"/>
      <c r="AB211" s="32"/>
      <c r="AC211" s="32"/>
      <c r="AD211" s="32"/>
      <c r="AE211" s="32"/>
      <c r="AR211" s="156" t="s">
        <v>902</v>
      </c>
      <c r="AT211" s="156" t="s">
        <v>208</v>
      </c>
      <c r="AU211" s="156" t="s">
        <v>87</v>
      </c>
      <c r="AY211" s="17" t="s">
        <v>207</v>
      </c>
      <c r="BE211" s="157">
        <f>IF(N211="základní",J211,0)</f>
        <v>0</v>
      </c>
      <c r="BF211" s="157">
        <f>IF(N211="snížená",J211,0)</f>
        <v>0</v>
      </c>
      <c r="BG211" s="157">
        <f>IF(N211="zákl. přenesená",J211,0)</f>
        <v>0</v>
      </c>
      <c r="BH211" s="157">
        <f>IF(N211="sníž. přenesená",J211,0)</f>
        <v>0</v>
      </c>
      <c r="BI211" s="157">
        <f>IF(N211="nulová",J211,0)</f>
        <v>0</v>
      </c>
      <c r="BJ211" s="17" t="s">
        <v>87</v>
      </c>
      <c r="BK211" s="157">
        <f>ROUND(I211*H211,2)</f>
        <v>0</v>
      </c>
      <c r="BL211" s="17" t="s">
        <v>902</v>
      </c>
      <c r="BM211" s="156" t="s">
        <v>903</v>
      </c>
    </row>
    <row r="212" spans="1:47" s="2" customFormat="1" ht="39">
      <c r="A212" s="32"/>
      <c r="B212" s="33"/>
      <c r="C212" s="32"/>
      <c r="D212" s="158" t="s">
        <v>213</v>
      </c>
      <c r="E212" s="32"/>
      <c r="F212" s="159" t="s">
        <v>904</v>
      </c>
      <c r="G212" s="32"/>
      <c r="H212" s="32"/>
      <c r="I212" s="160"/>
      <c r="J212" s="32"/>
      <c r="K212" s="32"/>
      <c r="L212" s="33"/>
      <c r="M212" s="161"/>
      <c r="N212" s="162"/>
      <c r="O212" s="58"/>
      <c r="P212" s="58"/>
      <c r="Q212" s="58"/>
      <c r="R212" s="58"/>
      <c r="S212" s="58"/>
      <c r="T212" s="59"/>
      <c r="U212" s="32"/>
      <c r="V212" s="32"/>
      <c r="W212" s="32"/>
      <c r="X212" s="32"/>
      <c r="Y212" s="32"/>
      <c r="Z212" s="32"/>
      <c r="AA212" s="32"/>
      <c r="AB212" s="32"/>
      <c r="AC212" s="32"/>
      <c r="AD212" s="32"/>
      <c r="AE212" s="32"/>
      <c r="AT212" s="17" t="s">
        <v>213</v>
      </c>
      <c r="AU212" s="17" t="s">
        <v>87</v>
      </c>
    </row>
    <row r="213" spans="1:47" s="2" customFormat="1" ht="19.5">
      <c r="A213" s="32"/>
      <c r="B213" s="33"/>
      <c r="C213" s="32"/>
      <c r="D213" s="158" t="s">
        <v>214</v>
      </c>
      <c r="E213" s="32"/>
      <c r="F213" s="163" t="s">
        <v>905</v>
      </c>
      <c r="G213" s="32"/>
      <c r="H213" s="32"/>
      <c r="I213" s="160"/>
      <c r="J213" s="32"/>
      <c r="K213" s="32"/>
      <c r="L213" s="33"/>
      <c r="M213" s="161"/>
      <c r="N213" s="162"/>
      <c r="O213" s="58"/>
      <c r="P213" s="58"/>
      <c r="Q213" s="58"/>
      <c r="R213" s="58"/>
      <c r="S213" s="58"/>
      <c r="T213" s="59"/>
      <c r="U213" s="32"/>
      <c r="V213" s="32"/>
      <c r="W213" s="32"/>
      <c r="X213" s="32"/>
      <c r="Y213" s="32"/>
      <c r="Z213" s="32"/>
      <c r="AA213" s="32"/>
      <c r="AB213" s="32"/>
      <c r="AC213" s="32"/>
      <c r="AD213" s="32"/>
      <c r="AE213" s="32"/>
      <c r="AT213" s="17" t="s">
        <v>214</v>
      </c>
      <c r="AU213" s="17" t="s">
        <v>87</v>
      </c>
    </row>
    <row r="214" spans="2:51" s="15" customFormat="1" ht="12">
      <c r="B214" s="189"/>
      <c r="D214" s="158" t="s">
        <v>466</v>
      </c>
      <c r="E214" s="190" t="s">
        <v>1</v>
      </c>
      <c r="F214" s="191" t="s">
        <v>906</v>
      </c>
      <c r="H214" s="192">
        <v>5.168</v>
      </c>
      <c r="I214" s="193"/>
      <c r="L214" s="189"/>
      <c r="M214" s="194"/>
      <c r="N214" s="195"/>
      <c r="O214" s="195"/>
      <c r="P214" s="195"/>
      <c r="Q214" s="195"/>
      <c r="R214" s="195"/>
      <c r="S214" s="195"/>
      <c r="T214" s="196"/>
      <c r="AT214" s="190" t="s">
        <v>466</v>
      </c>
      <c r="AU214" s="190" t="s">
        <v>87</v>
      </c>
      <c r="AV214" s="15" t="s">
        <v>89</v>
      </c>
      <c r="AW214" s="15" t="s">
        <v>36</v>
      </c>
      <c r="AX214" s="15" t="s">
        <v>79</v>
      </c>
      <c r="AY214" s="190" t="s">
        <v>207</v>
      </c>
    </row>
    <row r="215" spans="2:51" s="15" customFormat="1" ht="12">
      <c r="B215" s="189"/>
      <c r="D215" s="158" t="s">
        <v>466</v>
      </c>
      <c r="E215" s="190" t="s">
        <v>1</v>
      </c>
      <c r="F215" s="191" t="s">
        <v>907</v>
      </c>
      <c r="H215" s="192">
        <v>15.51</v>
      </c>
      <c r="I215" s="193"/>
      <c r="L215" s="189"/>
      <c r="M215" s="194"/>
      <c r="N215" s="195"/>
      <c r="O215" s="195"/>
      <c r="P215" s="195"/>
      <c r="Q215" s="195"/>
      <c r="R215" s="195"/>
      <c r="S215" s="195"/>
      <c r="T215" s="196"/>
      <c r="AT215" s="190" t="s">
        <v>466</v>
      </c>
      <c r="AU215" s="190" t="s">
        <v>87</v>
      </c>
      <c r="AV215" s="15" t="s">
        <v>89</v>
      </c>
      <c r="AW215" s="15" t="s">
        <v>36</v>
      </c>
      <c r="AX215" s="15" t="s">
        <v>79</v>
      </c>
      <c r="AY215" s="190" t="s">
        <v>207</v>
      </c>
    </row>
    <row r="216" spans="2:51" s="15" customFormat="1" ht="12">
      <c r="B216" s="189"/>
      <c r="D216" s="158" t="s">
        <v>466</v>
      </c>
      <c r="E216" s="190" t="s">
        <v>1</v>
      </c>
      <c r="F216" s="191" t="s">
        <v>908</v>
      </c>
      <c r="H216" s="192">
        <v>0.321</v>
      </c>
      <c r="I216" s="193"/>
      <c r="L216" s="189"/>
      <c r="M216" s="194"/>
      <c r="N216" s="195"/>
      <c r="O216" s="195"/>
      <c r="P216" s="195"/>
      <c r="Q216" s="195"/>
      <c r="R216" s="195"/>
      <c r="S216" s="195"/>
      <c r="T216" s="196"/>
      <c r="AT216" s="190" t="s">
        <v>466</v>
      </c>
      <c r="AU216" s="190" t="s">
        <v>87</v>
      </c>
      <c r="AV216" s="15" t="s">
        <v>89</v>
      </c>
      <c r="AW216" s="15" t="s">
        <v>36</v>
      </c>
      <c r="AX216" s="15" t="s">
        <v>79</v>
      </c>
      <c r="AY216" s="190" t="s">
        <v>207</v>
      </c>
    </row>
    <row r="217" spans="2:51" s="13" customFormat="1" ht="12">
      <c r="B217" s="175"/>
      <c r="D217" s="158" t="s">
        <v>466</v>
      </c>
      <c r="E217" s="176" t="s">
        <v>1</v>
      </c>
      <c r="F217" s="177" t="s">
        <v>468</v>
      </c>
      <c r="H217" s="178">
        <v>20.999</v>
      </c>
      <c r="I217" s="179"/>
      <c r="L217" s="175"/>
      <c r="M217" s="180"/>
      <c r="N217" s="181"/>
      <c r="O217" s="181"/>
      <c r="P217" s="181"/>
      <c r="Q217" s="181"/>
      <c r="R217" s="181"/>
      <c r="S217" s="181"/>
      <c r="T217" s="182"/>
      <c r="AT217" s="176" t="s">
        <v>466</v>
      </c>
      <c r="AU217" s="176" t="s">
        <v>87</v>
      </c>
      <c r="AV217" s="13" t="s">
        <v>212</v>
      </c>
      <c r="AW217" s="13" t="s">
        <v>36</v>
      </c>
      <c r="AX217" s="13" t="s">
        <v>87</v>
      </c>
      <c r="AY217" s="176" t="s">
        <v>207</v>
      </c>
    </row>
    <row r="218" spans="1:65" s="2" customFormat="1" ht="44.25" customHeight="1">
      <c r="A218" s="32"/>
      <c r="B218" s="143"/>
      <c r="C218" s="144" t="s">
        <v>310</v>
      </c>
      <c r="D218" s="144" t="s">
        <v>208</v>
      </c>
      <c r="E218" s="145" t="s">
        <v>909</v>
      </c>
      <c r="F218" s="146" t="s">
        <v>910</v>
      </c>
      <c r="G218" s="147" t="s">
        <v>796</v>
      </c>
      <c r="H218" s="148">
        <v>1112.03</v>
      </c>
      <c r="I218" s="149"/>
      <c r="J218" s="150">
        <f>ROUND(I218*H218,2)</f>
        <v>0</v>
      </c>
      <c r="K218" s="151"/>
      <c r="L218" s="33"/>
      <c r="M218" s="152" t="s">
        <v>1</v>
      </c>
      <c r="N218" s="153" t="s">
        <v>44</v>
      </c>
      <c r="O218" s="58"/>
      <c r="P218" s="154">
        <f>O218*H218</f>
        <v>0</v>
      </c>
      <c r="Q218" s="154">
        <v>0</v>
      </c>
      <c r="R218" s="154">
        <f>Q218*H218</f>
        <v>0</v>
      </c>
      <c r="S218" s="154">
        <v>0</v>
      </c>
      <c r="T218" s="155">
        <f>S218*H218</f>
        <v>0</v>
      </c>
      <c r="U218" s="32"/>
      <c r="V218" s="32"/>
      <c r="W218" s="32"/>
      <c r="X218" s="32"/>
      <c r="Y218" s="32"/>
      <c r="Z218" s="32"/>
      <c r="AA218" s="32"/>
      <c r="AB218" s="32"/>
      <c r="AC218" s="32"/>
      <c r="AD218" s="32"/>
      <c r="AE218" s="32"/>
      <c r="AR218" s="156" t="s">
        <v>902</v>
      </c>
      <c r="AT218" s="156" t="s">
        <v>208</v>
      </c>
      <c r="AU218" s="156" t="s">
        <v>87</v>
      </c>
      <c r="AY218" s="17" t="s">
        <v>207</v>
      </c>
      <c r="BE218" s="157">
        <f>IF(N218="základní",J218,0)</f>
        <v>0</v>
      </c>
      <c r="BF218" s="157">
        <f>IF(N218="snížená",J218,0)</f>
        <v>0</v>
      </c>
      <c r="BG218" s="157">
        <f>IF(N218="zákl. přenesená",J218,0)</f>
        <v>0</v>
      </c>
      <c r="BH218" s="157">
        <f>IF(N218="sníž. přenesená",J218,0)</f>
        <v>0</v>
      </c>
      <c r="BI218" s="157">
        <f>IF(N218="nulová",J218,0)</f>
        <v>0</v>
      </c>
      <c r="BJ218" s="17" t="s">
        <v>87</v>
      </c>
      <c r="BK218" s="157">
        <f>ROUND(I218*H218,2)</f>
        <v>0</v>
      </c>
      <c r="BL218" s="17" t="s">
        <v>902</v>
      </c>
      <c r="BM218" s="156" t="s">
        <v>911</v>
      </c>
    </row>
    <row r="219" spans="1:47" s="2" customFormat="1" ht="39">
      <c r="A219" s="32"/>
      <c r="B219" s="33"/>
      <c r="C219" s="32"/>
      <c r="D219" s="158" t="s">
        <v>213</v>
      </c>
      <c r="E219" s="32"/>
      <c r="F219" s="159" t="s">
        <v>912</v>
      </c>
      <c r="G219" s="32"/>
      <c r="H219" s="32"/>
      <c r="I219" s="160"/>
      <c r="J219" s="32"/>
      <c r="K219" s="32"/>
      <c r="L219" s="33"/>
      <c r="M219" s="161"/>
      <c r="N219" s="162"/>
      <c r="O219" s="58"/>
      <c r="P219" s="58"/>
      <c r="Q219" s="58"/>
      <c r="R219" s="58"/>
      <c r="S219" s="58"/>
      <c r="T219" s="59"/>
      <c r="U219" s="32"/>
      <c r="V219" s="32"/>
      <c r="W219" s="32"/>
      <c r="X219" s="32"/>
      <c r="Y219" s="32"/>
      <c r="Z219" s="32"/>
      <c r="AA219" s="32"/>
      <c r="AB219" s="32"/>
      <c r="AC219" s="32"/>
      <c r="AD219" s="32"/>
      <c r="AE219" s="32"/>
      <c r="AT219" s="17" t="s">
        <v>213</v>
      </c>
      <c r="AU219" s="17" t="s">
        <v>87</v>
      </c>
    </row>
    <row r="220" spans="1:47" s="2" customFormat="1" ht="19.5">
      <c r="A220" s="32"/>
      <c r="B220" s="33"/>
      <c r="C220" s="32"/>
      <c r="D220" s="158" t="s">
        <v>214</v>
      </c>
      <c r="E220" s="32"/>
      <c r="F220" s="163" t="s">
        <v>905</v>
      </c>
      <c r="G220" s="32"/>
      <c r="H220" s="32"/>
      <c r="I220" s="160"/>
      <c r="J220" s="32"/>
      <c r="K220" s="32"/>
      <c r="L220" s="33"/>
      <c r="M220" s="161"/>
      <c r="N220" s="162"/>
      <c r="O220" s="58"/>
      <c r="P220" s="58"/>
      <c r="Q220" s="58"/>
      <c r="R220" s="58"/>
      <c r="S220" s="58"/>
      <c r="T220" s="59"/>
      <c r="U220" s="32"/>
      <c r="V220" s="32"/>
      <c r="W220" s="32"/>
      <c r="X220" s="32"/>
      <c r="Y220" s="32"/>
      <c r="Z220" s="32"/>
      <c r="AA220" s="32"/>
      <c r="AB220" s="32"/>
      <c r="AC220" s="32"/>
      <c r="AD220" s="32"/>
      <c r="AE220" s="32"/>
      <c r="AT220" s="17" t="s">
        <v>214</v>
      </c>
      <c r="AU220" s="17" t="s">
        <v>87</v>
      </c>
    </row>
    <row r="221" spans="2:51" s="15" customFormat="1" ht="12">
      <c r="B221" s="189"/>
      <c r="D221" s="158" t="s">
        <v>466</v>
      </c>
      <c r="E221" s="190" t="s">
        <v>1</v>
      </c>
      <c r="F221" s="191" t="s">
        <v>913</v>
      </c>
      <c r="H221" s="192">
        <v>1046.11</v>
      </c>
      <c r="I221" s="193"/>
      <c r="L221" s="189"/>
      <c r="M221" s="194"/>
      <c r="N221" s="195"/>
      <c r="O221" s="195"/>
      <c r="P221" s="195"/>
      <c r="Q221" s="195"/>
      <c r="R221" s="195"/>
      <c r="S221" s="195"/>
      <c r="T221" s="196"/>
      <c r="AT221" s="190" t="s">
        <v>466</v>
      </c>
      <c r="AU221" s="190" t="s">
        <v>87</v>
      </c>
      <c r="AV221" s="15" t="s">
        <v>89</v>
      </c>
      <c r="AW221" s="15" t="s">
        <v>36</v>
      </c>
      <c r="AX221" s="15" t="s">
        <v>79</v>
      </c>
      <c r="AY221" s="190" t="s">
        <v>207</v>
      </c>
    </row>
    <row r="222" spans="2:51" s="15" customFormat="1" ht="12">
      <c r="B222" s="189"/>
      <c r="D222" s="158" t="s">
        <v>466</v>
      </c>
      <c r="E222" s="190" t="s">
        <v>1</v>
      </c>
      <c r="F222" s="191" t="s">
        <v>914</v>
      </c>
      <c r="H222" s="192">
        <v>32.96</v>
      </c>
      <c r="I222" s="193"/>
      <c r="L222" s="189"/>
      <c r="M222" s="194"/>
      <c r="N222" s="195"/>
      <c r="O222" s="195"/>
      <c r="P222" s="195"/>
      <c r="Q222" s="195"/>
      <c r="R222" s="195"/>
      <c r="S222" s="195"/>
      <c r="T222" s="196"/>
      <c r="AT222" s="190" t="s">
        <v>466</v>
      </c>
      <c r="AU222" s="190" t="s">
        <v>87</v>
      </c>
      <c r="AV222" s="15" t="s">
        <v>89</v>
      </c>
      <c r="AW222" s="15" t="s">
        <v>36</v>
      </c>
      <c r="AX222" s="15" t="s">
        <v>79</v>
      </c>
      <c r="AY222" s="190" t="s">
        <v>207</v>
      </c>
    </row>
    <row r="223" spans="2:51" s="15" customFormat="1" ht="12">
      <c r="B223" s="189"/>
      <c r="D223" s="158" t="s">
        <v>466</v>
      </c>
      <c r="E223" s="190" t="s">
        <v>1</v>
      </c>
      <c r="F223" s="191" t="s">
        <v>915</v>
      </c>
      <c r="H223" s="192">
        <v>32.96</v>
      </c>
      <c r="I223" s="193"/>
      <c r="L223" s="189"/>
      <c r="M223" s="194"/>
      <c r="N223" s="195"/>
      <c r="O223" s="195"/>
      <c r="P223" s="195"/>
      <c r="Q223" s="195"/>
      <c r="R223" s="195"/>
      <c r="S223" s="195"/>
      <c r="T223" s="196"/>
      <c r="AT223" s="190" t="s">
        <v>466</v>
      </c>
      <c r="AU223" s="190" t="s">
        <v>87</v>
      </c>
      <c r="AV223" s="15" t="s">
        <v>89</v>
      </c>
      <c r="AW223" s="15" t="s">
        <v>36</v>
      </c>
      <c r="AX223" s="15" t="s">
        <v>79</v>
      </c>
      <c r="AY223" s="190" t="s">
        <v>207</v>
      </c>
    </row>
    <row r="224" spans="2:51" s="13" customFormat="1" ht="12">
      <c r="B224" s="175"/>
      <c r="D224" s="158" t="s">
        <v>466</v>
      </c>
      <c r="E224" s="176" t="s">
        <v>1</v>
      </c>
      <c r="F224" s="177" t="s">
        <v>468</v>
      </c>
      <c r="H224" s="178">
        <v>1112.03</v>
      </c>
      <c r="I224" s="179"/>
      <c r="L224" s="175"/>
      <c r="M224" s="180"/>
      <c r="N224" s="181"/>
      <c r="O224" s="181"/>
      <c r="P224" s="181"/>
      <c r="Q224" s="181"/>
      <c r="R224" s="181"/>
      <c r="S224" s="181"/>
      <c r="T224" s="182"/>
      <c r="AT224" s="176" t="s">
        <v>466</v>
      </c>
      <c r="AU224" s="176" t="s">
        <v>87</v>
      </c>
      <c r="AV224" s="13" t="s">
        <v>212</v>
      </c>
      <c r="AW224" s="13" t="s">
        <v>36</v>
      </c>
      <c r="AX224" s="13" t="s">
        <v>87</v>
      </c>
      <c r="AY224" s="176" t="s">
        <v>207</v>
      </c>
    </row>
    <row r="225" spans="1:65" s="2" customFormat="1" ht="21.75" customHeight="1">
      <c r="A225" s="32"/>
      <c r="B225" s="143"/>
      <c r="C225" s="144" t="s">
        <v>264</v>
      </c>
      <c r="D225" s="144" t="s">
        <v>208</v>
      </c>
      <c r="E225" s="145" t="s">
        <v>916</v>
      </c>
      <c r="F225" s="146" t="s">
        <v>917</v>
      </c>
      <c r="G225" s="147" t="s">
        <v>796</v>
      </c>
      <c r="H225" s="148">
        <v>25.675</v>
      </c>
      <c r="I225" s="149"/>
      <c r="J225" s="150">
        <f>ROUND(I225*H225,2)</f>
        <v>0</v>
      </c>
      <c r="K225" s="151"/>
      <c r="L225" s="33"/>
      <c r="M225" s="152" t="s">
        <v>1</v>
      </c>
      <c r="N225" s="153" t="s">
        <v>44</v>
      </c>
      <c r="O225" s="58"/>
      <c r="P225" s="154">
        <f>O225*H225</f>
        <v>0</v>
      </c>
      <c r="Q225" s="154">
        <v>0</v>
      </c>
      <c r="R225" s="154">
        <f>Q225*H225</f>
        <v>0</v>
      </c>
      <c r="S225" s="154">
        <v>0</v>
      </c>
      <c r="T225" s="155">
        <f>S225*H225</f>
        <v>0</v>
      </c>
      <c r="U225" s="32"/>
      <c r="V225" s="32"/>
      <c r="W225" s="32"/>
      <c r="X225" s="32"/>
      <c r="Y225" s="32"/>
      <c r="Z225" s="32"/>
      <c r="AA225" s="32"/>
      <c r="AB225" s="32"/>
      <c r="AC225" s="32"/>
      <c r="AD225" s="32"/>
      <c r="AE225" s="32"/>
      <c r="AR225" s="156" t="s">
        <v>902</v>
      </c>
      <c r="AT225" s="156" t="s">
        <v>208</v>
      </c>
      <c r="AU225" s="156" t="s">
        <v>87</v>
      </c>
      <c r="AY225" s="17" t="s">
        <v>207</v>
      </c>
      <c r="BE225" s="157">
        <f>IF(N225="základní",J225,0)</f>
        <v>0</v>
      </c>
      <c r="BF225" s="157">
        <f>IF(N225="snížená",J225,0)</f>
        <v>0</v>
      </c>
      <c r="BG225" s="157">
        <f>IF(N225="zákl. přenesená",J225,0)</f>
        <v>0</v>
      </c>
      <c r="BH225" s="157">
        <f>IF(N225="sníž. přenesená",J225,0)</f>
        <v>0</v>
      </c>
      <c r="BI225" s="157">
        <f>IF(N225="nulová",J225,0)</f>
        <v>0</v>
      </c>
      <c r="BJ225" s="17" t="s">
        <v>87</v>
      </c>
      <c r="BK225" s="157">
        <f>ROUND(I225*H225,2)</f>
        <v>0</v>
      </c>
      <c r="BL225" s="17" t="s">
        <v>902</v>
      </c>
      <c r="BM225" s="156" t="s">
        <v>918</v>
      </c>
    </row>
    <row r="226" spans="1:47" s="2" customFormat="1" ht="48.75">
      <c r="A226" s="32"/>
      <c r="B226" s="33"/>
      <c r="C226" s="32"/>
      <c r="D226" s="158" t="s">
        <v>213</v>
      </c>
      <c r="E226" s="32"/>
      <c r="F226" s="159" t="s">
        <v>919</v>
      </c>
      <c r="G226" s="32"/>
      <c r="H226" s="32"/>
      <c r="I226" s="160"/>
      <c r="J226" s="32"/>
      <c r="K226" s="32"/>
      <c r="L226" s="33"/>
      <c r="M226" s="161"/>
      <c r="N226" s="162"/>
      <c r="O226" s="58"/>
      <c r="P226" s="58"/>
      <c r="Q226" s="58"/>
      <c r="R226" s="58"/>
      <c r="S226" s="58"/>
      <c r="T226" s="59"/>
      <c r="U226" s="32"/>
      <c r="V226" s="32"/>
      <c r="W226" s="32"/>
      <c r="X226" s="32"/>
      <c r="Y226" s="32"/>
      <c r="Z226" s="32"/>
      <c r="AA226" s="32"/>
      <c r="AB226" s="32"/>
      <c r="AC226" s="32"/>
      <c r="AD226" s="32"/>
      <c r="AE226" s="32"/>
      <c r="AT226" s="17" t="s">
        <v>213</v>
      </c>
      <c r="AU226" s="17" t="s">
        <v>87</v>
      </c>
    </row>
    <row r="227" spans="2:51" s="15" customFormat="1" ht="12">
      <c r="B227" s="189"/>
      <c r="D227" s="158" t="s">
        <v>466</v>
      </c>
      <c r="E227" s="190" t="s">
        <v>1</v>
      </c>
      <c r="F227" s="191" t="s">
        <v>906</v>
      </c>
      <c r="H227" s="192">
        <v>5.168</v>
      </c>
      <c r="I227" s="193"/>
      <c r="L227" s="189"/>
      <c r="M227" s="194"/>
      <c r="N227" s="195"/>
      <c r="O227" s="195"/>
      <c r="P227" s="195"/>
      <c r="Q227" s="195"/>
      <c r="R227" s="195"/>
      <c r="S227" s="195"/>
      <c r="T227" s="196"/>
      <c r="AT227" s="190" t="s">
        <v>466</v>
      </c>
      <c r="AU227" s="190" t="s">
        <v>87</v>
      </c>
      <c r="AV227" s="15" t="s">
        <v>89</v>
      </c>
      <c r="AW227" s="15" t="s">
        <v>36</v>
      </c>
      <c r="AX227" s="15" t="s">
        <v>79</v>
      </c>
      <c r="AY227" s="190" t="s">
        <v>207</v>
      </c>
    </row>
    <row r="228" spans="2:51" s="15" customFormat="1" ht="12">
      <c r="B228" s="189"/>
      <c r="D228" s="158" t="s">
        <v>466</v>
      </c>
      <c r="E228" s="190" t="s">
        <v>1</v>
      </c>
      <c r="F228" s="191" t="s">
        <v>920</v>
      </c>
      <c r="H228" s="192">
        <v>20.186</v>
      </c>
      <c r="I228" s="193"/>
      <c r="L228" s="189"/>
      <c r="M228" s="194"/>
      <c r="N228" s="195"/>
      <c r="O228" s="195"/>
      <c r="P228" s="195"/>
      <c r="Q228" s="195"/>
      <c r="R228" s="195"/>
      <c r="S228" s="195"/>
      <c r="T228" s="196"/>
      <c r="AT228" s="190" t="s">
        <v>466</v>
      </c>
      <c r="AU228" s="190" t="s">
        <v>87</v>
      </c>
      <c r="AV228" s="15" t="s">
        <v>89</v>
      </c>
      <c r="AW228" s="15" t="s">
        <v>36</v>
      </c>
      <c r="AX228" s="15" t="s">
        <v>79</v>
      </c>
      <c r="AY228" s="190" t="s">
        <v>207</v>
      </c>
    </row>
    <row r="229" spans="2:51" s="15" customFormat="1" ht="12">
      <c r="B229" s="189"/>
      <c r="D229" s="158" t="s">
        <v>466</v>
      </c>
      <c r="E229" s="190" t="s">
        <v>1</v>
      </c>
      <c r="F229" s="191" t="s">
        <v>908</v>
      </c>
      <c r="H229" s="192">
        <v>0.321</v>
      </c>
      <c r="I229" s="193"/>
      <c r="L229" s="189"/>
      <c r="M229" s="194"/>
      <c r="N229" s="195"/>
      <c r="O229" s="195"/>
      <c r="P229" s="195"/>
      <c r="Q229" s="195"/>
      <c r="R229" s="195"/>
      <c r="S229" s="195"/>
      <c r="T229" s="196"/>
      <c r="AT229" s="190" t="s">
        <v>466</v>
      </c>
      <c r="AU229" s="190" t="s">
        <v>87</v>
      </c>
      <c r="AV229" s="15" t="s">
        <v>89</v>
      </c>
      <c r="AW229" s="15" t="s">
        <v>36</v>
      </c>
      <c r="AX229" s="15" t="s">
        <v>79</v>
      </c>
      <c r="AY229" s="190" t="s">
        <v>207</v>
      </c>
    </row>
    <row r="230" spans="2:51" s="13" customFormat="1" ht="12">
      <c r="B230" s="175"/>
      <c r="D230" s="158" t="s">
        <v>466</v>
      </c>
      <c r="E230" s="176" t="s">
        <v>1</v>
      </c>
      <c r="F230" s="177" t="s">
        <v>468</v>
      </c>
      <c r="H230" s="178">
        <v>25.675</v>
      </c>
      <c r="I230" s="179"/>
      <c r="L230" s="175"/>
      <c r="M230" s="180"/>
      <c r="N230" s="181"/>
      <c r="O230" s="181"/>
      <c r="P230" s="181"/>
      <c r="Q230" s="181"/>
      <c r="R230" s="181"/>
      <c r="S230" s="181"/>
      <c r="T230" s="182"/>
      <c r="AT230" s="176" t="s">
        <v>466</v>
      </c>
      <c r="AU230" s="176" t="s">
        <v>87</v>
      </c>
      <c r="AV230" s="13" t="s">
        <v>212</v>
      </c>
      <c r="AW230" s="13" t="s">
        <v>36</v>
      </c>
      <c r="AX230" s="13" t="s">
        <v>87</v>
      </c>
      <c r="AY230" s="176" t="s">
        <v>207</v>
      </c>
    </row>
    <row r="231" spans="1:65" s="2" customFormat="1" ht="21.75" customHeight="1">
      <c r="A231" s="32"/>
      <c r="B231" s="143"/>
      <c r="C231" s="144" t="s">
        <v>318</v>
      </c>
      <c r="D231" s="144" t="s">
        <v>208</v>
      </c>
      <c r="E231" s="145" t="s">
        <v>921</v>
      </c>
      <c r="F231" s="146" t="s">
        <v>922</v>
      </c>
      <c r="G231" s="147" t="s">
        <v>333</v>
      </c>
      <c r="H231" s="148">
        <v>2</v>
      </c>
      <c r="I231" s="149"/>
      <c r="J231" s="150">
        <f>ROUND(I231*H231,2)</f>
        <v>0</v>
      </c>
      <c r="K231" s="151"/>
      <c r="L231" s="33"/>
      <c r="M231" s="152" t="s">
        <v>1</v>
      </c>
      <c r="N231" s="153" t="s">
        <v>44</v>
      </c>
      <c r="O231" s="58"/>
      <c r="P231" s="154">
        <f>O231*H231</f>
        <v>0</v>
      </c>
      <c r="Q231" s="154">
        <v>0</v>
      </c>
      <c r="R231" s="154">
        <f>Q231*H231</f>
        <v>0</v>
      </c>
      <c r="S231" s="154">
        <v>0</v>
      </c>
      <c r="T231" s="155">
        <f>S231*H231</f>
        <v>0</v>
      </c>
      <c r="U231" s="32"/>
      <c r="V231" s="32"/>
      <c r="W231" s="32"/>
      <c r="X231" s="32"/>
      <c r="Y231" s="32"/>
      <c r="Z231" s="32"/>
      <c r="AA231" s="32"/>
      <c r="AB231" s="32"/>
      <c r="AC231" s="32"/>
      <c r="AD231" s="32"/>
      <c r="AE231" s="32"/>
      <c r="AR231" s="156" t="s">
        <v>902</v>
      </c>
      <c r="AT231" s="156" t="s">
        <v>208</v>
      </c>
      <c r="AU231" s="156" t="s">
        <v>87</v>
      </c>
      <c r="AY231" s="17" t="s">
        <v>207</v>
      </c>
      <c r="BE231" s="157">
        <f>IF(N231="základní",J231,0)</f>
        <v>0</v>
      </c>
      <c r="BF231" s="157">
        <f>IF(N231="snížená",J231,0)</f>
        <v>0</v>
      </c>
      <c r="BG231" s="157">
        <f>IF(N231="zákl. přenesená",J231,0)</f>
        <v>0</v>
      </c>
      <c r="BH231" s="157">
        <f>IF(N231="sníž. přenesená",J231,0)</f>
        <v>0</v>
      </c>
      <c r="BI231" s="157">
        <f>IF(N231="nulová",J231,0)</f>
        <v>0</v>
      </c>
      <c r="BJ231" s="17" t="s">
        <v>87</v>
      </c>
      <c r="BK231" s="157">
        <f>ROUND(I231*H231,2)</f>
        <v>0</v>
      </c>
      <c r="BL231" s="17" t="s">
        <v>902</v>
      </c>
      <c r="BM231" s="156" t="s">
        <v>923</v>
      </c>
    </row>
    <row r="232" spans="1:47" s="2" customFormat="1" ht="48.75">
      <c r="A232" s="32"/>
      <c r="B232" s="33"/>
      <c r="C232" s="32"/>
      <c r="D232" s="158" t="s">
        <v>213</v>
      </c>
      <c r="E232" s="32"/>
      <c r="F232" s="159" t="s">
        <v>924</v>
      </c>
      <c r="G232" s="32"/>
      <c r="H232" s="32"/>
      <c r="I232" s="160"/>
      <c r="J232" s="32"/>
      <c r="K232" s="32"/>
      <c r="L232" s="33"/>
      <c r="M232" s="161"/>
      <c r="N232" s="162"/>
      <c r="O232" s="58"/>
      <c r="P232" s="58"/>
      <c r="Q232" s="58"/>
      <c r="R232" s="58"/>
      <c r="S232" s="58"/>
      <c r="T232" s="59"/>
      <c r="U232" s="32"/>
      <c r="V232" s="32"/>
      <c r="W232" s="32"/>
      <c r="X232" s="32"/>
      <c r="Y232" s="32"/>
      <c r="Z232" s="32"/>
      <c r="AA232" s="32"/>
      <c r="AB232" s="32"/>
      <c r="AC232" s="32"/>
      <c r="AD232" s="32"/>
      <c r="AE232" s="32"/>
      <c r="AT232" s="17" t="s">
        <v>213</v>
      </c>
      <c r="AU232" s="17" t="s">
        <v>87</v>
      </c>
    </row>
    <row r="233" spans="2:51" s="15" customFormat="1" ht="12">
      <c r="B233" s="189"/>
      <c r="D233" s="158" t="s">
        <v>466</v>
      </c>
      <c r="E233" s="190" t="s">
        <v>1</v>
      </c>
      <c r="F233" s="191" t="s">
        <v>925</v>
      </c>
      <c r="H233" s="192">
        <v>2</v>
      </c>
      <c r="I233" s="193"/>
      <c r="L233" s="189"/>
      <c r="M233" s="208"/>
      <c r="N233" s="209"/>
      <c r="O233" s="209"/>
      <c r="P233" s="209"/>
      <c r="Q233" s="209"/>
      <c r="R233" s="209"/>
      <c r="S233" s="209"/>
      <c r="T233" s="210"/>
      <c r="AT233" s="190" t="s">
        <v>466</v>
      </c>
      <c r="AU233" s="190" t="s">
        <v>87</v>
      </c>
      <c r="AV233" s="15" t="s">
        <v>89</v>
      </c>
      <c r="AW233" s="15" t="s">
        <v>36</v>
      </c>
      <c r="AX233" s="15" t="s">
        <v>87</v>
      </c>
      <c r="AY233" s="190" t="s">
        <v>207</v>
      </c>
    </row>
    <row r="234" spans="1:31" s="2" customFormat="1" ht="6.95" customHeight="1">
      <c r="A234" s="32"/>
      <c r="B234" s="47"/>
      <c r="C234" s="48"/>
      <c r="D234" s="48"/>
      <c r="E234" s="48"/>
      <c r="F234" s="48"/>
      <c r="G234" s="48"/>
      <c r="H234" s="48"/>
      <c r="I234" s="48"/>
      <c r="J234" s="48"/>
      <c r="K234" s="48"/>
      <c r="L234" s="33"/>
      <c r="M234" s="32"/>
      <c r="O234" s="32"/>
      <c r="P234" s="32"/>
      <c r="Q234" s="32"/>
      <c r="R234" s="32"/>
      <c r="S234" s="32"/>
      <c r="T234" s="32"/>
      <c r="U234" s="32"/>
      <c r="V234" s="32"/>
      <c r="W234" s="32"/>
      <c r="X234" s="32"/>
      <c r="Y234" s="32"/>
      <c r="Z234" s="32"/>
      <c r="AA234" s="32"/>
      <c r="AB234" s="32"/>
      <c r="AC234" s="32"/>
      <c r="AD234" s="32"/>
      <c r="AE234" s="32"/>
    </row>
  </sheetData>
  <autoFilter ref="C118:K233"/>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BM22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2" t="s">
        <v>5</v>
      </c>
      <c r="M2" s="243"/>
      <c r="N2" s="243"/>
      <c r="O2" s="243"/>
      <c r="P2" s="243"/>
      <c r="Q2" s="243"/>
      <c r="R2" s="243"/>
      <c r="S2" s="243"/>
      <c r="T2" s="243"/>
      <c r="U2" s="243"/>
      <c r="V2" s="243"/>
      <c r="AT2" s="17" t="s">
        <v>119</v>
      </c>
    </row>
    <row r="3" spans="2:46" s="1" customFormat="1" ht="6.95" customHeight="1" hidden="1">
      <c r="B3" s="18"/>
      <c r="C3" s="19"/>
      <c r="D3" s="19"/>
      <c r="E3" s="19"/>
      <c r="F3" s="19"/>
      <c r="G3" s="19"/>
      <c r="H3" s="19"/>
      <c r="I3" s="19"/>
      <c r="J3" s="19"/>
      <c r="K3" s="19"/>
      <c r="L3" s="20"/>
      <c r="AT3" s="17" t="s">
        <v>89</v>
      </c>
    </row>
    <row r="4" spans="2:46" s="1" customFormat="1" ht="24.95" customHeight="1" hidden="1">
      <c r="B4" s="20"/>
      <c r="D4" s="21" t="s">
        <v>183</v>
      </c>
      <c r="L4" s="20"/>
      <c r="M4" s="98" t="s">
        <v>10</v>
      </c>
      <c r="AT4" s="17" t="s">
        <v>3</v>
      </c>
    </row>
    <row r="5" spans="2:12" s="1" customFormat="1" ht="6.95" customHeight="1" hidden="1">
      <c r="B5" s="20"/>
      <c r="L5" s="20"/>
    </row>
    <row r="6" spans="2:12" s="1" customFormat="1" ht="12" customHeight="1" hidden="1">
      <c r="B6" s="20"/>
      <c r="D6" s="27" t="s">
        <v>16</v>
      </c>
      <c r="L6" s="20"/>
    </row>
    <row r="7" spans="2:12" s="1" customFormat="1" ht="16.5" customHeight="1" hidden="1">
      <c r="B7" s="20"/>
      <c r="E7" s="259" t="str">
        <f>'Rekapitulace stavby'!K6</f>
        <v>Oprava nástupišť č. 5 a 6 v žst. Brno hl.n.</v>
      </c>
      <c r="F7" s="260"/>
      <c r="G7" s="260"/>
      <c r="H7" s="260"/>
      <c r="L7" s="20"/>
    </row>
    <row r="8" spans="1:31" s="2" customFormat="1" ht="12" customHeight="1" hidden="1">
      <c r="A8" s="32"/>
      <c r="B8" s="33"/>
      <c r="C8" s="32"/>
      <c r="D8" s="27" t="s">
        <v>184</v>
      </c>
      <c r="E8" s="32"/>
      <c r="F8" s="32"/>
      <c r="G8" s="32"/>
      <c r="H8" s="32"/>
      <c r="I8" s="32"/>
      <c r="J8" s="32"/>
      <c r="K8" s="32"/>
      <c r="L8" s="42"/>
      <c r="S8" s="32"/>
      <c r="T8" s="32"/>
      <c r="U8" s="32"/>
      <c r="V8" s="32"/>
      <c r="W8" s="32"/>
      <c r="X8" s="32"/>
      <c r="Y8" s="32"/>
      <c r="Z8" s="32"/>
      <c r="AA8" s="32"/>
      <c r="AB8" s="32"/>
      <c r="AC8" s="32"/>
      <c r="AD8" s="32"/>
      <c r="AE8" s="32"/>
    </row>
    <row r="9" spans="1:31" s="2" customFormat="1" ht="16.5" customHeight="1" hidden="1">
      <c r="A9" s="32"/>
      <c r="B9" s="33"/>
      <c r="C9" s="32"/>
      <c r="D9" s="32"/>
      <c r="E9" s="232" t="s">
        <v>926</v>
      </c>
      <c r="F9" s="258"/>
      <c r="G9" s="258"/>
      <c r="H9" s="258"/>
      <c r="I9" s="32"/>
      <c r="J9" s="32"/>
      <c r="K9" s="32"/>
      <c r="L9" s="42"/>
      <c r="S9" s="32"/>
      <c r="T9" s="32"/>
      <c r="U9" s="32"/>
      <c r="V9" s="32"/>
      <c r="W9" s="32"/>
      <c r="X9" s="32"/>
      <c r="Y9" s="32"/>
      <c r="Z9" s="32"/>
      <c r="AA9" s="32"/>
      <c r="AB9" s="32"/>
      <c r="AC9" s="32"/>
      <c r="AD9" s="32"/>
      <c r="AE9" s="32"/>
    </row>
    <row r="10" spans="1:31" s="2" customFormat="1" ht="12" hidden="1">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hidden="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hidden="1">
      <c r="A12" s="32"/>
      <c r="B12" s="33"/>
      <c r="C12" s="32"/>
      <c r="D12" s="27" t="s">
        <v>20</v>
      </c>
      <c r="E12" s="32"/>
      <c r="F12" s="25" t="s">
        <v>21</v>
      </c>
      <c r="G12" s="32"/>
      <c r="H12" s="32"/>
      <c r="I12" s="27" t="s">
        <v>22</v>
      </c>
      <c r="J12" s="55" t="str">
        <f>'Rekapitulace stavby'!AN8</f>
        <v>18. 2. 2021</v>
      </c>
      <c r="K12" s="32"/>
      <c r="L12" s="42"/>
      <c r="S12" s="32"/>
      <c r="T12" s="32"/>
      <c r="U12" s="32"/>
      <c r="V12" s="32"/>
      <c r="W12" s="32"/>
      <c r="X12" s="32"/>
      <c r="Y12" s="32"/>
      <c r="Z12" s="32"/>
      <c r="AA12" s="32"/>
      <c r="AB12" s="32"/>
      <c r="AC12" s="32"/>
      <c r="AD12" s="32"/>
      <c r="AE12" s="32"/>
    </row>
    <row r="13" spans="1:31" s="2" customFormat="1" ht="10.9" customHeight="1" hidden="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hidden="1">
      <c r="A14" s="32"/>
      <c r="B14" s="33"/>
      <c r="C14" s="32"/>
      <c r="D14" s="27" t="s">
        <v>24</v>
      </c>
      <c r="E14" s="32"/>
      <c r="F14" s="32"/>
      <c r="G14" s="32"/>
      <c r="H14" s="32"/>
      <c r="I14" s="27" t="s">
        <v>25</v>
      </c>
      <c r="J14" s="25" t="s">
        <v>26</v>
      </c>
      <c r="K14" s="32"/>
      <c r="L14" s="42"/>
      <c r="S14" s="32"/>
      <c r="T14" s="32"/>
      <c r="U14" s="32"/>
      <c r="V14" s="32"/>
      <c r="W14" s="32"/>
      <c r="X14" s="32"/>
      <c r="Y14" s="32"/>
      <c r="Z14" s="32"/>
      <c r="AA14" s="32"/>
      <c r="AB14" s="32"/>
      <c r="AC14" s="32"/>
      <c r="AD14" s="32"/>
      <c r="AE14" s="32"/>
    </row>
    <row r="15" spans="1:31" s="2" customFormat="1" ht="18" customHeight="1" hidden="1">
      <c r="A15" s="32"/>
      <c r="B15" s="33"/>
      <c r="C15" s="32"/>
      <c r="D15" s="32"/>
      <c r="E15" s="25" t="s">
        <v>27</v>
      </c>
      <c r="F15" s="32"/>
      <c r="G15" s="32"/>
      <c r="H15" s="32"/>
      <c r="I15" s="27" t="s">
        <v>28</v>
      </c>
      <c r="J15" s="25" t="s">
        <v>29</v>
      </c>
      <c r="K15" s="32"/>
      <c r="L15" s="42"/>
      <c r="S15" s="32"/>
      <c r="T15" s="32"/>
      <c r="U15" s="32"/>
      <c r="V15" s="32"/>
      <c r="W15" s="32"/>
      <c r="X15" s="32"/>
      <c r="Y15" s="32"/>
      <c r="Z15" s="32"/>
      <c r="AA15" s="32"/>
      <c r="AB15" s="32"/>
      <c r="AC15" s="32"/>
      <c r="AD15" s="32"/>
      <c r="AE15" s="32"/>
    </row>
    <row r="16" spans="1:31" s="2" customFormat="1" ht="6.95" customHeight="1" hidden="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hidden="1">
      <c r="A17" s="32"/>
      <c r="B17" s="33"/>
      <c r="C17" s="32"/>
      <c r="D17" s="27" t="s">
        <v>30</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hidden="1">
      <c r="A18" s="32"/>
      <c r="B18" s="33"/>
      <c r="C18" s="32"/>
      <c r="D18" s="32"/>
      <c r="E18" s="261" t="str">
        <f>'Rekapitulace stavby'!E14</f>
        <v>Vyplň údaj</v>
      </c>
      <c r="F18" s="247"/>
      <c r="G18" s="247"/>
      <c r="H18" s="247"/>
      <c r="I18" s="27" t="s">
        <v>28</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hidden="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hidden="1">
      <c r="A20" s="32"/>
      <c r="B20" s="33"/>
      <c r="C20" s="32"/>
      <c r="D20" s="27" t="s">
        <v>32</v>
      </c>
      <c r="E20" s="32"/>
      <c r="F20" s="32"/>
      <c r="G20" s="32"/>
      <c r="H20" s="32"/>
      <c r="I20" s="27" t="s">
        <v>25</v>
      </c>
      <c r="J20" s="25" t="s">
        <v>33</v>
      </c>
      <c r="K20" s="32"/>
      <c r="L20" s="42"/>
      <c r="S20" s="32"/>
      <c r="T20" s="32"/>
      <c r="U20" s="32"/>
      <c r="V20" s="32"/>
      <c r="W20" s="32"/>
      <c r="X20" s="32"/>
      <c r="Y20" s="32"/>
      <c r="Z20" s="32"/>
      <c r="AA20" s="32"/>
      <c r="AB20" s="32"/>
      <c r="AC20" s="32"/>
      <c r="AD20" s="32"/>
      <c r="AE20" s="32"/>
    </row>
    <row r="21" spans="1:31" s="2" customFormat="1" ht="18" customHeight="1" hidden="1">
      <c r="A21" s="32"/>
      <c r="B21" s="33"/>
      <c r="C21" s="32"/>
      <c r="D21" s="32"/>
      <c r="E21" s="25" t="s">
        <v>34</v>
      </c>
      <c r="F21" s="32"/>
      <c r="G21" s="32"/>
      <c r="H21" s="32"/>
      <c r="I21" s="27" t="s">
        <v>28</v>
      </c>
      <c r="J21" s="25" t="s">
        <v>35</v>
      </c>
      <c r="K21" s="32"/>
      <c r="L21" s="42"/>
      <c r="S21" s="32"/>
      <c r="T21" s="32"/>
      <c r="U21" s="32"/>
      <c r="V21" s="32"/>
      <c r="W21" s="32"/>
      <c r="X21" s="32"/>
      <c r="Y21" s="32"/>
      <c r="Z21" s="32"/>
      <c r="AA21" s="32"/>
      <c r="AB21" s="32"/>
      <c r="AC21" s="32"/>
      <c r="AD21" s="32"/>
      <c r="AE21" s="32"/>
    </row>
    <row r="22" spans="1:31" s="2" customFormat="1" ht="6.95" customHeight="1" hidden="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hidden="1">
      <c r="A23" s="32"/>
      <c r="B23" s="33"/>
      <c r="C23" s="32"/>
      <c r="D23" s="27" t="s">
        <v>37</v>
      </c>
      <c r="E23" s="32"/>
      <c r="F23" s="32"/>
      <c r="G23" s="32"/>
      <c r="H23" s="32"/>
      <c r="I23" s="27" t="s">
        <v>25</v>
      </c>
      <c r="J23" s="25" t="s">
        <v>33</v>
      </c>
      <c r="K23" s="32"/>
      <c r="L23" s="42"/>
      <c r="S23" s="32"/>
      <c r="T23" s="32"/>
      <c r="U23" s="32"/>
      <c r="V23" s="32"/>
      <c r="W23" s="32"/>
      <c r="X23" s="32"/>
      <c r="Y23" s="32"/>
      <c r="Z23" s="32"/>
      <c r="AA23" s="32"/>
      <c r="AB23" s="32"/>
      <c r="AC23" s="32"/>
      <c r="AD23" s="32"/>
      <c r="AE23" s="32"/>
    </row>
    <row r="24" spans="1:31" s="2" customFormat="1" ht="18" customHeight="1" hidden="1">
      <c r="A24" s="32"/>
      <c r="B24" s="33"/>
      <c r="C24" s="32"/>
      <c r="D24" s="32"/>
      <c r="E24" s="25" t="s">
        <v>34</v>
      </c>
      <c r="F24" s="32"/>
      <c r="G24" s="32"/>
      <c r="H24" s="32"/>
      <c r="I24" s="27" t="s">
        <v>28</v>
      </c>
      <c r="J24" s="25" t="s">
        <v>35</v>
      </c>
      <c r="K24" s="32"/>
      <c r="L24" s="42"/>
      <c r="S24" s="32"/>
      <c r="T24" s="32"/>
      <c r="U24" s="32"/>
      <c r="V24" s="32"/>
      <c r="W24" s="32"/>
      <c r="X24" s="32"/>
      <c r="Y24" s="32"/>
      <c r="Z24" s="32"/>
      <c r="AA24" s="32"/>
      <c r="AB24" s="32"/>
      <c r="AC24" s="32"/>
      <c r="AD24" s="32"/>
      <c r="AE24" s="32"/>
    </row>
    <row r="25" spans="1:31" s="2" customFormat="1" ht="6.95" customHeight="1" hidden="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hidden="1">
      <c r="A26" s="32"/>
      <c r="B26" s="33"/>
      <c r="C26" s="32"/>
      <c r="D26" s="27" t="s">
        <v>38</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hidden="1">
      <c r="A27" s="99"/>
      <c r="B27" s="100"/>
      <c r="C27" s="99"/>
      <c r="D27" s="99"/>
      <c r="E27" s="251" t="s">
        <v>1</v>
      </c>
      <c r="F27" s="251"/>
      <c r="G27" s="251"/>
      <c r="H27" s="251"/>
      <c r="I27" s="99"/>
      <c r="J27" s="99"/>
      <c r="K27" s="99"/>
      <c r="L27" s="101"/>
      <c r="S27" s="99"/>
      <c r="T27" s="99"/>
      <c r="U27" s="99"/>
      <c r="V27" s="99"/>
      <c r="W27" s="99"/>
      <c r="X27" s="99"/>
      <c r="Y27" s="99"/>
      <c r="Z27" s="99"/>
      <c r="AA27" s="99"/>
      <c r="AB27" s="99"/>
      <c r="AC27" s="99"/>
      <c r="AD27" s="99"/>
      <c r="AE27" s="99"/>
    </row>
    <row r="28" spans="1:31" s="2" customFormat="1" ht="6.95" customHeight="1" hidden="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hidden="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hidden="1">
      <c r="A30" s="32"/>
      <c r="B30" s="33"/>
      <c r="C30" s="32"/>
      <c r="D30" s="102" t="s">
        <v>39</v>
      </c>
      <c r="E30" s="32"/>
      <c r="F30" s="32"/>
      <c r="G30" s="32"/>
      <c r="H30" s="32"/>
      <c r="I30" s="32"/>
      <c r="J30" s="71">
        <f>ROUND(J119,2)</f>
        <v>0</v>
      </c>
      <c r="K30" s="32"/>
      <c r="L30" s="42"/>
      <c r="S30" s="32"/>
      <c r="T30" s="32"/>
      <c r="U30" s="32"/>
      <c r="V30" s="32"/>
      <c r="W30" s="32"/>
      <c r="X30" s="32"/>
      <c r="Y30" s="32"/>
      <c r="Z30" s="32"/>
      <c r="AA30" s="32"/>
      <c r="AB30" s="32"/>
      <c r="AC30" s="32"/>
      <c r="AD30" s="32"/>
      <c r="AE30" s="32"/>
    </row>
    <row r="31" spans="1:31" s="2" customFormat="1" ht="6.95" customHeight="1" hidden="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hidden="1">
      <c r="A32" s="32"/>
      <c r="B32" s="33"/>
      <c r="C32" s="32"/>
      <c r="D32" s="32"/>
      <c r="E32" s="32"/>
      <c r="F32" s="36" t="s">
        <v>41</v>
      </c>
      <c r="G32" s="32"/>
      <c r="H32" s="32"/>
      <c r="I32" s="36" t="s">
        <v>40</v>
      </c>
      <c r="J32" s="36" t="s">
        <v>42</v>
      </c>
      <c r="K32" s="32"/>
      <c r="L32" s="42"/>
      <c r="S32" s="32"/>
      <c r="T32" s="32"/>
      <c r="U32" s="32"/>
      <c r="V32" s="32"/>
      <c r="W32" s="32"/>
      <c r="X32" s="32"/>
      <c r="Y32" s="32"/>
      <c r="Z32" s="32"/>
      <c r="AA32" s="32"/>
      <c r="AB32" s="32"/>
      <c r="AC32" s="32"/>
      <c r="AD32" s="32"/>
      <c r="AE32" s="32"/>
    </row>
    <row r="33" spans="1:31" s="2" customFormat="1" ht="14.45" customHeight="1" hidden="1">
      <c r="A33" s="32"/>
      <c r="B33" s="33"/>
      <c r="C33" s="32"/>
      <c r="D33" s="103" t="s">
        <v>43</v>
      </c>
      <c r="E33" s="27" t="s">
        <v>44</v>
      </c>
      <c r="F33" s="104">
        <f>ROUND((SUM(BE119:BE224)),2)</f>
        <v>0</v>
      </c>
      <c r="G33" s="32"/>
      <c r="H33" s="32"/>
      <c r="I33" s="105">
        <v>0.21</v>
      </c>
      <c r="J33" s="104">
        <f>ROUND(((SUM(BE119:BE224))*I33),2)</f>
        <v>0</v>
      </c>
      <c r="K33" s="32"/>
      <c r="L33" s="42"/>
      <c r="S33" s="32"/>
      <c r="T33" s="32"/>
      <c r="U33" s="32"/>
      <c r="V33" s="32"/>
      <c r="W33" s="32"/>
      <c r="X33" s="32"/>
      <c r="Y33" s="32"/>
      <c r="Z33" s="32"/>
      <c r="AA33" s="32"/>
      <c r="AB33" s="32"/>
      <c r="AC33" s="32"/>
      <c r="AD33" s="32"/>
      <c r="AE33" s="32"/>
    </row>
    <row r="34" spans="1:31" s="2" customFormat="1" ht="14.45" customHeight="1" hidden="1">
      <c r="A34" s="32"/>
      <c r="B34" s="33"/>
      <c r="C34" s="32"/>
      <c r="D34" s="32"/>
      <c r="E34" s="27" t="s">
        <v>45</v>
      </c>
      <c r="F34" s="104">
        <f>ROUND((SUM(BF119:BF224)),2)</f>
        <v>0</v>
      </c>
      <c r="G34" s="32"/>
      <c r="H34" s="32"/>
      <c r="I34" s="105">
        <v>0.15</v>
      </c>
      <c r="J34" s="104">
        <f>ROUND(((SUM(BF119:BF224))*I34),2)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46</v>
      </c>
      <c r="F35" s="104">
        <f>ROUND((SUM(BG119:BG224)),2)</f>
        <v>0</v>
      </c>
      <c r="G35" s="32"/>
      <c r="H35" s="32"/>
      <c r="I35" s="105">
        <v>0.21</v>
      </c>
      <c r="J35" s="104">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47</v>
      </c>
      <c r="F36" s="104">
        <f>ROUND((SUM(BH119:BH224)),2)</f>
        <v>0</v>
      </c>
      <c r="G36" s="32"/>
      <c r="H36" s="32"/>
      <c r="I36" s="105">
        <v>0.15</v>
      </c>
      <c r="J36" s="104">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48</v>
      </c>
      <c r="F37" s="104">
        <f>ROUND((SUM(BI119:BI224)),2)</f>
        <v>0</v>
      </c>
      <c r="G37" s="32"/>
      <c r="H37" s="32"/>
      <c r="I37" s="105">
        <v>0</v>
      </c>
      <c r="J37" s="104">
        <f>0</f>
        <v>0</v>
      </c>
      <c r="K37" s="32"/>
      <c r="L37" s="42"/>
      <c r="S37" s="32"/>
      <c r="T37" s="32"/>
      <c r="U37" s="32"/>
      <c r="V37" s="32"/>
      <c r="W37" s="32"/>
      <c r="X37" s="32"/>
      <c r="Y37" s="32"/>
      <c r="Z37" s="32"/>
      <c r="AA37" s="32"/>
      <c r="AB37" s="32"/>
      <c r="AC37" s="32"/>
      <c r="AD37" s="32"/>
      <c r="AE37" s="32"/>
    </row>
    <row r="38" spans="1:31" s="2" customFormat="1" ht="6.95" customHeight="1" hidden="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hidden="1">
      <c r="A39" s="32"/>
      <c r="B39" s="33"/>
      <c r="C39" s="106"/>
      <c r="D39" s="107" t="s">
        <v>49</v>
      </c>
      <c r="E39" s="60"/>
      <c r="F39" s="60"/>
      <c r="G39" s="108" t="s">
        <v>50</v>
      </c>
      <c r="H39" s="109" t="s">
        <v>51</v>
      </c>
      <c r="I39" s="60"/>
      <c r="J39" s="110">
        <f>SUM(J30:J37)</f>
        <v>0</v>
      </c>
      <c r="K39" s="111"/>
      <c r="L39" s="42"/>
      <c r="S39" s="32"/>
      <c r="T39" s="32"/>
      <c r="U39" s="32"/>
      <c r="V39" s="32"/>
      <c r="W39" s="32"/>
      <c r="X39" s="32"/>
      <c r="Y39" s="32"/>
      <c r="Z39" s="32"/>
      <c r="AA39" s="32"/>
      <c r="AB39" s="32"/>
      <c r="AC39" s="32"/>
      <c r="AD39" s="32"/>
      <c r="AE39" s="32"/>
    </row>
    <row r="40" spans="1:31" s="2" customFormat="1" ht="14.45" customHeight="1" hidden="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42"/>
      <c r="D50" s="43" t="s">
        <v>52</v>
      </c>
      <c r="E50" s="44"/>
      <c r="F50" s="44"/>
      <c r="G50" s="43" t="s">
        <v>53</v>
      </c>
      <c r="H50" s="44"/>
      <c r="I50" s="44"/>
      <c r="J50" s="44"/>
      <c r="K50" s="44"/>
      <c r="L50" s="42"/>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75" hidden="1">
      <c r="A61" s="32"/>
      <c r="B61" s="33"/>
      <c r="C61" s="32"/>
      <c r="D61" s="45" t="s">
        <v>54</v>
      </c>
      <c r="E61" s="35"/>
      <c r="F61" s="112" t="s">
        <v>55</v>
      </c>
      <c r="G61" s="45" t="s">
        <v>54</v>
      </c>
      <c r="H61" s="35"/>
      <c r="I61" s="35"/>
      <c r="J61" s="113" t="s">
        <v>55</v>
      </c>
      <c r="K61" s="35"/>
      <c r="L61" s="42"/>
      <c r="S61" s="32"/>
      <c r="T61" s="32"/>
      <c r="U61" s="32"/>
      <c r="V61" s="32"/>
      <c r="W61" s="32"/>
      <c r="X61" s="32"/>
      <c r="Y61" s="32"/>
      <c r="Z61" s="32"/>
      <c r="AA61" s="32"/>
      <c r="AB61" s="32"/>
      <c r="AC61" s="32"/>
      <c r="AD61" s="32"/>
      <c r="AE61" s="32"/>
    </row>
    <row r="62" spans="2:12" ht="12" hidden="1">
      <c r="B62" s="20"/>
      <c r="L62" s="20"/>
    </row>
    <row r="63" spans="2:12" ht="12" hidden="1">
      <c r="B63" s="20"/>
      <c r="L63" s="20"/>
    </row>
    <row r="64" spans="2:12" ht="12" hidden="1">
      <c r="B64" s="20"/>
      <c r="L64" s="20"/>
    </row>
    <row r="65" spans="1:31" s="2" customFormat="1" ht="12.75" hidden="1">
      <c r="A65" s="32"/>
      <c r="B65" s="33"/>
      <c r="C65" s="32"/>
      <c r="D65" s="43" t="s">
        <v>56</v>
      </c>
      <c r="E65" s="46"/>
      <c r="F65" s="46"/>
      <c r="G65" s="43" t="s">
        <v>57</v>
      </c>
      <c r="H65" s="46"/>
      <c r="I65" s="46"/>
      <c r="J65" s="46"/>
      <c r="K65" s="46"/>
      <c r="L65" s="42"/>
      <c r="S65" s="32"/>
      <c r="T65" s="32"/>
      <c r="U65" s="32"/>
      <c r="V65" s="32"/>
      <c r="W65" s="32"/>
      <c r="X65" s="32"/>
      <c r="Y65" s="32"/>
      <c r="Z65" s="32"/>
      <c r="AA65" s="32"/>
      <c r="AB65" s="32"/>
      <c r="AC65" s="32"/>
      <c r="AD65" s="32"/>
      <c r="AE65" s="32"/>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75" hidden="1">
      <c r="A76" s="32"/>
      <c r="B76" s="33"/>
      <c r="C76" s="32"/>
      <c r="D76" s="45" t="s">
        <v>54</v>
      </c>
      <c r="E76" s="35"/>
      <c r="F76" s="112" t="s">
        <v>55</v>
      </c>
      <c r="G76" s="45" t="s">
        <v>54</v>
      </c>
      <c r="H76" s="35"/>
      <c r="I76" s="35"/>
      <c r="J76" s="113" t="s">
        <v>55</v>
      </c>
      <c r="K76" s="35"/>
      <c r="L76" s="42"/>
      <c r="S76" s="32"/>
      <c r="T76" s="32"/>
      <c r="U76" s="32"/>
      <c r="V76" s="32"/>
      <c r="W76" s="32"/>
      <c r="X76" s="32"/>
      <c r="Y76" s="32"/>
      <c r="Z76" s="32"/>
      <c r="AA76" s="32"/>
      <c r="AB76" s="32"/>
      <c r="AC76" s="32"/>
      <c r="AD76" s="32"/>
      <c r="AE76" s="32"/>
    </row>
    <row r="77" spans="1:31" s="2" customFormat="1" ht="14.45" customHeight="1" hidden="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78" ht="12" hidden="1"/>
    <row r="79" ht="12" hidden="1"/>
    <row r="80" ht="12" hidden="1"/>
    <row r="81" spans="1:31" s="2" customFormat="1" ht="6.95" customHeight="1" hidden="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hidden="1">
      <c r="A82" s="32"/>
      <c r="B82" s="33"/>
      <c r="C82" s="21" t="s">
        <v>186</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hidden="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hidden="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hidden="1">
      <c r="A85" s="32"/>
      <c r="B85" s="33"/>
      <c r="C85" s="32"/>
      <c r="D85" s="32"/>
      <c r="E85" s="259" t="str">
        <f>E7</f>
        <v>Oprava nástupišť č. 5 a 6 v žst. Brno hl.n.</v>
      </c>
      <c r="F85" s="260"/>
      <c r="G85" s="260"/>
      <c r="H85" s="260"/>
      <c r="I85" s="32"/>
      <c r="J85" s="32"/>
      <c r="K85" s="32"/>
      <c r="L85" s="42"/>
      <c r="S85" s="32"/>
      <c r="T85" s="32"/>
      <c r="U85" s="32"/>
      <c r="V85" s="32"/>
      <c r="W85" s="32"/>
      <c r="X85" s="32"/>
      <c r="Y85" s="32"/>
      <c r="Z85" s="32"/>
      <c r="AA85" s="32"/>
      <c r="AB85" s="32"/>
      <c r="AC85" s="32"/>
      <c r="AD85" s="32"/>
      <c r="AE85" s="32"/>
    </row>
    <row r="86" spans="1:31" s="2" customFormat="1" ht="12" customHeight="1" hidden="1">
      <c r="A86" s="32"/>
      <c r="B86" s="33"/>
      <c r="C86" s="27" t="s">
        <v>184</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hidden="1">
      <c r="A87" s="32"/>
      <c r="B87" s="33"/>
      <c r="C87" s="32"/>
      <c r="D87" s="32"/>
      <c r="E87" s="232" t="str">
        <f>E9</f>
        <v>SO 611 - Železniční svršek kol. č. 11k, 13k</v>
      </c>
      <c r="F87" s="258"/>
      <c r="G87" s="258"/>
      <c r="H87" s="258"/>
      <c r="I87" s="32"/>
      <c r="J87" s="32"/>
      <c r="K87" s="32"/>
      <c r="L87" s="42"/>
      <c r="S87" s="32"/>
      <c r="T87" s="32"/>
      <c r="U87" s="32"/>
      <c r="V87" s="32"/>
      <c r="W87" s="32"/>
      <c r="X87" s="32"/>
      <c r="Y87" s="32"/>
      <c r="Z87" s="32"/>
      <c r="AA87" s="32"/>
      <c r="AB87" s="32"/>
      <c r="AC87" s="32"/>
      <c r="AD87" s="32"/>
      <c r="AE87" s="32"/>
    </row>
    <row r="88" spans="1:31" s="2" customFormat="1" ht="6.95" customHeight="1" hidden="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hidden="1">
      <c r="A89" s="32"/>
      <c r="B89" s="33"/>
      <c r="C89" s="27" t="s">
        <v>20</v>
      </c>
      <c r="D89" s="32"/>
      <c r="E89" s="32"/>
      <c r="F89" s="25" t="str">
        <f>F12</f>
        <v>Brno hl.n.</v>
      </c>
      <c r="G89" s="32"/>
      <c r="H89" s="32"/>
      <c r="I89" s="27" t="s">
        <v>22</v>
      </c>
      <c r="J89" s="55" t="str">
        <f>IF(J12="","",J12)</f>
        <v>18. 2. 2021</v>
      </c>
      <c r="K89" s="32"/>
      <c r="L89" s="42"/>
      <c r="S89" s="32"/>
      <c r="T89" s="32"/>
      <c r="U89" s="32"/>
      <c r="V89" s="32"/>
      <c r="W89" s="32"/>
      <c r="X89" s="32"/>
      <c r="Y89" s="32"/>
      <c r="Z89" s="32"/>
      <c r="AA89" s="32"/>
      <c r="AB89" s="32"/>
      <c r="AC89" s="32"/>
      <c r="AD89" s="32"/>
      <c r="AE89" s="32"/>
    </row>
    <row r="90" spans="1:31" s="2" customFormat="1" ht="6.95" customHeight="1" hidden="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25.7" customHeight="1" hidden="1">
      <c r="A91" s="32"/>
      <c r="B91" s="33"/>
      <c r="C91" s="27" t="s">
        <v>24</v>
      </c>
      <c r="D91" s="32"/>
      <c r="E91" s="32"/>
      <c r="F91" s="25" t="str">
        <f>E15</f>
        <v>Správa železnic, státní organizace</v>
      </c>
      <c r="G91" s="32"/>
      <c r="H91" s="32"/>
      <c r="I91" s="27" t="s">
        <v>32</v>
      </c>
      <c r="J91" s="30" t="str">
        <f>E21</f>
        <v>DMC Havlíčkův Brod, s.r.o.</v>
      </c>
      <c r="K91" s="32"/>
      <c r="L91" s="42"/>
      <c r="S91" s="32"/>
      <c r="T91" s="32"/>
      <c r="U91" s="32"/>
      <c r="V91" s="32"/>
      <c r="W91" s="32"/>
      <c r="X91" s="32"/>
      <c r="Y91" s="32"/>
      <c r="Z91" s="32"/>
      <c r="AA91" s="32"/>
      <c r="AB91" s="32"/>
      <c r="AC91" s="32"/>
      <c r="AD91" s="32"/>
      <c r="AE91" s="32"/>
    </row>
    <row r="92" spans="1:31" s="2" customFormat="1" ht="25.7" customHeight="1" hidden="1">
      <c r="A92" s="32"/>
      <c r="B92" s="33"/>
      <c r="C92" s="27" t="s">
        <v>30</v>
      </c>
      <c r="D92" s="32"/>
      <c r="E92" s="32"/>
      <c r="F92" s="25" t="str">
        <f>IF(E18="","",E18)</f>
        <v>Vyplň údaj</v>
      </c>
      <c r="G92" s="32"/>
      <c r="H92" s="32"/>
      <c r="I92" s="27" t="s">
        <v>37</v>
      </c>
      <c r="J92" s="30" t="str">
        <f>E24</f>
        <v>DMC Havlíčkův Brod, s.r.o.</v>
      </c>
      <c r="K92" s="32"/>
      <c r="L92" s="42"/>
      <c r="S92" s="32"/>
      <c r="T92" s="32"/>
      <c r="U92" s="32"/>
      <c r="V92" s="32"/>
      <c r="W92" s="32"/>
      <c r="X92" s="32"/>
      <c r="Y92" s="32"/>
      <c r="Z92" s="32"/>
      <c r="AA92" s="32"/>
      <c r="AB92" s="32"/>
      <c r="AC92" s="32"/>
      <c r="AD92" s="32"/>
      <c r="AE92" s="32"/>
    </row>
    <row r="93" spans="1:31" s="2" customFormat="1" ht="10.35" customHeight="1" hidden="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hidden="1">
      <c r="A94" s="32"/>
      <c r="B94" s="33"/>
      <c r="C94" s="114" t="s">
        <v>187</v>
      </c>
      <c r="D94" s="106"/>
      <c r="E94" s="106"/>
      <c r="F94" s="106"/>
      <c r="G94" s="106"/>
      <c r="H94" s="106"/>
      <c r="I94" s="106"/>
      <c r="J94" s="115" t="s">
        <v>188</v>
      </c>
      <c r="K94" s="106"/>
      <c r="L94" s="42"/>
      <c r="S94" s="32"/>
      <c r="T94" s="32"/>
      <c r="U94" s="32"/>
      <c r="V94" s="32"/>
      <c r="W94" s="32"/>
      <c r="X94" s="32"/>
      <c r="Y94" s="32"/>
      <c r="Z94" s="32"/>
      <c r="AA94" s="32"/>
      <c r="AB94" s="32"/>
      <c r="AC94" s="32"/>
      <c r="AD94" s="32"/>
      <c r="AE94" s="32"/>
    </row>
    <row r="95" spans="1:31" s="2" customFormat="1" ht="10.35" customHeight="1" hidden="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hidden="1">
      <c r="A96" s="32"/>
      <c r="B96" s="33"/>
      <c r="C96" s="116" t="s">
        <v>189</v>
      </c>
      <c r="D96" s="32"/>
      <c r="E96" s="32"/>
      <c r="F96" s="32"/>
      <c r="G96" s="32"/>
      <c r="H96" s="32"/>
      <c r="I96" s="32"/>
      <c r="J96" s="71">
        <f>J119</f>
        <v>0</v>
      </c>
      <c r="K96" s="32"/>
      <c r="L96" s="42"/>
      <c r="S96" s="32"/>
      <c r="T96" s="32"/>
      <c r="U96" s="32"/>
      <c r="V96" s="32"/>
      <c r="W96" s="32"/>
      <c r="X96" s="32"/>
      <c r="Y96" s="32"/>
      <c r="Z96" s="32"/>
      <c r="AA96" s="32"/>
      <c r="AB96" s="32"/>
      <c r="AC96" s="32"/>
      <c r="AD96" s="32"/>
      <c r="AE96" s="32"/>
      <c r="AU96" s="17" t="s">
        <v>190</v>
      </c>
    </row>
    <row r="97" spans="2:12" s="9" customFormat="1" ht="24.95" customHeight="1" hidden="1">
      <c r="B97" s="117"/>
      <c r="D97" s="118" t="s">
        <v>768</v>
      </c>
      <c r="E97" s="119"/>
      <c r="F97" s="119"/>
      <c r="G97" s="119"/>
      <c r="H97" s="119"/>
      <c r="I97" s="119"/>
      <c r="J97" s="120">
        <f>J120</f>
        <v>0</v>
      </c>
      <c r="L97" s="117"/>
    </row>
    <row r="98" spans="2:12" s="14" customFormat="1" ht="19.9" customHeight="1" hidden="1">
      <c r="B98" s="183"/>
      <c r="D98" s="184" t="s">
        <v>769</v>
      </c>
      <c r="E98" s="185"/>
      <c r="F98" s="185"/>
      <c r="G98" s="185"/>
      <c r="H98" s="185"/>
      <c r="I98" s="185"/>
      <c r="J98" s="186">
        <f>J124</f>
        <v>0</v>
      </c>
      <c r="L98" s="183"/>
    </row>
    <row r="99" spans="2:12" s="9" customFormat="1" ht="24.95" customHeight="1" hidden="1">
      <c r="B99" s="117"/>
      <c r="D99" s="118" t="s">
        <v>607</v>
      </c>
      <c r="E99" s="119"/>
      <c r="F99" s="119"/>
      <c r="G99" s="119"/>
      <c r="H99" s="119"/>
      <c r="I99" s="119"/>
      <c r="J99" s="120">
        <f>J201</f>
        <v>0</v>
      </c>
      <c r="L99" s="117"/>
    </row>
    <row r="100" spans="1:31" s="2" customFormat="1" ht="21.75" customHeight="1" hidden="1">
      <c r="A100" s="32"/>
      <c r="B100" s="33"/>
      <c r="C100" s="32"/>
      <c r="D100" s="32"/>
      <c r="E100" s="32"/>
      <c r="F100" s="32"/>
      <c r="G100" s="32"/>
      <c r="H100" s="32"/>
      <c r="I100" s="32"/>
      <c r="J100" s="32"/>
      <c r="K100" s="32"/>
      <c r="L100" s="42"/>
      <c r="S100" s="32"/>
      <c r="T100" s="32"/>
      <c r="U100" s="32"/>
      <c r="V100" s="32"/>
      <c r="W100" s="32"/>
      <c r="X100" s="32"/>
      <c r="Y100" s="32"/>
      <c r="Z100" s="32"/>
      <c r="AA100" s="32"/>
      <c r="AB100" s="32"/>
      <c r="AC100" s="32"/>
      <c r="AD100" s="32"/>
      <c r="AE100" s="32"/>
    </row>
    <row r="101" spans="1:31" s="2" customFormat="1" ht="6.95" customHeight="1" hidden="1">
      <c r="A101" s="32"/>
      <c r="B101" s="47"/>
      <c r="C101" s="48"/>
      <c r="D101" s="48"/>
      <c r="E101" s="48"/>
      <c r="F101" s="48"/>
      <c r="G101" s="48"/>
      <c r="H101" s="48"/>
      <c r="I101" s="48"/>
      <c r="J101" s="48"/>
      <c r="K101" s="48"/>
      <c r="L101" s="42"/>
      <c r="S101" s="32"/>
      <c r="T101" s="32"/>
      <c r="U101" s="32"/>
      <c r="V101" s="32"/>
      <c r="W101" s="32"/>
      <c r="X101" s="32"/>
      <c r="Y101" s="32"/>
      <c r="Z101" s="32"/>
      <c r="AA101" s="32"/>
      <c r="AB101" s="32"/>
      <c r="AC101" s="32"/>
      <c r="AD101" s="32"/>
      <c r="AE101" s="32"/>
    </row>
    <row r="102" ht="12" hidden="1"/>
    <row r="103" ht="12" hidden="1"/>
    <row r="104" ht="12" hidden="1"/>
    <row r="105" spans="1:31" s="2" customFormat="1" ht="6.95" customHeight="1">
      <c r="A105" s="32"/>
      <c r="B105" s="49"/>
      <c r="C105" s="50"/>
      <c r="D105" s="50"/>
      <c r="E105" s="50"/>
      <c r="F105" s="50"/>
      <c r="G105" s="50"/>
      <c r="H105" s="50"/>
      <c r="I105" s="50"/>
      <c r="J105" s="50"/>
      <c r="K105" s="50"/>
      <c r="L105" s="42"/>
      <c r="S105" s="32"/>
      <c r="T105" s="32"/>
      <c r="U105" s="32"/>
      <c r="V105" s="32"/>
      <c r="W105" s="32"/>
      <c r="X105" s="32"/>
      <c r="Y105" s="32"/>
      <c r="Z105" s="32"/>
      <c r="AA105" s="32"/>
      <c r="AB105" s="32"/>
      <c r="AC105" s="32"/>
      <c r="AD105" s="32"/>
      <c r="AE105" s="32"/>
    </row>
    <row r="106" spans="1:31" s="2" customFormat="1" ht="24.95" customHeight="1">
      <c r="A106" s="32"/>
      <c r="B106" s="33"/>
      <c r="C106" s="21" t="s">
        <v>192</v>
      </c>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6.95" customHeight="1">
      <c r="A107" s="32"/>
      <c r="B107" s="33"/>
      <c r="C107" s="32"/>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12" customHeight="1">
      <c r="A108" s="32"/>
      <c r="B108" s="33"/>
      <c r="C108" s="27" t="s">
        <v>16</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6.5" customHeight="1">
      <c r="A109" s="32"/>
      <c r="B109" s="33"/>
      <c r="C109" s="32"/>
      <c r="D109" s="32"/>
      <c r="E109" s="259" t="str">
        <f>E7</f>
        <v>Oprava nástupišť č. 5 a 6 v žst. Brno hl.n.</v>
      </c>
      <c r="F109" s="260"/>
      <c r="G109" s="260"/>
      <c r="H109" s="260"/>
      <c r="I109" s="32"/>
      <c r="J109" s="32"/>
      <c r="K109" s="32"/>
      <c r="L109" s="42"/>
      <c r="S109" s="32"/>
      <c r="T109" s="32"/>
      <c r="U109" s="32"/>
      <c r="V109" s="32"/>
      <c r="W109" s="32"/>
      <c r="X109" s="32"/>
      <c r="Y109" s="32"/>
      <c r="Z109" s="32"/>
      <c r="AA109" s="32"/>
      <c r="AB109" s="32"/>
      <c r="AC109" s="32"/>
      <c r="AD109" s="32"/>
      <c r="AE109" s="32"/>
    </row>
    <row r="110" spans="1:31" s="2" customFormat="1" ht="12" customHeight="1">
      <c r="A110" s="32"/>
      <c r="B110" s="33"/>
      <c r="C110" s="27" t="s">
        <v>184</v>
      </c>
      <c r="D110" s="32"/>
      <c r="E110" s="32"/>
      <c r="F110" s="32"/>
      <c r="G110" s="32"/>
      <c r="H110" s="32"/>
      <c r="I110" s="32"/>
      <c r="J110" s="32"/>
      <c r="K110" s="32"/>
      <c r="L110" s="42"/>
      <c r="S110" s="32"/>
      <c r="T110" s="32"/>
      <c r="U110" s="32"/>
      <c r="V110" s="32"/>
      <c r="W110" s="32"/>
      <c r="X110" s="32"/>
      <c r="Y110" s="32"/>
      <c r="Z110" s="32"/>
      <c r="AA110" s="32"/>
      <c r="AB110" s="32"/>
      <c r="AC110" s="32"/>
      <c r="AD110" s="32"/>
      <c r="AE110" s="32"/>
    </row>
    <row r="111" spans="1:31" s="2" customFormat="1" ht="16.5" customHeight="1">
      <c r="A111" s="32"/>
      <c r="B111" s="33"/>
      <c r="C111" s="32"/>
      <c r="D111" s="32"/>
      <c r="E111" s="232" t="str">
        <f>E9</f>
        <v>SO 611 - Železniční svršek kol. č. 11k, 13k</v>
      </c>
      <c r="F111" s="258"/>
      <c r="G111" s="258"/>
      <c r="H111" s="258"/>
      <c r="I111" s="32"/>
      <c r="J111" s="32"/>
      <c r="K111" s="32"/>
      <c r="L111" s="42"/>
      <c r="S111" s="32"/>
      <c r="T111" s="32"/>
      <c r="U111" s="32"/>
      <c r="V111" s="32"/>
      <c r="W111" s="32"/>
      <c r="X111" s="32"/>
      <c r="Y111" s="32"/>
      <c r="Z111" s="32"/>
      <c r="AA111" s="32"/>
      <c r="AB111" s="32"/>
      <c r="AC111" s="32"/>
      <c r="AD111" s="32"/>
      <c r="AE111" s="32"/>
    </row>
    <row r="112" spans="1:31" s="2" customFormat="1" ht="6.95" customHeight="1">
      <c r="A112" s="32"/>
      <c r="B112" s="33"/>
      <c r="C112" s="32"/>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2" customHeight="1">
      <c r="A113" s="32"/>
      <c r="B113" s="33"/>
      <c r="C113" s="27" t="s">
        <v>20</v>
      </c>
      <c r="D113" s="32"/>
      <c r="E113" s="32"/>
      <c r="F113" s="25" t="str">
        <f>F12</f>
        <v>Brno hl.n.</v>
      </c>
      <c r="G113" s="32"/>
      <c r="H113" s="32"/>
      <c r="I113" s="27" t="s">
        <v>22</v>
      </c>
      <c r="J113" s="55" t="str">
        <f>IF(J12="","",J12)</f>
        <v>18. 2. 2021</v>
      </c>
      <c r="K113" s="32"/>
      <c r="L113" s="42"/>
      <c r="S113" s="32"/>
      <c r="T113" s="32"/>
      <c r="U113" s="32"/>
      <c r="V113" s="32"/>
      <c r="W113" s="32"/>
      <c r="X113" s="32"/>
      <c r="Y113" s="32"/>
      <c r="Z113" s="32"/>
      <c r="AA113" s="32"/>
      <c r="AB113" s="32"/>
      <c r="AC113" s="32"/>
      <c r="AD113" s="32"/>
      <c r="AE113" s="32"/>
    </row>
    <row r="114" spans="1:31" s="2" customFormat="1" ht="6.95" customHeight="1">
      <c r="A114" s="32"/>
      <c r="B114" s="33"/>
      <c r="C114" s="32"/>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25.7" customHeight="1">
      <c r="A115" s="32"/>
      <c r="B115" s="33"/>
      <c r="C115" s="27" t="s">
        <v>24</v>
      </c>
      <c r="D115" s="32"/>
      <c r="E115" s="32"/>
      <c r="F115" s="25" t="str">
        <f>E15</f>
        <v>Správa železnic, státní organizace</v>
      </c>
      <c r="G115" s="32"/>
      <c r="H115" s="32"/>
      <c r="I115" s="27" t="s">
        <v>32</v>
      </c>
      <c r="J115" s="30" t="str">
        <f>E21</f>
        <v>DMC Havlíčkův Brod, s.r.o.</v>
      </c>
      <c r="K115" s="32"/>
      <c r="L115" s="42"/>
      <c r="S115" s="32"/>
      <c r="T115" s="32"/>
      <c r="U115" s="32"/>
      <c r="V115" s="32"/>
      <c r="W115" s="32"/>
      <c r="X115" s="32"/>
      <c r="Y115" s="32"/>
      <c r="Z115" s="32"/>
      <c r="AA115" s="32"/>
      <c r="AB115" s="32"/>
      <c r="AC115" s="32"/>
      <c r="AD115" s="32"/>
      <c r="AE115" s="32"/>
    </row>
    <row r="116" spans="1:31" s="2" customFormat="1" ht="25.7" customHeight="1">
      <c r="A116" s="32"/>
      <c r="B116" s="33"/>
      <c r="C116" s="27" t="s">
        <v>30</v>
      </c>
      <c r="D116" s="32"/>
      <c r="E116" s="32"/>
      <c r="F116" s="25" t="str">
        <f>IF(E18="","",E18)</f>
        <v>Vyplň údaj</v>
      </c>
      <c r="G116" s="32"/>
      <c r="H116" s="32"/>
      <c r="I116" s="27" t="s">
        <v>37</v>
      </c>
      <c r="J116" s="30" t="str">
        <f>E24</f>
        <v>DMC Havlíčkův Brod, s.r.o.</v>
      </c>
      <c r="K116" s="32"/>
      <c r="L116" s="42"/>
      <c r="S116" s="32"/>
      <c r="T116" s="32"/>
      <c r="U116" s="32"/>
      <c r="V116" s="32"/>
      <c r="W116" s="32"/>
      <c r="X116" s="32"/>
      <c r="Y116" s="32"/>
      <c r="Z116" s="32"/>
      <c r="AA116" s="32"/>
      <c r="AB116" s="32"/>
      <c r="AC116" s="32"/>
      <c r="AD116" s="32"/>
      <c r="AE116" s="32"/>
    </row>
    <row r="117" spans="1:31" s="2" customFormat="1" ht="10.35" customHeight="1">
      <c r="A117" s="32"/>
      <c r="B117" s="33"/>
      <c r="C117" s="32"/>
      <c r="D117" s="32"/>
      <c r="E117" s="32"/>
      <c r="F117" s="32"/>
      <c r="G117" s="32"/>
      <c r="H117" s="32"/>
      <c r="I117" s="32"/>
      <c r="J117" s="32"/>
      <c r="K117" s="32"/>
      <c r="L117" s="42"/>
      <c r="S117" s="32"/>
      <c r="T117" s="32"/>
      <c r="U117" s="32"/>
      <c r="V117" s="32"/>
      <c r="W117" s="32"/>
      <c r="X117" s="32"/>
      <c r="Y117" s="32"/>
      <c r="Z117" s="32"/>
      <c r="AA117" s="32"/>
      <c r="AB117" s="32"/>
      <c r="AC117" s="32"/>
      <c r="AD117" s="32"/>
      <c r="AE117" s="32"/>
    </row>
    <row r="118" spans="1:31" s="10" customFormat="1" ht="29.25" customHeight="1">
      <c r="A118" s="121"/>
      <c r="B118" s="122"/>
      <c r="C118" s="123" t="s">
        <v>193</v>
      </c>
      <c r="D118" s="124" t="s">
        <v>64</v>
      </c>
      <c r="E118" s="124" t="s">
        <v>60</v>
      </c>
      <c r="F118" s="124" t="s">
        <v>61</v>
      </c>
      <c r="G118" s="124" t="s">
        <v>194</v>
      </c>
      <c r="H118" s="124" t="s">
        <v>195</v>
      </c>
      <c r="I118" s="124" t="s">
        <v>196</v>
      </c>
      <c r="J118" s="125" t="s">
        <v>188</v>
      </c>
      <c r="K118" s="126" t="s">
        <v>197</v>
      </c>
      <c r="L118" s="127"/>
      <c r="M118" s="62" t="s">
        <v>1</v>
      </c>
      <c r="N118" s="63" t="s">
        <v>43</v>
      </c>
      <c r="O118" s="63" t="s">
        <v>198</v>
      </c>
      <c r="P118" s="63" t="s">
        <v>199</v>
      </c>
      <c r="Q118" s="63" t="s">
        <v>200</v>
      </c>
      <c r="R118" s="63" t="s">
        <v>201</v>
      </c>
      <c r="S118" s="63" t="s">
        <v>202</v>
      </c>
      <c r="T118" s="64" t="s">
        <v>203</v>
      </c>
      <c r="U118" s="121"/>
      <c r="V118" s="121"/>
      <c r="W118" s="121"/>
      <c r="X118" s="121"/>
      <c r="Y118" s="121"/>
      <c r="Z118" s="121"/>
      <c r="AA118" s="121"/>
      <c r="AB118" s="121"/>
      <c r="AC118" s="121"/>
      <c r="AD118" s="121"/>
      <c r="AE118" s="121"/>
    </row>
    <row r="119" spans="1:63" s="2" customFormat="1" ht="22.9" customHeight="1">
      <c r="A119" s="32"/>
      <c r="B119" s="33"/>
      <c r="C119" s="69" t="s">
        <v>204</v>
      </c>
      <c r="D119" s="32"/>
      <c r="E119" s="32"/>
      <c r="F119" s="32"/>
      <c r="G119" s="32"/>
      <c r="H119" s="32"/>
      <c r="I119" s="32"/>
      <c r="J119" s="128">
        <f>BK119</f>
        <v>0</v>
      </c>
      <c r="K119" s="32"/>
      <c r="L119" s="33"/>
      <c r="M119" s="65"/>
      <c r="N119" s="56"/>
      <c r="O119" s="66"/>
      <c r="P119" s="129">
        <f>P120+P201</f>
        <v>0</v>
      </c>
      <c r="Q119" s="66"/>
      <c r="R119" s="129">
        <f>R120+R201</f>
        <v>828.526</v>
      </c>
      <c r="S119" s="66"/>
      <c r="T119" s="130">
        <f>T120+T201</f>
        <v>0</v>
      </c>
      <c r="U119" s="32"/>
      <c r="V119" s="32"/>
      <c r="W119" s="32"/>
      <c r="X119" s="32"/>
      <c r="Y119" s="32"/>
      <c r="Z119" s="32"/>
      <c r="AA119" s="32"/>
      <c r="AB119" s="32"/>
      <c r="AC119" s="32"/>
      <c r="AD119" s="32"/>
      <c r="AE119" s="32"/>
      <c r="AT119" s="17" t="s">
        <v>78</v>
      </c>
      <c r="AU119" s="17" t="s">
        <v>190</v>
      </c>
      <c r="BK119" s="131">
        <f>BK120+BK201</f>
        <v>0</v>
      </c>
    </row>
    <row r="120" spans="2:63" s="11" customFormat="1" ht="25.9" customHeight="1">
      <c r="B120" s="132"/>
      <c r="D120" s="133" t="s">
        <v>78</v>
      </c>
      <c r="E120" s="134" t="s">
        <v>770</v>
      </c>
      <c r="F120" s="134" t="s">
        <v>771</v>
      </c>
      <c r="I120" s="135"/>
      <c r="J120" s="136">
        <f>BK120</f>
        <v>0</v>
      </c>
      <c r="L120" s="132"/>
      <c r="M120" s="137"/>
      <c r="N120" s="138"/>
      <c r="O120" s="138"/>
      <c r="P120" s="139">
        <f>P121+SUM(P122:P124)</f>
        <v>0</v>
      </c>
      <c r="Q120" s="138"/>
      <c r="R120" s="139">
        <f>R121+SUM(R122:R124)</f>
        <v>828.526</v>
      </c>
      <c r="S120" s="138"/>
      <c r="T120" s="140">
        <f>T121+SUM(T122:T124)</f>
        <v>0</v>
      </c>
      <c r="AR120" s="133" t="s">
        <v>87</v>
      </c>
      <c r="AT120" s="141" t="s">
        <v>78</v>
      </c>
      <c r="AU120" s="141" t="s">
        <v>79</v>
      </c>
      <c r="AY120" s="133" t="s">
        <v>207</v>
      </c>
      <c r="BK120" s="142">
        <f>BK121+SUM(BK122:BK124)</f>
        <v>0</v>
      </c>
    </row>
    <row r="121" spans="1:65" s="2" customFormat="1" ht="16.5" customHeight="1">
      <c r="A121" s="32"/>
      <c r="B121" s="143"/>
      <c r="C121" s="144" t="s">
        <v>87</v>
      </c>
      <c r="D121" s="144" t="s">
        <v>208</v>
      </c>
      <c r="E121" s="145" t="s">
        <v>772</v>
      </c>
      <c r="F121" s="146" t="s">
        <v>773</v>
      </c>
      <c r="G121" s="147" t="s">
        <v>612</v>
      </c>
      <c r="H121" s="148">
        <v>725.85</v>
      </c>
      <c r="I121" s="149"/>
      <c r="J121" s="150">
        <f>ROUND(I121*H121,2)</f>
        <v>0</v>
      </c>
      <c r="K121" s="151"/>
      <c r="L121" s="33"/>
      <c r="M121" s="152" t="s">
        <v>1</v>
      </c>
      <c r="N121" s="153" t="s">
        <v>44</v>
      </c>
      <c r="O121" s="58"/>
      <c r="P121" s="154">
        <f>O121*H121</f>
        <v>0</v>
      </c>
      <c r="Q121" s="154">
        <v>0</v>
      </c>
      <c r="R121" s="154">
        <f>Q121*H121</f>
        <v>0</v>
      </c>
      <c r="S121" s="154">
        <v>0</v>
      </c>
      <c r="T121" s="155">
        <f>S121*H121</f>
        <v>0</v>
      </c>
      <c r="U121" s="32"/>
      <c r="V121" s="32"/>
      <c r="W121" s="32"/>
      <c r="X121" s="32"/>
      <c r="Y121" s="32"/>
      <c r="Z121" s="32"/>
      <c r="AA121" s="32"/>
      <c r="AB121" s="32"/>
      <c r="AC121" s="32"/>
      <c r="AD121" s="32"/>
      <c r="AE121" s="32"/>
      <c r="AR121" s="156" t="s">
        <v>212</v>
      </c>
      <c r="AT121" s="156" t="s">
        <v>208</v>
      </c>
      <c r="AU121" s="156" t="s">
        <v>87</v>
      </c>
      <c r="AY121" s="17" t="s">
        <v>207</v>
      </c>
      <c r="BE121" s="157">
        <f>IF(N121="základní",J121,0)</f>
        <v>0</v>
      </c>
      <c r="BF121" s="157">
        <f>IF(N121="snížená",J121,0)</f>
        <v>0</v>
      </c>
      <c r="BG121" s="157">
        <f>IF(N121="zákl. přenesená",J121,0)</f>
        <v>0</v>
      </c>
      <c r="BH121" s="157">
        <f>IF(N121="sníž. přenesená",J121,0)</f>
        <v>0</v>
      </c>
      <c r="BI121" s="157">
        <f>IF(N121="nulová",J121,0)</f>
        <v>0</v>
      </c>
      <c r="BJ121" s="17" t="s">
        <v>87</v>
      </c>
      <c r="BK121" s="157">
        <f>ROUND(I121*H121,2)</f>
        <v>0</v>
      </c>
      <c r="BL121" s="17" t="s">
        <v>212</v>
      </c>
      <c r="BM121" s="156" t="s">
        <v>927</v>
      </c>
    </row>
    <row r="122" spans="1:47" s="2" customFormat="1" ht="12">
      <c r="A122" s="32"/>
      <c r="B122" s="33"/>
      <c r="C122" s="32"/>
      <c r="D122" s="158" t="s">
        <v>213</v>
      </c>
      <c r="E122" s="32"/>
      <c r="F122" s="159" t="s">
        <v>773</v>
      </c>
      <c r="G122" s="32"/>
      <c r="H122" s="32"/>
      <c r="I122" s="160"/>
      <c r="J122" s="32"/>
      <c r="K122" s="32"/>
      <c r="L122" s="33"/>
      <c r="M122" s="161"/>
      <c r="N122" s="162"/>
      <c r="O122" s="58"/>
      <c r="P122" s="58"/>
      <c r="Q122" s="58"/>
      <c r="R122" s="58"/>
      <c r="S122" s="58"/>
      <c r="T122" s="59"/>
      <c r="U122" s="32"/>
      <c r="V122" s="32"/>
      <c r="W122" s="32"/>
      <c r="X122" s="32"/>
      <c r="Y122" s="32"/>
      <c r="Z122" s="32"/>
      <c r="AA122" s="32"/>
      <c r="AB122" s="32"/>
      <c r="AC122" s="32"/>
      <c r="AD122" s="32"/>
      <c r="AE122" s="32"/>
      <c r="AT122" s="17" t="s">
        <v>213</v>
      </c>
      <c r="AU122" s="17" t="s">
        <v>87</v>
      </c>
    </row>
    <row r="123" spans="2:51" s="15" customFormat="1" ht="12">
      <c r="B123" s="189"/>
      <c r="D123" s="158" t="s">
        <v>466</v>
      </c>
      <c r="E123" s="190" t="s">
        <v>1</v>
      </c>
      <c r="F123" s="191" t="s">
        <v>928</v>
      </c>
      <c r="H123" s="192">
        <v>725.85</v>
      </c>
      <c r="I123" s="193"/>
      <c r="L123" s="189"/>
      <c r="M123" s="194"/>
      <c r="N123" s="195"/>
      <c r="O123" s="195"/>
      <c r="P123" s="195"/>
      <c r="Q123" s="195"/>
      <c r="R123" s="195"/>
      <c r="S123" s="195"/>
      <c r="T123" s="196"/>
      <c r="AT123" s="190" t="s">
        <v>466</v>
      </c>
      <c r="AU123" s="190" t="s">
        <v>87</v>
      </c>
      <c r="AV123" s="15" t="s">
        <v>89</v>
      </c>
      <c r="AW123" s="15" t="s">
        <v>36</v>
      </c>
      <c r="AX123" s="15" t="s">
        <v>87</v>
      </c>
      <c r="AY123" s="190" t="s">
        <v>207</v>
      </c>
    </row>
    <row r="124" spans="2:63" s="11" customFormat="1" ht="22.9" customHeight="1">
      <c r="B124" s="132"/>
      <c r="D124" s="133" t="s">
        <v>78</v>
      </c>
      <c r="E124" s="187" t="s">
        <v>225</v>
      </c>
      <c r="F124" s="187" t="s">
        <v>776</v>
      </c>
      <c r="I124" s="135"/>
      <c r="J124" s="188">
        <f>BK124</f>
        <v>0</v>
      </c>
      <c r="L124" s="132"/>
      <c r="M124" s="137"/>
      <c r="N124" s="138"/>
      <c r="O124" s="138"/>
      <c r="P124" s="139">
        <f>SUM(P125:P200)</f>
        <v>0</v>
      </c>
      <c r="Q124" s="138"/>
      <c r="R124" s="139">
        <f>SUM(R125:R200)</f>
        <v>828.526</v>
      </c>
      <c r="S124" s="138"/>
      <c r="T124" s="140">
        <f>SUM(T125:T200)</f>
        <v>0</v>
      </c>
      <c r="AR124" s="133" t="s">
        <v>87</v>
      </c>
      <c r="AT124" s="141" t="s">
        <v>78</v>
      </c>
      <c r="AU124" s="141" t="s">
        <v>87</v>
      </c>
      <c r="AY124" s="133" t="s">
        <v>207</v>
      </c>
      <c r="BK124" s="142">
        <f>SUM(BK125:BK200)</f>
        <v>0</v>
      </c>
    </row>
    <row r="125" spans="1:65" s="2" customFormat="1" ht="21.75" customHeight="1">
      <c r="A125" s="32"/>
      <c r="B125" s="143"/>
      <c r="C125" s="144" t="s">
        <v>89</v>
      </c>
      <c r="D125" s="144" t="s">
        <v>208</v>
      </c>
      <c r="E125" s="145" t="s">
        <v>777</v>
      </c>
      <c r="F125" s="146" t="s">
        <v>778</v>
      </c>
      <c r="G125" s="147" t="s">
        <v>321</v>
      </c>
      <c r="H125" s="148">
        <v>0.676</v>
      </c>
      <c r="I125" s="149"/>
      <c r="J125" s="150">
        <f>ROUND(I125*H125,2)</f>
        <v>0</v>
      </c>
      <c r="K125" s="151"/>
      <c r="L125" s="33"/>
      <c r="M125" s="152" t="s">
        <v>1</v>
      </c>
      <c r="N125" s="153" t="s">
        <v>44</v>
      </c>
      <c r="O125" s="58"/>
      <c r="P125" s="154">
        <f>O125*H125</f>
        <v>0</v>
      </c>
      <c r="Q125" s="154">
        <v>0</v>
      </c>
      <c r="R125" s="154">
        <f>Q125*H125</f>
        <v>0</v>
      </c>
      <c r="S125" s="154">
        <v>0</v>
      </c>
      <c r="T125" s="155">
        <f>S125*H125</f>
        <v>0</v>
      </c>
      <c r="U125" s="32"/>
      <c r="V125" s="32"/>
      <c r="W125" s="32"/>
      <c r="X125" s="32"/>
      <c r="Y125" s="32"/>
      <c r="Z125" s="32"/>
      <c r="AA125" s="32"/>
      <c r="AB125" s="32"/>
      <c r="AC125" s="32"/>
      <c r="AD125" s="32"/>
      <c r="AE125" s="32"/>
      <c r="AR125" s="156" t="s">
        <v>212</v>
      </c>
      <c r="AT125" s="156" t="s">
        <v>208</v>
      </c>
      <c r="AU125" s="156" t="s">
        <v>89</v>
      </c>
      <c r="AY125" s="17" t="s">
        <v>207</v>
      </c>
      <c r="BE125" s="157">
        <f>IF(N125="základní",J125,0)</f>
        <v>0</v>
      </c>
      <c r="BF125" s="157">
        <f>IF(N125="snížená",J125,0)</f>
        <v>0</v>
      </c>
      <c r="BG125" s="157">
        <f>IF(N125="zákl. přenesená",J125,0)</f>
        <v>0</v>
      </c>
      <c r="BH125" s="157">
        <f>IF(N125="sníž. přenesená",J125,0)</f>
        <v>0</v>
      </c>
      <c r="BI125" s="157">
        <f>IF(N125="nulová",J125,0)</f>
        <v>0</v>
      </c>
      <c r="BJ125" s="17" t="s">
        <v>87</v>
      </c>
      <c r="BK125" s="157">
        <f>ROUND(I125*H125,2)</f>
        <v>0</v>
      </c>
      <c r="BL125" s="17" t="s">
        <v>212</v>
      </c>
      <c r="BM125" s="156" t="s">
        <v>929</v>
      </c>
    </row>
    <row r="126" spans="1:47" s="2" customFormat="1" ht="39">
      <c r="A126" s="32"/>
      <c r="B126" s="33"/>
      <c r="C126" s="32"/>
      <c r="D126" s="158" t="s">
        <v>213</v>
      </c>
      <c r="E126" s="32"/>
      <c r="F126" s="159" t="s">
        <v>780</v>
      </c>
      <c r="G126" s="32"/>
      <c r="H126" s="32"/>
      <c r="I126" s="160"/>
      <c r="J126" s="32"/>
      <c r="K126" s="32"/>
      <c r="L126" s="33"/>
      <c r="M126" s="161"/>
      <c r="N126" s="162"/>
      <c r="O126" s="58"/>
      <c r="P126" s="58"/>
      <c r="Q126" s="58"/>
      <c r="R126" s="58"/>
      <c r="S126" s="58"/>
      <c r="T126" s="59"/>
      <c r="U126" s="32"/>
      <c r="V126" s="32"/>
      <c r="W126" s="32"/>
      <c r="X126" s="32"/>
      <c r="Y126" s="32"/>
      <c r="Z126" s="32"/>
      <c r="AA126" s="32"/>
      <c r="AB126" s="32"/>
      <c r="AC126" s="32"/>
      <c r="AD126" s="32"/>
      <c r="AE126" s="32"/>
      <c r="AT126" s="17" t="s">
        <v>213</v>
      </c>
      <c r="AU126" s="17" t="s">
        <v>89</v>
      </c>
    </row>
    <row r="127" spans="1:47" s="2" customFormat="1" ht="19.5">
      <c r="A127" s="32"/>
      <c r="B127" s="33"/>
      <c r="C127" s="32"/>
      <c r="D127" s="158" t="s">
        <v>214</v>
      </c>
      <c r="E127" s="32"/>
      <c r="F127" s="163" t="s">
        <v>781</v>
      </c>
      <c r="G127" s="32"/>
      <c r="H127" s="32"/>
      <c r="I127" s="160"/>
      <c r="J127" s="32"/>
      <c r="K127" s="32"/>
      <c r="L127" s="33"/>
      <c r="M127" s="161"/>
      <c r="N127" s="162"/>
      <c r="O127" s="58"/>
      <c r="P127" s="58"/>
      <c r="Q127" s="58"/>
      <c r="R127" s="58"/>
      <c r="S127" s="58"/>
      <c r="T127" s="59"/>
      <c r="U127" s="32"/>
      <c r="V127" s="32"/>
      <c r="W127" s="32"/>
      <c r="X127" s="32"/>
      <c r="Y127" s="32"/>
      <c r="Z127" s="32"/>
      <c r="AA127" s="32"/>
      <c r="AB127" s="32"/>
      <c r="AC127" s="32"/>
      <c r="AD127" s="32"/>
      <c r="AE127" s="32"/>
      <c r="AT127" s="17" t="s">
        <v>214</v>
      </c>
      <c r="AU127" s="17" t="s">
        <v>89</v>
      </c>
    </row>
    <row r="128" spans="1:65" s="2" customFormat="1" ht="21.75" customHeight="1">
      <c r="A128" s="32"/>
      <c r="B128" s="143"/>
      <c r="C128" s="144" t="s">
        <v>218</v>
      </c>
      <c r="D128" s="144" t="s">
        <v>208</v>
      </c>
      <c r="E128" s="145" t="s">
        <v>782</v>
      </c>
      <c r="F128" s="146" t="s">
        <v>783</v>
      </c>
      <c r="G128" s="147" t="s">
        <v>612</v>
      </c>
      <c r="H128" s="148">
        <v>49.85</v>
      </c>
      <c r="I128" s="149"/>
      <c r="J128" s="150">
        <f>ROUND(I128*H128,2)</f>
        <v>0</v>
      </c>
      <c r="K128" s="151"/>
      <c r="L128" s="33"/>
      <c r="M128" s="152" t="s">
        <v>1</v>
      </c>
      <c r="N128" s="153" t="s">
        <v>44</v>
      </c>
      <c r="O128" s="58"/>
      <c r="P128" s="154">
        <f>O128*H128</f>
        <v>0</v>
      </c>
      <c r="Q128" s="154">
        <v>0</v>
      </c>
      <c r="R128" s="154">
        <f>Q128*H128</f>
        <v>0</v>
      </c>
      <c r="S128" s="154">
        <v>0</v>
      </c>
      <c r="T128" s="155">
        <f>S128*H128</f>
        <v>0</v>
      </c>
      <c r="U128" s="32"/>
      <c r="V128" s="32"/>
      <c r="W128" s="32"/>
      <c r="X128" s="32"/>
      <c r="Y128" s="32"/>
      <c r="Z128" s="32"/>
      <c r="AA128" s="32"/>
      <c r="AB128" s="32"/>
      <c r="AC128" s="32"/>
      <c r="AD128" s="32"/>
      <c r="AE128" s="32"/>
      <c r="AR128" s="156" t="s">
        <v>212</v>
      </c>
      <c r="AT128" s="156" t="s">
        <v>208</v>
      </c>
      <c r="AU128" s="156" t="s">
        <v>89</v>
      </c>
      <c r="AY128" s="17" t="s">
        <v>207</v>
      </c>
      <c r="BE128" s="157">
        <f>IF(N128="základní",J128,0)</f>
        <v>0</v>
      </c>
      <c r="BF128" s="157">
        <f>IF(N128="snížená",J128,0)</f>
        <v>0</v>
      </c>
      <c r="BG128" s="157">
        <f>IF(N128="zákl. přenesená",J128,0)</f>
        <v>0</v>
      </c>
      <c r="BH128" s="157">
        <f>IF(N128="sníž. přenesená",J128,0)</f>
        <v>0</v>
      </c>
      <c r="BI128" s="157">
        <f>IF(N128="nulová",J128,0)</f>
        <v>0</v>
      </c>
      <c r="BJ128" s="17" t="s">
        <v>87</v>
      </c>
      <c r="BK128" s="157">
        <f>ROUND(I128*H128,2)</f>
        <v>0</v>
      </c>
      <c r="BL128" s="17" t="s">
        <v>212</v>
      </c>
      <c r="BM128" s="156" t="s">
        <v>930</v>
      </c>
    </row>
    <row r="129" spans="1:47" s="2" customFormat="1" ht="39">
      <c r="A129" s="32"/>
      <c r="B129" s="33"/>
      <c r="C129" s="32"/>
      <c r="D129" s="158" t="s">
        <v>213</v>
      </c>
      <c r="E129" s="32"/>
      <c r="F129" s="159" t="s">
        <v>785</v>
      </c>
      <c r="G129" s="32"/>
      <c r="H129" s="32"/>
      <c r="I129" s="160"/>
      <c r="J129" s="32"/>
      <c r="K129" s="32"/>
      <c r="L129" s="33"/>
      <c r="M129" s="161"/>
      <c r="N129" s="162"/>
      <c r="O129" s="58"/>
      <c r="P129" s="58"/>
      <c r="Q129" s="58"/>
      <c r="R129" s="58"/>
      <c r="S129" s="58"/>
      <c r="T129" s="59"/>
      <c r="U129" s="32"/>
      <c r="V129" s="32"/>
      <c r="W129" s="32"/>
      <c r="X129" s="32"/>
      <c r="Y129" s="32"/>
      <c r="Z129" s="32"/>
      <c r="AA129" s="32"/>
      <c r="AB129" s="32"/>
      <c r="AC129" s="32"/>
      <c r="AD129" s="32"/>
      <c r="AE129" s="32"/>
      <c r="AT129" s="17" t="s">
        <v>213</v>
      </c>
      <c r="AU129" s="17" t="s">
        <v>89</v>
      </c>
    </row>
    <row r="130" spans="1:47" s="2" customFormat="1" ht="19.5">
      <c r="A130" s="32"/>
      <c r="B130" s="33"/>
      <c r="C130" s="32"/>
      <c r="D130" s="158" t="s">
        <v>214</v>
      </c>
      <c r="E130" s="32"/>
      <c r="F130" s="163" t="s">
        <v>786</v>
      </c>
      <c r="G130" s="32"/>
      <c r="H130" s="32"/>
      <c r="I130" s="160"/>
      <c r="J130" s="32"/>
      <c r="K130" s="32"/>
      <c r="L130" s="33"/>
      <c r="M130" s="161"/>
      <c r="N130" s="162"/>
      <c r="O130" s="58"/>
      <c r="P130" s="58"/>
      <c r="Q130" s="58"/>
      <c r="R130" s="58"/>
      <c r="S130" s="58"/>
      <c r="T130" s="59"/>
      <c r="U130" s="32"/>
      <c r="V130" s="32"/>
      <c r="W130" s="32"/>
      <c r="X130" s="32"/>
      <c r="Y130" s="32"/>
      <c r="Z130" s="32"/>
      <c r="AA130" s="32"/>
      <c r="AB130" s="32"/>
      <c r="AC130" s="32"/>
      <c r="AD130" s="32"/>
      <c r="AE130" s="32"/>
      <c r="AT130" s="17" t="s">
        <v>214</v>
      </c>
      <c r="AU130" s="17" t="s">
        <v>89</v>
      </c>
    </row>
    <row r="131" spans="1:65" s="2" customFormat="1" ht="21.75" customHeight="1">
      <c r="A131" s="32"/>
      <c r="B131" s="143"/>
      <c r="C131" s="144" t="s">
        <v>212</v>
      </c>
      <c r="D131" s="144" t="s">
        <v>208</v>
      </c>
      <c r="E131" s="145" t="s">
        <v>787</v>
      </c>
      <c r="F131" s="146" t="s">
        <v>788</v>
      </c>
      <c r="G131" s="147" t="s">
        <v>789</v>
      </c>
      <c r="H131" s="148">
        <v>317.125</v>
      </c>
      <c r="I131" s="149"/>
      <c r="J131" s="150">
        <f>ROUND(I131*H131,2)</f>
        <v>0</v>
      </c>
      <c r="K131" s="151"/>
      <c r="L131" s="33"/>
      <c r="M131" s="152" t="s">
        <v>1</v>
      </c>
      <c r="N131" s="153" t="s">
        <v>44</v>
      </c>
      <c r="O131" s="58"/>
      <c r="P131" s="154">
        <f>O131*H131</f>
        <v>0</v>
      </c>
      <c r="Q131" s="154">
        <v>0</v>
      </c>
      <c r="R131" s="154">
        <f>Q131*H131</f>
        <v>0</v>
      </c>
      <c r="S131" s="154">
        <v>0</v>
      </c>
      <c r="T131" s="155">
        <f>S131*H131</f>
        <v>0</v>
      </c>
      <c r="U131" s="32"/>
      <c r="V131" s="32"/>
      <c r="W131" s="32"/>
      <c r="X131" s="32"/>
      <c r="Y131" s="32"/>
      <c r="Z131" s="32"/>
      <c r="AA131" s="32"/>
      <c r="AB131" s="32"/>
      <c r="AC131" s="32"/>
      <c r="AD131" s="32"/>
      <c r="AE131" s="32"/>
      <c r="AR131" s="156" t="s">
        <v>212</v>
      </c>
      <c r="AT131" s="156" t="s">
        <v>208</v>
      </c>
      <c r="AU131" s="156" t="s">
        <v>89</v>
      </c>
      <c r="AY131" s="17" t="s">
        <v>207</v>
      </c>
      <c r="BE131" s="157">
        <f>IF(N131="základní",J131,0)</f>
        <v>0</v>
      </c>
      <c r="BF131" s="157">
        <f>IF(N131="snížená",J131,0)</f>
        <v>0</v>
      </c>
      <c r="BG131" s="157">
        <f>IF(N131="zákl. přenesená",J131,0)</f>
        <v>0</v>
      </c>
      <c r="BH131" s="157">
        <f>IF(N131="sníž. přenesená",J131,0)</f>
        <v>0</v>
      </c>
      <c r="BI131" s="157">
        <f>IF(N131="nulová",J131,0)</f>
        <v>0</v>
      </c>
      <c r="BJ131" s="17" t="s">
        <v>87</v>
      </c>
      <c r="BK131" s="157">
        <f>ROUND(I131*H131,2)</f>
        <v>0</v>
      </c>
      <c r="BL131" s="17" t="s">
        <v>212</v>
      </c>
      <c r="BM131" s="156" t="s">
        <v>931</v>
      </c>
    </row>
    <row r="132" spans="1:47" s="2" customFormat="1" ht="39">
      <c r="A132" s="32"/>
      <c r="B132" s="33"/>
      <c r="C132" s="32"/>
      <c r="D132" s="158" t="s">
        <v>213</v>
      </c>
      <c r="E132" s="32"/>
      <c r="F132" s="159" t="s">
        <v>791</v>
      </c>
      <c r="G132" s="32"/>
      <c r="H132" s="32"/>
      <c r="I132" s="160"/>
      <c r="J132" s="32"/>
      <c r="K132" s="32"/>
      <c r="L132" s="33"/>
      <c r="M132" s="161"/>
      <c r="N132" s="162"/>
      <c r="O132" s="58"/>
      <c r="P132" s="58"/>
      <c r="Q132" s="58"/>
      <c r="R132" s="58"/>
      <c r="S132" s="58"/>
      <c r="T132" s="59"/>
      <c r="U132" s="32"/>
      <c r="V132" s="32"/>
      <c r="W132" s="32"/>
      <c r="X132" s="32"/>
      <c r="Y132" s="32"/>
      <c r="Z132" s="32"/>
      <c r="AA132" s="32"/>
      <c r="AB132" s="32"/>
      <c r="AC132" s="32"/>
      <c r="AD132" s="32"/>
      <c r="AE132" s="32"/>
      <c r="AT132" s="17" t="s">
        <v>213</v>
      </c>
      <c r="AU132" s="17" t="s">
        <v>89</v>
      </c>
    </row>
    <row r="133" spans="2:51" s="15" customFormat="1" ht="12">
      <c r="B133" s="189"/>
      <c r="D133" s="158" t="s">
        <v>466</v>
      </c>
      <c r="E133" s="190" t="s">
        <v>1</v>
      </c>
      <c r="F133" s="191" t="s">
        <v>932</v>
      </c>
      <c r="H133" s="192">
        <v>77.5</v>
      </c>
      <c r="I133" s="193"/>
      <c r="L133" s="189"/>
      <c r="M133" s="194"/>
      <c r="N133" s="195"/>
      <c r="O133" s="195"/>
      <c r="P133" s="195"/>
      <c r="Q133" s="195"/>
      <c r="R133" s="195"/>
      <c r="S133" s="195"/>
      <c r="T133" s="196"/>
      <c r="AT133" s="190" t="s">
        <v>466</v>
      </c>
      <c r="AU133" s="190" t="s">
        <v>89</v>
      </c>
      <c r="AV133" s="15" t="s">
        <v>89</v>
      </c>
      <c r="AW133" s="15" t="s">
        <v>36</v>
      </c>
      <c r="AX133" s="15" t="s">
        <v>79</v>
      </c>
      <c r="AY133" s="190" t="s">
        <v>207</v>
      </c>
    </row>
    <row r="134" spans="2:51" s="15" customFormat="1" ht="12">
      <c r="B134" s="189"/>
      <c r="D134" s="158" t="s">
        <v>466</v>
      </c>
      <c r="E134" s="190" t="s">
        <v>1</v>
      </c>
      <c r="F134" s="191" t="s">
        <v>792</v>
      </c>
      <c r="H134" s="192">
        <v>239.625</v>
      </c>
      <c r="I134" s="193"/>
      <c r="L134" s="189"/>
      <c r="M134" s="194"/>
      <c r="N134" s="195"/>
      <c r="O134" s="195"/>
      <c r="P134" s="195"/>
      <c r="Q134" s="195"/>
      <c r="R134" s="195"/>
      <c r="S134" s="195"/>
      <c r="T134" s="196"/>
      <c r="AT134" s="190" t="s">
        <v>466</v>
      </c>
      <c r="AU134" s="190" t="s">
        <v>89</v>
      </c>
      <c r="AV134" s="15" t="s">
        <v>89</v>
      </c>
      <c r="AW134" s="15" t="s">
        <v>36</v>
      </c>
      <c r="AX134" s="15" t="s">
        <v>79</v>
      </c>
      <c r="AY134" s="190" t="s">
        <v>207</v>
      </c>
    </row>
    <row r="135" spans="2:51" s="13" customFormat="1" ht="12">
      <c r="B135" s="175"/>
      <c r="D135" s="158" t="s">
        <v>466</v>
      </c>
      <c r="E135" s="176" t="s">
        <v>1</v>
      </c>
      <c r="F135" s="177" t="s">
        <v>468</v>
      </c>
      <c r="H135" s="178">
        <v>317.125</v>
      </c>
      <c r="I135" s="179"/>
      <c r="L135" s="175"/>
      <c r="M135" s="180"/>
      <c r="N135" s="181"/>
      <c r="O135" s="181"/>
      <c r="P135" s="181"/>
      <c r="Q135" s="181"/>
      <c r="R135" s="181"/>
      <c r="S135" s="181"/>
      <c r="T135" s="182"/>
      <c r="AT135" s="176" t="s">
        <v>466</v>
      </c>
      <c r="AU135" s="176" t="s">
        <v>89</v>
      </c>
      <c r="AV135" s="13" t="s">
        <v>212</v>
      </c>
      <c r="AW135" s="13" t="s">
        <v>36</v>
      </c>
      <c r="AX135" s="13" t="s">
        <v>87</v>
      </c>
      <c r="AY135" s="176" t="s">
        <v>207</v>
      </c>
    </row>
    <row r="136" spans="1:65" s="2" customFormat="1" ht="16.5" customHeight="1">
      <c r="A136" s="32"/>
      <c r="B136" s="143"/>
      <c r="C136" s="197" t="s">
        <v>225</v>
      </c>
      <c r="D136" s="197" t="s">
        <v>267</v>
      </c>
      <c r="E136" s="198" t="s">
        <v>794</v>
      </c>
      <c r="F136" s="199" t="s">
        <v>795</v>
      </c>
      <c r="G136" s="200" t="s">
        <v>796</v>
      </c>
      <c r="H136" s="201">
        <v>28.541</v>
      </c>
      <c r="I136" s="202"/>
      <c r="J136" s="203">
        <f>ROUND(I136*H136,2)</f>
        <v>0</v>
      </c>
      <c r="K136" s="204"/>
      <c r="L136" s="205"/>
      <c r="M136" s="206" t="s">
        <v>1</v>
      </c>
      <c r="N136" s="207" t="s">
        <v>44</v>
      </c>
      <c r="O136" s="58"/>
      <c r="P136" s="154">
        <f>O136*H136</f>
        <v>0</v>
      </c>
      <c r="Q136" s="154">
        <v>1</v>
      </c>
      <c r="R136" s="154">
        <f>Q136*H136</f>
        <v>28.541</v>
      </c>
      <c r="S136" s="154">
        <v>0</v>
      </c>
      <c r="T136" s="155">
        <f>S136*H136</f>
        <v>0</v>
      </c>
      <c r="U136" s="32"/>
      <c r="V136" s="32"/>
      <c r="W136" s="32"/>
      <c r="X136" s="32"/>
      <c r="Y136" s="32"/>
      <c r="Z136" s="32"/>
      <c r="AA136" s="32"/>
      <c r="AB136" s="32"/>
      <c r="AC136" s="32"/>
      <c r="AD136" s="32"/>
      <c r="AE136" s="32"/>
      <c r="AR136" s="156" t="s">
        <v>224</v>
      </c>
      <c r="AT136" s="156" t="s">
        <v>267</v>
      </c>
      <c r="AU136" s="156" t="s">
        <v>89</v>
      </c>
      <c r="AY136" s="17" t="s">
        <v>207</v>
      </c>
      <c r="BE136" s="157">
        <f>IF(N136="základní",J136,0)</f>
        <v>0</v>
      </c>
      <c r="BF136" s="157">
        <f>IF(N136="snížená",J136,0)</f>
        <v>0</v>
      </c>
      <c r="BG136" s="157">
        <f>IF(N136="zákl. přenesená",J136,0)</f>
        <v>0</v>
      </c>
      <c r="BH136" s="157">
        <f>IF(N136="sníž. přenesená",J136,0)</f>
        <v>0</v>
      </c>
      <c r="BI136" s="157">
        <f>IF(N136="nulová",J136,0)</f>
        <v>0</v>
      </c>
      <c r="BJ136" s="17" t="s">
        <v>87</v>
      </c>
      <c r="BK136" s="157">
        <f>ROUND(I136*H136,2)</f>
        <v>0</v>
      </c>
      <c r="BL136" s="17" t="s">
        <v>212</v>
      </c>
      <c r="BM136" s="156" t="s">
        <v>933</v>
      </c>
    </row>
    <row r="137" spans="1:47" s="2" customFormat="1" ht="12">
      <c r="A137" s="32"/>
      <c r="B137" s="33"/>
      <c r="C137" s="32"/>
      <c r="D137" s="158" t="s">
        <v>213</v>
      </c>
      <c r="E137" s="32"/>
      <c r="F137" s="159" t="s">
        <v>795</v>
      </c>
      <c r="G137" s="32"/>
      <c r="H137" s="32"/>
      <c r="I137" s="160"/>
      <c r="J137" s="32"/>
      <c r="K137" s="32"/>
      <c r="L137" s="33"/>
      <c r="M137" s="161"/>
      <c r="N137" s="162"/>
      <c r="O137" s="58"/>
      <c r="P137" s="58"/>
      <c r="Q137" s="58"/>
      <c r="R137" s="58"/>
      <c r="S137" s="58"/>
      <c r="T137" s="59"/>
      <c r="U137" s="32"/>
      <c r="V137" s="32"/>
      <c r="W137" s="32"/>
      <c r="X137" s="32"/>
      <c r="Y137" s="32"/>
      <c r="Z137" s="32"/>
      <c r="AA137" s="32"/>
      <c r="AB137" s="32"/>
      <c r="AC137" s="32"/>
      <c r="AD137" s="32"/>
      <c r="AE137" s="32"/>
      <c r="AT137" s="17" t="s">
        <v>213</v>
      </c>
      <c r="AU137" s="17" t="s">
        <v>89</v>
      </c>
    </row>
    <row r="138" spans="2:51" s="15" customFormat="1" ht="12">
      <c r="B138" s="189"/>
      <c r="D138" s="158" t="s">
        <v>466</v>
      </c>
      <c r="E138" s="190" t="s">
        <v>1</v>
      </c>
      <c r="F138" s="191" t="s">
        <v>934</v>
      </c>
      <c r="H138" s="192">
        <v>28.541</v>
      </c>
      <c r="I138" s="193"/>
      <c r="L138" s="189"/>
      <c r="M138" s="194"/>
      <c r="N138" s="195"/>
      <c r="O138" s="195"/>
      <c r="P138" s="195"/>
      <c r="Q138" s="195"/>
      <c r="R138" s="195"/>
      <c r="S138" s="195"/>
      <c r="T138" s="196"/>
      <c r="AT138" s="190" t="s">
        <v>466</v>
      </c>
      <c r="AU138" s="190" t="s">
        <v>89</v>
      </c>
      <c r="AV138" s="15" t="s">
        <v>89</v>
      </c>
      <c r="AW138" s="15" t="s">
        <v>36</v>
      </c>
      <c r="AX138" s="15" t="s">
        <v>87</v>
      </c>
      <c r="AY138" s="190" t="s">
        <v>207</v>
      </c>
    </row>
    <row r="139" spans="1:65" s="2" customFormat="1" ht="16.5" customHeight="1">
      <c r="A139" s="32"/>
      <c r="B139" s="143"/>
      <c r="C139" s="197" t="s">
        <v>221</v>
      </c>
      <c r="D139" s="197" t="s">
        <v>267</v>
      </c>
      <c r="E139" s="198" t="s">
        <v>799</v>
      </c>
      <c r="F139" s="199" t="s">
        <v>800</v>
      </c>
      <c r="G139" s="200" t="s">
        <v>796</v>
      </c>
      <c r="H139" s="201">
        <v>28.541</v>
      </c>
      <c r="I139" s="202"/>
      <c r="J139" s="203">
        <f>ROUND(I139*H139,2)</f>
        <v>0</v>
      </c>
      <c r="K139" s="204"/>
      <c r="L139" s="205"/>
      <c r="M139" s="206" t="s">
        <v>1</v>
      </c>
      <c r="N139" s="207" t="s">
        <v>44</v>
      </c>
      <c r="O139" s="58"/>
      <c r="P139" s="154">
        <f>O139*H139</f>
        <v>0</v>
      </c>
      <c r="Q139" s="154">
        <v>1</v>
      </c>
      <c r="R139" s="154">
        <f>Q139*H139</f>
        <v>28.541</v>
      </c>
      <c r="S139" s="154">
        <v>0</v>
      </c>
      <c r="T139" s="155">
        <f>S139*H139</f>
        <v>0</v>
      </c>
      <c r="U139" s="32"/>
      <c r="V139" s="32"/>
      <c r="W139" s="32"/>
      <c r="X139" s="32"/>
      <c r="Y139" s="32"/>
      <c r="Z139" s="32"/>
      <c r="AA139" s="32"/>
      <c r="AB139" s="32"/>
      <c r="AC139" s="32"/>
      <c r="AD139" s="32"/>
      <c r="AE139" s="32"/>
      <c r="AR139" s="156" t="s">
        <v>224</v>
      </c>
      <c r="AT139" s="156" t="s">
        <v>267</v>
      </c>
      <c r="AU139" s="156" t="s">
        <v>89</v>
      </c>
      <c r="AY139" s="17" t="s">
        <v>207</v>
      </c>
      <c r="BE139" s="157">
        <f>IF(N139="základní",J139,0)</f>
        <v>0</v>
      </c>
      <c r="BF139" s="157">
        <f>IF(N139="snížená",J139,0)</f>
        <v>0</v>
      </c>
      <c r="BG139" s="157">
        <f>IF(N139="zákl. přenesená",J139,0)</f>
        <v>0</v>
      </c>
      <c r="BH139" s="157">
        <f>IF(N139="sníž. přenesená",J139,0)</f>
        <v>0</v>
      </c>
      <c r="BI139" s="157">
        <f>IF(N139="nulová",J139,0)</f>
        <v>0</v>
      </c>
      <c r="BJ139" s="17" t="s">
        <v>87</v>
      </c>
      <c r="BK139" s="157">
        <f>ROUND(I139*H139,2)</f>
        <v>0</v>
      </c>
      <c r="BL139" s="17" t="s">
        <v>212</v>
      </c>
      <c r="BM139" s="156" t="s">
        <v>935</v>
      </c>
    </row>
    <row r="140" spans="1:47" s="2" customFormat="1" ht="12">
      <c r="A140" s="32"/>
      <c r="B140" s="33"/>
      <c r="C140" s="32"/>
      <c r="D140" s="158" t="s">
        <v>213</v>
      </c>
      <c r="E140" s="32"/>
      <c r="F140" s="159" t="s">
        <v>800</v>
      </c>
      <c r="G140" s="32"/>
      <c r="H140" s="32"/>
      <c r="I140" s="160"/>
      <c r="J140" s="32"/>
      <c r="K140" s="32"/>
      <c r="L140" s="33"/>
      <c r="M140" s="161"/>
      <c r="N140" s="162"/>
      <c r="O140" s="58"/>
      <c r="P140" s="58"/>
      <c r="Q140" s="58"/>
      <c r="R140" s="58"/>
      <c r="S140" s="58"/>
      <c r="T140" s="59"/>
      <c r="U140" s="32"/>
      <c r="V140" s="32"/>
      <c r="W140" s="32"/>
      <c r="X140" s="32"/>
      <c r="Y140" s="32"/>
      <c r="Z140" s="32"/>
      <c r="AA140" s="32"/>
      <c r="AB140" s="32"/>
      <c r="AC140" s="32"/>
      <c r="AD140" s="32"/>
      <c r="AE140" s="32"/>
      <c r="AT140" s="17" t="s">
        <v>213</v>
      </c>
      <c r="AU140" s="17" t="s">
        <v>89</v>
      </c>
    </row>
    <row r="141" spans="1:65" s="2" customFormat="1" ht="21.75" customHeight="1">
      <c r="A141" s="32"/>
      <c r="B141" s="143"/>
      <c r="C141" s="144" t="s">
        <v>232</v>
      </c>
      <c r="D141" s="144" t="s">
        <v>208</v>
      </c>
      <c r="E141" s="145" t="s">
        <v>802</v>
      </c>
      <c r="F141" s="146" t="s">
        <v>803</v>
      </c>
      <c r="G141" s="147" t="s">
        <v>576</v>
      </c>
      <c r="H141" s="148">
        <v>115.2</v>
      </c>
      <c r="I141" s="149"/>
      <c r="J141" s="150">
        <f>ROUND(I141*H141,2)</f>
        <v>0</v>
      </c>
      <c r="K141" s="151"/>
      <c r="L141" s="33"/>
      <c r="M141" s="152" t="s">
        <v>1</v>
      </c>
      <c r="N141" s="153" t="s">
        <v>44</v>
      </c>
      <c r="O141" s="58"/>
      <c r="P141" s="154">
        <f>O141*H141</f>
        <v>0</v>
      </c>
      <c r="Q141" s="154">
        <v>0</v>
      </c>
      <c r="R141" s="154">
        <f>Q141*H141</f>
        <v>0</v>
      </c>
      <c r="S141" s="154">
        <v>0</v>
      </c>
      <c r="T141" s="155">
        <f>S141*H141</f>
        <v>0</v>
      </c>
      <c r="U141" s="32"/>
      <c r="V141" s="32"/>
      <c r="W141" s="32"/>
      <c r="X141" s="32"/>
      <c r="Y141" s="32"/>
      <c r="Z141" s="32"/>
      <c r="AA141" s="32"/>
      <c r="AB141" s="32"/>
      <c r="AC141" s="32"/>
      <c r="AD141" s="32"/>
      <c r="AE141" s="32"/>
      <c r="AR141" s="156" t="s">
        <v>212</v>
      </c>
      <c r="AT141" s="156" t="s">
        <v>208</v>
      </c>
      <c r="AU141" s="156" t="s">
        <v>89</v>
      </c>
      <c r="AY141" s="17" t="s">
        <v>207</v>
      </c>
      <c r="BE141" s="157">
        <f>IF(N141="základní",J141,0)</f>
        <v>0</v>
      </c>
      <c r="BF141" s="157">
        <f>IF(N141="snížená",J141,0)</f>
        <v>0</v>
      </c>
      <c r="BG141" s="157">
        <f>IF(N141="zákl. přenesená",J141,0)</f>
        <v>0</v>
      </c>
      <c r="BH141" s="157">
        <f>IF(N141="sníž. přenesená",J141,0)</f>
        <v>0</v>
      </c>
      <c r="BI141" s="157">
        <f>IF(N141="nulová",J141,0)</f>
        <v>0</v>
      </c>
      <c r="BJ141" s="17" t="s">
        <v>87</v>
      </c>
      <c r="BK141" s="157">
        <f>ROUND(I141*H141,2)</f>
        <v>0</v>
      </c>
      <c r="BL141" s="17" t="s">
        <v>212</v>
      </c>
      <c r="BM141" s="156" t="s">
        <v>936</v>
      </c>
    </row>
    <row r="142" spans="1:47" s="2" customFormat="1" ht="39">
      <c r="A142" s="32"/>
      <c r="B142" s="33"/>
      <c r="C142" s="32"/>
      <c r="D142" s="158" t="s">
        <v>213</v>
      </c>
      <c r="E142" s="32"/>
      <c r="F142" s="159" t="s">
        <v>805</v>
      </c>
      <c r="G142" s="32"/>
      <c r="H142" s="32"/>
      <c r="I142" s="160"/>
      <c r="J142" s="32"/>
      <c r="K142" s="32"/>
      <c r="L142" s="33"/>
      <c r="M142" s="161"/>
      <c r="N142" s="162"/>
      <c r="O142" s="58"/>
      <c r="P142" s="58"/>
      <c r="Q142" s="58"/>
      <c r="R142" s="58"/>
      <c r="S142" s="58"/>
      <c r="T142" s="59"/>
      <c r="U142" s="32"/>
      <c r="V142" s="32"/>
      <c r="W142" s="32"/>
      <c r="X142" s="32"/>
      <c r="Y142" s="32"/>
      <c r="Z142" s="32"/>
      <c r="AA142" s="32"/>
      <c r="AB142" s="32"/>
      <c r="AC142" s="32"/>
      <c r="AD142" s="32"/>
      <c r="AE142" s="32"/>
      <c r="AT142" s="17" t="s">
        <v>213</v>
      </c>
      <c r="AU142" s="17" t="s">
        <v>89</v>
      </c>
    </row>
    <row r="143" spans="2:51" s="15" customFormat="1" ht="12">
      <c r="B143" s="189"/>
      <c r="D143" s="158" t="s">
        <v>466</v>
      </c>
      <c r="E143" s="190" t="s">
        <v>1</v>
      </c>
      <c r="F143" s="191" t="s">
        <v>937</v>
      </c>
      <c r="H143" s="192">
        <v>115.2</v>
      </c>
      <c r="I143" s="193"/>
      <c r="L143" s="189"/>
      <c r="M143" s="194"/>
      <c r="N143" s="195"/>
      <c r="O143" s="195"/>
      <c r="P143" s="195"/>
      <c r="Q143" s="195"/>
      <c r="R143" s="195"/>
      <c r="S143" s="195"/>
      <c r="T143" s="196"/>
      <c r="AT143" s="190" t="s">
        <v>466</v>
      </c>
      <c r="AU143" s="190" t="s">
        <v>89</v>
      </c>
      <c r="AV143" s="15" t="s">
        <v>89</v>
      </c>
      <c r="AW143" s="15" t="s">
        <v>36</v>
      </c>
      <c r="AX143" s="15" t="s">
        <v>87</v>
      </c>
      <c r="AY143" s="190" t="s">
        <v>207</v>
      </c>
    </row>
    <row r="144" spans="1:65" s="2" customFormat="1" ht="16.5" customHeight="1">
      <c r="A144" s="32"/>
      <c r="B144" s="143"/>
      <c r="C144" s="144" t="s">
        <v>224</v>
      </c>
      <c r="D144" s="144" t="s">
        <v>208</v>
      </c>
      <c r="E144" s="145" t="s">
        <v>807</v>
      </c>
      <c r="F144" s="146" t="s">
        <v>808</v>
      </c>
      <c r="G144" s="147" t="s">
        <v>576</v>
      </c>
      <c r="H144" s="148">
        <v>408.64</v>
      </c>
      <c r="I144" s="149"/>
      <c r="J144" s="150">
        <f>ROUND(I144*H144,2)</f>
        <v>0</v>
      </c>
      <c r="K144" s="151"/>
      <c r="L144" s="33"/>
      <c r="M144" s="152" t="s">
        <v>1</v>
      </c>
      <c r="N144" s="153" t="s">
        <v>44</v>
      </c>
      <c r="O144" s="58"/>
      <c r="P144" s="154">
        <f>O144*H144</f>
        <v>0</v>
      </c>
      <c r="Q144" s="154">
        <v>0</v>
      </c>
      <c r="R144" s="154">
        <f>Q144*H144</f>
        <v>0</v>
      </c>
      <c r="S144" s="154">
        <v>0</v>
      </c>
      <c r="T144" s="155">
        <f>S144*H144</f>
        <v>0</v>
      </c>
      <c r="U144" s="32"/>
      <c r="V144" s="32"/>
      <c r="W144" s="32"/>
      <c r="X144" s="32"/>
      <c r="Y144" s="32"/>
      <c r="Z144" s="32"/>
      <c r="AA144" s="32"/>
      <c r="AB144" s="32"/>
      <c r="AC144" s="32"/>
      <c r="AD144" s="32"/>
      <c r="AE144" s="32"/>
      <c r="AR144" s="156" t="s">
        <v>212</v>
      </c>
      <c r="AT144" s="156" t="s">
        <v>208</v>
      </c>
      <c r="AU144" s="156" t="s">
        <v>89</v>
      </c>
      <c r="AY144" s="17" t="s">
        <v>207</v>
      </c>
      <c r="BE144" s="157">
        <f>IF(N144="základní",J144,0)</f>
        <v>0</v>
      </c>
      <c r="BF144" s="157">
        <f>IF(N144="snížená",J144,0)</f>
        <v>0</v>
      </c>
      <c r="BG144" s="157">
        <f>IF(N144="zákl. přenesená",J144,0)</f>
        <v>0</v>
      </c>
      <c r="BH144" s="157">
        <f>IF(N144="sníž. přenesená",J144,0)</f>
        <v>0</v>
      </c>
      <c r="BI144" s="157">
        <f>IF(N144="nulová",J144,0)</f>
        <v>0</v>
      </c>
      <c r="BJ144" s="17" t="s">
        <v>87</v>
      </c>
      <c r="BK144" s="157">
        <f>ROUND(I144*H144,2)</f>
        <v>0</v>
      </c>
      <c r="BL144" s="17" t="s">
        <v>212</v>
      </c>
      <c r="BM144" s="156" t="s">
        <v>938</v>
      </c>
    </row>
    <row r="145" spans="1:47" s="2" customFormat="1" ht="48.75">
      <c r="A145" s="32"/>
      <c r="B145" s="33"/>
      <c r="C145" s="32"/>
      <c r="D145" s="158" t="s">
        <v>213</v>
      </c>
      <c r="E145" s="32"/>
      <c r="F145" s="159" t="s">
        <v>810</v>
      </c>
      <c r="G145" s="32"/>
      <c r="H145" s="32"/>
      <c r="I145" s="160"/>
      <c r="J145" s="32"/>
      <c r="K145" s="32"/>
      <c r="L145" s="33"/>
      <c r="M145" s="161"/>
      <c r="N145" s="162"/>
      <c r="O145" s="58"/>
      <c r="P145" s="58"/>
      <c r="Q145" s="58"/>
      <c r="R145" s="58"/>
      <c r="S145" s="58"/>
      <c r="T145" s="59"/>
      <c r="U145" s="32"/>
      <c r="V145" s="32"/>
      <c r="W145" s="32"/>
      <c r="X145" s="32"/>
      <c r="Y145" s="32"/>
      <c r="Z145" s="32"/>
      <c r="AA145" s="32"/>
      <c r="AB145" s="32"/>
      <c r="AC145" s="32"/>
      <c r="AD145" s="32"/>
      <c r="AE145" s="32"/>
      <c r="AT145" s="17" t="s">
        <v>213</v>
      </c>
      <c r="AU145" s="17" t="s">
        <v>89</v>
      </c>
    </row>
    <row r="146" spans="2:51" s="15" customFormat="1" ht="12">
      <c r="B146" s="189"/>
      <c r="D146" s="158" t="s">
        <v>466</v>
      </c>
      <c r="E146" s="190" t="s">
        <v>1</v>
      </c>
      <c r="F146" s="191" t="s">
        <v>939</v>
      </c>
      <c r="H146" s="192">
        <v>270.4</v>
      </c>
      <c r="I146" s="193"/>
      <c r="L146" s="189"/>
      <c r="M146" s="194"/>
      <c r="N146" s="195"/>
      <c r="O146" s="195"/>
      <c r="P146" s="195"/>
      <c r="Q146" s="195"/>
      <c r="R146" s="195"/>
      <c r="S146" s="195"/>
      <c r="T146" s="196"/>
      <c r="AT146" s="190" t="s">
        <v>466</v>
      </c>
      <c r="AU146" s="190" t="s">
        <v>89</v>
      </c>
      <c r="AV146" s="15" t="s">
        <v>89</v>
      </c>
      <c r="AW146" s="15" t="s">
        <v>36</v>
      </c>
      <c r="AX146" s="15" t="s">
        <v>79</v>
      </c>
      <c r="AY146" s="190" t="s">
        <v>207</v>
      </c>
    </row>
    <row r="147" spans="2:51" s="15" customFormat="1" ht="12">
      <c r="B147" s="189"/>
      <c r="D147" s="158" t="s">
        <v>466</v>
      </c>
      <c r="E147" s="190" t="s">
        <v>1</v>
      </c>
      <c r="F147" s="191" t="s">
        <v>940</v>
      </c>
      <c r="H147" s="192">
        <v>138.24</v>
      </c>
      <c r="I147" s="193"/>
      <c r="L147" s="189"/>
      <c r="M147" s="194"/>
      <c r="N147" s="195"/>
      <c r="O147" s="195"/>
      <c r="P147" s="195"/>
      <c r="Q147" s="195"/>
      <c r="R147" s="195"/>
      <c r="S147" s="195"/>
      <c r="T147" s="196"/>
      <c r="AT147" s="190" t="s">
        <v>466</v>
      </c>
      <c r="AU147" s="190" t="s">
        <v>89</v>
      </c>
      <c r="AV147" s="15" t="s">
        <v>89</v>
      </c>
      <c r="AW147" s="15" t="s">
        <v>36</v>
      </c>
      <c r="AX147" s="15" t="s">
        <v>79</v>
      </c>
      <c r="AY147" s="190" t="s">
        <v>207</v>
      </c>
    </row>
    <row r="148" spans="2:51" s="13" customFormat="1" ht="12">
      <c r="B148" s="175"/>
      <c r="D148" s="158" t="s">
        <v>466</v>
      </c>
      <c r="E148" s="176" t="s">
        <v>1</v>
      </c>
      <c r="F148" s="177" t="s">
        <v>468</v>
      </c>
      <c r="H148" s="178">
        <v>408.64</v>
      </c>
      <c r="I148" s="179"/>
      <c r="L148" s="175"/>
      <c r="M148" s="180"/>
      <c r="N148" s="181"/>
      <c r="O148" s="181"/>
      <c r="P148" s="181"/>
      <c r="Q148" s="181"/>
      <c r="R148" s="181"/>
      <c r="S148" s="181"/>
      <c r="T148" s="182"/>
      <c r="AT148" s="176" t="s">
        <v>466</v>
      </c>
      <c r="AU148" s="176" t="s">
        <v>89</v>
      </c>
      <c r="AV148" s="13" t="s">
        <v>212</v>
      </c>
      <c r="AW148" s="13" t="s">
        <v>36</v>
      </c>
      <c r="AX148" s="13" t="s">
        <v>87</v>
      </c>
      <c r="AY148" s="176" t="s">
        <v>207</v>
      </c>
    </row>
    <row r="149" spans="1:65" s="2" customFormat="1" ht="21.75" customHeight="1">
      <c r="A149" s="32"/>
      <c r="B149" s="143"/>
      <c r="C149" s="144" t="s">
        <v>239</v>
      </c>
      <c r="D149" s="144" t="s">
        <v>208</v>
      </c>
      <c r="E149" s="145" t="s">
        <v>814</v>
      </c>
      <c r="F149" s="146" t="s">
        <v>815</v>
      </c>
      <c r="G149" s="147" t="s">
        <v>576</v>
      </c>
      <c r="H149" s="148">
        <v>19.94</v>
      </c>
      <c r="I149" s="149"/>
      <c r="J149" s="150">
        <f>ROUND(I149*H149,2)</f>
        <v>0</v>
      </c>
      <c r="K149" s="151"/>
      <c r="L149" s="33"/>
      <c r="M149" s="152" t="s">
        <v>1</v>
      </c>
      <c r="N149" s="153" t="s">
        <v>44</v>
      </c>
      <c r="O149" s="58"/>
      <c r="P149" s="154">
        <f>O149*H149</f>
        <v>0</v>
      </c>
      <c r="Q149" s="154">
        <v>0</v>
      </c>
      <c r="R149" s="154">
        <f>Q149*H149</f>
        <v>0</v>
      </c>
      <c r="S149" s="154">
        <v>0</v>
      </c>
      <c r="T149" s="155">
        <f>S149*H149</f>
        <v>0</v>
      </c>
      <c r="U149" s="32"/>
      <c r="V149" s="32"/>
      <c r="W149" s="32"/>
      <c r="X149" s="32"/>
      <c r="Y149" s="32"/>
      <c r="Z149" s="32"/>
      <c r="AA149" s="32"/>
      <c r="AB149" s="32"/>
      <c r="AC149" s="32"/>
      <c r="AD149" s="32"/>
      <c r="AE149" s="32"/>
      <c r="AR149" s="156" t="s">
        <v>212</v>
      </c>
      <c r="AT149" s="156" t="s">
        <v>208</v>
      </c>
      <c r="AU149" s="156" t="s">
        <v>89</v>
      </c>
      <c r="AY149" s="17" t="s">
        <v>207</v>
      </c>
      <c r="BE149" s="157">
        <f>IF(N149="základní",J149,0)</f>
        <v>0</v>
      </c>
      <c r="BF149" s="157">
        <f>IF(N149="snížená",J149,0)</f>
        <v>0</v>
      </c>
      <c r="BG149" s="157">
        <f>IF(N149="zákl. přenesená",J149,0)</f>
        <v>0</v>
      </c>
      <c r="BH149" s="157">
        <f>IF(N149="sníž. přenesená",J149,0)</f>
        <v>0</v>
      </c>
      <c r="BI149" s="157">
        <f>IF(N149="nulová",J149,0)</f>
        <v>0</v>
      </c>
      <c r="BJ149" s="17" t="s">
        <v>87</v>
      </c>
      <c r="BK149" s="157">
        <f>ROUND(I149*H149,2)</f>
        <v>0</v>
      </c>
      <c r="BL149" s="17" t="s">
        <v>212</v>
      </c>
      <c r="BM149" s="156" t="s">
        <v>941</v>
      </c>
    </row>
    <row r="150" spans="1:47" s="2" customFormat="1" ht="48.75">
      <c r="A150" s="32"/>
      <c r="B150" s="33"/>
      <c r="C150" s="32"/>
      <c r="D150" s="158" t="s">
        <v>213</v>
      </c>
      <c r="E150" s="32"/>
      <c r="F150" s="159" t="s">
        <v>817</v>
      </c>
      <c r="G150" s="32"/>
      <c r="H150" s="32"/>
      <c r="I150" s="160"/>
      <c r="J150" s="32"/>
      <c r="K150" s="32"/>
      <c r="L150" s="33"/>
      <c r="M150" s="161"/>
      <c r="N150" s="162"/>
      <c r="O150" s="58"/>
      <c r="P150" s="58"/>
      <c r="Q150" s="58"/>
      <c r="R150" s="58"/>
      <c r="S150" s="58"/>
      <c r="T150" s="59"/>
      <c r="U150" s="32"/>
      <c r="V150" s="32"/>
      <c r="W150" s="32"/>
      <c r="X150" s="32"/>
      <c r="Y150" s="32"/>
      <c r="Z150" s="32"/>
      <c r="AA150" s="32"/>
      <c r="AB150" s="32"/>
      <c r="AC150" s="32"/>
      <c r="AD150" s="32"/>
      <c r="AE150" s="32"/>
      <c r="AT150" s="17" t="s">
        <v>213</v>
      </c>
      <c r="AU150" s="17" t="s">
        <v>89</v>
      </c>
    </row>
    <row r="151" spans="2:51" s="15" customFormat="1" ht="12">
      <c r="B151" s="189"/>
      <c r="D151" s="158" t="s">
        <v>466</v>
      </c>
      <c r="E151" s="190" t="s">
        <v>1</v>
      </c>
      <c r="F151" s="191" t="s">
        <v>942</v>
      </c>
      <c r="H151" s="192">
        <v>19.94</v>
      </c>
      <c r="I151" s="193"/>
      <c r="L151" s="189"/>
      <c r="M151" s="194"/>
      <c r="N151" s="195"/>
      <c r="O151" s="195"/>
      <c r="P151" s="195"/>
      <c r="Q151" s="195"/>
      <c r="R151" s="195"/>
      <c r="S151" s="195"/>
      <c r="T151" s="196"/>
      <c r="AT151" s="190" t="s">
        <v>466</v>
      </c>
      <c r="AU151" s="190" t="s">
        <v>89</v>
      </c>
      <c r="AV151" s="15" t="s">
        <v>89</v>
      </c>
      <c r="AW151" s="15" t="s">
        <v>36</v>
      </c>
      <c r="AX151" s="15" t="s">
        <v>87</v>
      </c>
      <c r="AY151" s="190" t="s">
        <v>207</v>
      </c>
    </row>
    <row r="152" spans="1:65" s="2" customFormat="1" ht="16.5" customHeight="1">
      <c r="A152" s="32"/>
      <c r="B152" s="143"/>
      <c r="C152" s="197" t="s">
        <v>228</v>
      </c>
      <c r="D152" s="197" t="s">
        <v>267</v>
      </c>
      <c r="E152" s="198" t="s">
        <v>819</v>
      </c>
      <c r="F152" s="199" t="s">
        <v>820</v>
      </c>
      <c r="G152" s="200" t="s">
        <v>796</v>
      </c>
      <c r="H152" s="201">
        <v>771.444</v>
      </c>
      <c r="I152" s="202"/>
      <c r="J152" s="203">
        <f>ROUND(I152*H152,2)</f>
        <v>0</v>
      </c>
      <c r="K152" s="204"/>
      <c r="L152" s="205"/>
      <c r="M152" s="206" t="s">
        <v>1</v>
      </c>
      <c r="N152" s="207" t="s">
        <v>44</v>
      </c>
      <c r="O152" s="58"/>
      <c r="P152" s="154">
        <f>O152*H152</f>
        <v>0</v>
      </c>
      <c r="Q152" s="154">
        <v>1</v>
      </c>
      <c r="R152" s="154">
        <f>Q152*H152</f>
        <v>771.444</v>
      </c>
      <c r="S152" s="154">
        <v>0</v>
      </c>
      <c r="T152" s="155">
        <f>S152*H152</f>
        <v>0</v>
      </c>
      <c r="U152" s="32"/>
      <c r="V152" s="32"/>
      <c r="W152" s="32"/>
      <c r="X152" s="32"/>
      <c r="Y152" s="32"/>
      <c r="Z152" s="32"/>
      <c r="AA152" s="32"/>
      <c r="AB152" s="32"/>
      <c r="AC152" s="32"/>
      <c r="AD152" s="32"/>
      <c r="AE152" s="32"/>
      <c r="AR152" s="156" t="s">
        <v>224</v>
      </c>
      <c r="AT152" s="156" t="s">
        <v>267</v>
      </c>
      <c r="AU152" s="156" t="s">
        <v>89</v>
      </c>
      <c r="AY152" s="17" t="s">
        <v>207</v>
      </c>
      <c r="BE152" s="157">
        <f>IF(N152="základní",J152,0)</f>
        <v>0</v>
      </c>
      <c r="BF152" s="157">
        <f>IF(N152="snížená",J152,0)</f>
        <v>0</v>
      </c>
      <c r="BG152" s="157">
        <f>IF(N152="zákl. přenesená",J152,0)</f>
        <v>0</v>
      </c>
      <c r="BH152" s="157">
        <f>IF(N152="sníž. přenesená",J152,0)</f>
        <v>0</v>
      </c>
      <c r="BI152" s="157">
        <f>IF(N152="nulová",J152,0)</f>
        <v>0</v>
      </c>
      <c r="BJ152" s="17" t="s">
        <v>87</v>
      </c>
      <c r="BK152" s="157">
        <f>ROUND(I152*H152,2)</f>
        <v>0</v>
      </c>
      <c r="BL152" s="17" t="s">
        <v>212</v>
      </c>
      <c r="BM152" s="156" t="s">
        <v>943</v>
      </c>
    </row>
    <row r="153" spans="1:47" s="2" customFormat="1" ht="12">
      <c r="A153" s="32"/>
      <c r="B153" s="33"/>
      <c r="C153" s="32"/>
      <c r="D153" s="158" t="s">
        <v>213</v>
      </c>
      <c r="E153" s="32"/>
      <c r="F153" s="159" t="s">
        <v>820</v>
      </c>
      <c r="G153" s="32"/>
      <c r="H153" s="32"/>
      <c r="I153" s="160"/>
      <c r="J153" s="32"/>
      <c r="K153" s="32"/>
      <c r="L153" s="33"/>
      <c r="M153" s="161"/>
      <c r="N153" s="162"/>
      <c r="O153" s="58"/>
      <c r="P153" s="58"/>
      <c r="Q153" s="58"/>
      <c r="R153" s="58"/>
      <c r="S153" s="58"/>
      <c r="T153" s="59"/>
      <c r="U153" s="32"/>
      <c r="V153" s="32"/>
      <c r="W153" s="32"/>
      <c r="X153" s="32"/>
      <c r="Y153" s="32"/>
      <c r="Z153" s="32"/>
      <c r="AA153" s="32"/>
      <c r="AB153" s="32"/>
      <c r="AC153" s="32"/>
      <c r="AD153" s="32"/>
      <c r="AE153" s="32"/>
      <c r="AT153" s="17" t="s">
        <v>213</v>
      </c>
      <c r="AU153" s="17" t="s">
        <v>89</v>
      </c>
    </row>
    <row r="154" spans="2:51" s="15" customFormat="1" ht="12">
      <c r="B154" s="189"/>
      <c r="D154" s="158" t="s">
        <v>466</v>
      </c>
      <c r="E154" s="190" t="s">
        <v>1</v>
      </c>
      <c r="F154" s="191" t="s">
        <v>944</v>
      </c>
      <c r="H154" s="192">
        <v>771.444</v>
      </c>
      <c r="I154" s="193"/>
      <c r="L154" s="189"/>
      <c r="M154" s="194"/>
      <c r="N154" s="195"/>
      <c r="O154" s="195"/>
      <c r="P154" s="195"/>
      <c r="Q154" s="195"/>
      <c r="R154" s="195"/>
      <c r="S154" s="195"/>
      <c r="T154" s="196"/>
      <c r="AT154" s="190" t="s">
        <v>466</v>
      </c>
      <c r="AU154" s="190" t="s">
        <v>89</v>
      </c>
      <c r="AV154" s="15" t="s">
        <v>89</v>
      </c>
      <c r="AW154" s="15" t="s">
        <v>36</v>
      </c>
      <c r="AX154" s="15" t="s">
        <v>87</v>
      </c>
      <c r="AY154" s="190" t="s">
        <v>207</v>
      </c>
    </row>
    <row r="155" spans="1:65" s="2" customFormat="1" ht="16.5" customHeight="1">
      <c r="A155" s="32"/>
      <c r="B155" s="143"/>
      <c r="C155" s="144" t="s">
        <v>14</v>
      </c>
      <c r="D155" s="144" t="s">
        <v>208</v>
      </c>
      <c r="E155" s="145" t="s">
        <v>823</v>
      </c>
      <c r="F155" s="146" t="s">
        <v>824</v>
      </c>
      <c r="G155" s="147" t="s">
        <v>321</v>
      </c>
      <c r="H155" s="148">
        <v>0.676</v>
      </c>
      <c r="I155" s="149"/>
      <c r="J155" s="150">
        <f>ROUND(I155*H155,2)</f>
        <v>0</v>
      </c>
      <c r="K155" s="151"/>
      <c r="L155" s="33"/>
      <c r="M155" s="152" t="s">
        <v>1</v>
      </c>
      <c r="N155" s="153" t="s">
        <v>44</v>
      </c>
      <c r="O155" s="58"/>
      <c r="P155" s="154">
        <f>O155*H155</f>
        <v>0</v>
      </c>
      <c r="Q155" s="154">
        <v>0</v>
      </c>
      <c r="R155" s="154">
        <f>Q155*H155</f>
        <v>0</v>
      </c>
      <c r="S155" s="154">
        <v>0</v>
      </c>
      <c r="T155" s="155">
        <f>S155*H155</f>
        <v>0</v>
      </c>
      <c r="U155" s="32"/>
      <c r="V155" s="32"/>
      <c r="W155" s="32"/>
      <c r="X155" s="32"/>
      <c r="Y155" s="32"/>
      <c r="Z155" s="32"/>
      <c r="AA155" s="32"/>
      <c r="AB155" s="32"/>
      <c r="AC155" s="32"/>
      <c r="AD155" s="32"/>
      <c r="AE155" s="32"/>
      <c r="AR155" s="156" t="s">
        <v>212</v>
      </c>
      <c r="AT155" s="156" t="s">
        <v>208</v>
      </c>
      <c r="AU155" s="156" t="s">
        <v>89</v>
      </c>
      <c r="AY155" s="17" t="s">
        <v>207</v>
      </c>
      <c r="BE155" s="157">
        <f>IF(N155="základní",J155,0)</f>
        <v>0</v>
      </c>
      <c r="BF155" s="157">
        <f>IF(N155="snížená",J155,0)</f>
        <v>0</v>
      </c>
      <c r="BG155" s="157">
        <f>IF(N155="zákl. přenesená",J155,0)</f>
        <v>0</v>
      </c>
      <c r="BH155" s="157">
        <f>IF(N155="sníž. přenesená",J155,0)</f>
        <v>0</v>
      </c>
      <c r="BI155" s="157">
        <f>IF(N155="nulová",J155,0)</f>
        <v>0</v>
      </c>
      <c r="BJ155" s="17" t="s">
        <v>87</v>
      </c>
      <c r="BK155" s="157">
        <f>ROUND(I155*H155,2)</f>
        <v>0</v>
      </c>
      <c r="BL155" s="17" t="s">
        <v>212</v>
      </c>
      <c r="BM155" s="156" t="s">
        <v>945</v>
      </c>
    </row>
    <row r="156" spans="1:47" s="2" customFormat="1" ht="39">
      <c r="A156" s="32"/>
      <c r="B156" s="33"/>
      <c r="C156" s="32"/>
      <c r="D156" s="158" t="s">
        <v>213</v>
      </c>
      <c r="E156" s="32"/>
      <c r="F156" s="159" t="s">
        <v>826</v>
      </c>
      <c r="G156" s="32"/>
      <c r="H156" s="32"/>
      <c r="I156" s="160"/>
      <c r="J156" s="32"/>
      <c r="K156" s="32"/>
      <c r="L156" s="33"/>
      <c r="M156" s="161"/>
      <c r="N156" s="162"/>
      <c r="O156" s="58"/>
      <c r="P156" s="58"/>
      <c r="Q156" s="58"/>
      <c r="R156" s="58"/>
      <c r="S156" s="58"/>
      <c r="T156" s="59"/>
      <c r="U156" s="32"/>
      <c r="V156" s="32"/>
      <c r="W156" s="32"/>
      <c r="X156" s="32"/>
      <c r="Y156" s="32"/>
      <c r="Z156" s="32"/>
      <c r="AA156" s="32"/>
      <c r="AB156" s="32"/>
      <c r="AC156" s="32"/>
      <c r="AD156" s="32"/>
      <c r="AE156" s="32"/>
      <c r="AT156" s="17" t="s">
        <v>213</v>
      </c>
      <c r="AU156" s="17" t="s">
        <v>89</v>
      </c>
    </row>
    <row r="157" spans="1:47" s="2" customFormat="1" ht="19.5">
      <c r="A157" s="32"/>
      <c r="B157" s="33"/>
      <c r="C157" s="32"/>
      <c r="D157" s="158" t="s">
        <v>214</v>
      </c>
      <c r="E157" s="32"/>
      <c r="F157" s="163" t="s">
        <v>781</v>
      </c>
      <c r="G157" s="32"/>
      <c r="H157" s="32"/>
      <c r="I157" s="160"/>
      <c r="J157" s="32"/>
      <c r="K157" s="32"/>
      <c r="L157" s="33"/>
      <c r="M157" s="161"/>
      <c r="N157" s="162"/>
      <c r="O157" s="58"/>
      <c r="P157" s="58"/>
      <c r="Q157" s="58"/>
      <c r="R157" s="58"/>
      <c r="S157" s="58"/>
      <c r="T157" s="59"/>
      <c r="U157" s="32"/>
      <c r="V157" s="32"/>
      <c r="W157" s="32"/>
      <c r="X157" s="32"/>
      <c r="Y157" s="32"/>
      <c r="Z157" s="32"/>
      <c r="AA157" s="32"/>
      <c r="AB157" s="32"/>
      <c r="AC157" s="32"/>
      <c r="AD157" s="32"/>
      <c r="AE157" s="32"/>
      <c r="AT157" s="17" t="s">
        <v>214</v>
      </c>
      <c r="AU157" s="17" t="s">
        <v>89</v>
      </c>
    </row>
    <row r="158" spans="1:65" s="2" customFormat="1" ht="16.5" customHeight="1">
      <c r="A158" s="32"/>
      <c r="B158" s="143"/>
      <c r="C158" s="144" t="s">
        <v>231</v>
      </c>
      <c r="D158" s="144" t="s">
        <v>208</v>
      </c>
      <c r="E158" s="145" t="s">
        <v>827</v>
      </c>
      <c r="F158" s="146" t="s">
        <v>828</v>
      </c>
      <c r="G158" s="147" t="s">
        <v>612</v>
      </c>
      <c r="H158" s="148">
        <v>49.85</v>
      </c>
      <c r="I158" s="149"/>
      <c r="J158" s="150">
        <f>ROUND(I158*H158,2)</f>
        <v>0</v>
      </c>
      <c r="K158" s="151"/>
      <c r="L158" s="33"/>
      <c r="M158" s="152" t="s">
        <v>1</v>
      </c>
      <c r="N158" s="153" t="s">
        <v>44</v>
      </c>
      <c r="O158" s="58"/>
      <c r="P158" s="154">
        <f>O158*H158</f>
        <v>0</v>
      </c>
      <c r="Q158" s="154">
        <v>0</v>
      </c>
      <c r="R158" s="154">
        <f>Q158*H158</f>
        <v>0</v>
      </c>
      <c r="S158" s="154">
        <v>0</v>
      </c>
      <c r="T158" s="155">
        <f>S158*H158</f>
        <v>0</v>
      </c>
      <c r="U158" s="32"/>
      <c r="V158" s="32"/>
      <c r="W158" s="32"/>
      <c r="X158" s="32"/>
      <c r="Y158" s="32"/>
      <c r="Z158" s="32"/>
      <c r="AA158" s="32"/>
      <c r="AB158" s="32"/>
      <c r="AC158" s="32"/>
      <c r="AD158" s="32"/>
      <c r="AE158" s="32"/>
      <c r="AR158" s="156" t="s">
        <v>212</v>
      </c>
      <c r="AT158" s="156" t="s">
        <v>208</v>
      </c>
      <c r="AU158" s="156" t="s">
        <v>89</v>
      </c>
      <c r="AY158" s="17" t="s">
        <v>207</v>
      </c>
      <c r="BE158" s="157">
        <f>IF(N158="základní",J158,0)</f>
        <v>0</v>
      </c>
      <c r="BF158" s="157">
        <f>IF(N158="snížená",J158,0)</f>
        <v>0</v>
      </c>
      <c r="BG158" s="157">
        <f>IF(N158="zákl. přenesená",J158,0)</f>
        <v>0</v>
      </c>
      <c r="BH158" s="157">
        <f>IF(N158="sníž. přenesená",J158,0)</f>
        <v>0</v>
      </c>
      <c r="BI158" s="157">
        <f>IF(N158="nulová",J158,0)</f>
        <v>0</v>
      </c>
      <c r="BJ158" s="17" t="s">
        <v>87</v>
      </c>
      <c r="BK158" s="157">
        <f>ROUND(I158*H158,2)</f>
        <v>0</v>
      </c>
      <c r="BL158" s="17" t="s">
        <v>212</v>
      </c>
      <c r="BM158" s="156" t="s">
        <v>946</v>
      </c>
    </row>
    <row r="159" spans="1:47" s="2" customFormat="1" ht="39">
      <c r="A159" s="32"/>
      <c r="B159" s="33"/>
      <c r="C159" s="32"/>
      <c r="D159" s="158" t="s">
        <v>213</v>
      </c>
      <c r="E159" s="32"/>
      <c r="F159" s="159" t="s">
        <v>830</v>
      </c>
      <c r="G159" s="32"/>
      <c r="H159" s="32"/>
      <c r="I159" s="160"/>
      <c r="J159" s="32"/>
      <c r="K159" s="32"/>
      <c r="L159" s="33"/>
      <c r="M159" s="161"/>
      <c r="N159" s="162"/>
      <c r="O159" s="58"/>
      <c r="P159" s="58"/>
      <c r="Q159" s="58"/>
      <c r="R159" s="58"/>
      <c r="S159" s="58"/>
      <c r="T159" s="59"/>
      <c r="U159" s="32"/>
      <c r="V159" s="32"/>
      <c r="W159" s="32"/>
      <c r="X159" s="32"/>
      <c r="Y159" s="32"/>
      <c r="Z159" s="32"/>
      <c r="AA159" s="32"/>
      <c r="AB159" s="32"/>
      <c r="AC159" s="32"/>
      <c r="AD159" s="32"/>
      <c r="AE159" s="32"/>
      <c r="AT159" s="17" t="s">
        <v>213</v>
      </c>
      <c r="AU159" s="17" t="s">
        <v>89</v>
      </c>
    </row>
    <row r="160" spans="1:47" s="2" customFormat="1" ht="19.5">
      <c r="A160" s="32"/>
      <c r="B160" s="33"/>
      <c r="C160" s="32"/>
      <c r="D160" s="158" t="s">
        <v>214</v>
      </c>
      <c r="E160" s="32"/>
      <c r="F160" s="163" t="s">
        <v>831</v>
      </c>
      <c r="G160" s="32"/>
      <c r="H160" s="32"/>
      <c r="I160" s="160"/>
      <c r="J160" s="32"/>
      <c r="K160" s="32"/>
      <c r="L160" s="33"/>
      <c r="M160" s="161"/>
      <c r="N160" s="162"/>
      <c r="O160" s="58"/>
      <c r="P160" s="58"/>
      <c r="Q160" s="58"/>
      <c r="R160" s="58"/>
      <c r="S160" s="58"/>
      <c r="T160" s="59"/>
      <c r="U160" s="32"/>
      <c r="V160" s="32"/>
      <c r="W160" s="32"/>
      <c r="X160" s="32"/>
      <c r="Y160" s="32"/>
      <c r="Z160" s="32"/>
      <c r="AA160" s="32"/>
      <c r="AB160" s="32"/>
      <c r="AC160" s="32"/>
      <c r="AD160" s="32"/>
      <c r="AE160" s="32"/>
      <c r="AT160" s="17" t="s">
        <v>214</v>
      </c>
      <c r="AU160" s="17" t="s">
        <v>89</v>
      </c>
    </row>
    <row r="161" spans="1:65" s="2" customFormat="1" ht="21.75" customHeight="1">
      <c r="A161" s="32"/>
      <c r="B161" s="143"/>
      <c r="C161" s="144" t="s">
        <v>254</v>
      </c>
      <c r="D161" s="144" t="s">
        <v>208</v>
      </c>
      <c r="E161" s="145" t="s">
        <v>832</v>
      </c>
      <c r="F161" s="146" t="s">
        <v>833</v>
      </c>
      <c r="G161" s="147" t="s">
        <v>612</v>
      </c>
      <c r="H161" s="148">
        <v>592</v>
      </c>
      <c r="I161" s="149"/>
      <c r="J161" s="150">
        <f>ROUND(I161*H161,2)</f>
        <v>0</v>
      </c>
      <c r="K161" s="151"/>
      <c r="L161" s="33"/>
      <c r="M161" s="152" t="s">
        <v>1</v>
      </c>
      <c r="N161" s="153" t="s">
        <v>44</v>
      </c>
      <c r="O161" s="58"/>
      <c r="P161" s="154">
        <f>O161*H161</f>
        <v>0</v>
      </c>
      <c r="Q161" s="154">
        <v>0</v>
      </c>
      <c r="R161" s="154">
        <f>Q161*H161</f>
        <v>0</v>
      </c>
      <c r="S161" s="154">
        <v>0</v>
      </c>
      <c r="T161" s="155">
        <f>S161*H161</f>
        <v>0</v>
      </c>
      <c r="U161" s="32"/>
      <c r="V161" s="32"/>
      <c r="W161" s="32"/>
      <c r="X161" s="32"/>
      <c r="Y161" s="32"/>
      <c r="Z161" s="32"/>
      <c r="AA161" s="32"/>
      <c r="AB161" s="32"/>
      <c r="AC161" s="32"/>
      <c r="AD161" s="32"/>
      <c r="AE161" s="32"/>
      <c r="AR161" s="156" t="s">
        <v>212</v>
      </c>
      <c r="AT161" s="156" t="s">
        <v>208</v>
      </c>
      <c r="AU161" s="156" t="s">
        <v>89</v>
      </c>
      <c r="AY161" s="17" t="s">
        <v>207</v>
      </c>
      <c r="BE161" s="157">
        <f>IF(N161="základní",J161,0)</f>
        <v>0</v>
      </c>
      <c r="BF161" s="157">
        <f>IF(N161="snížená",J161,0)</f>
        <v>0</v>
      </c>
      <c r="BG161" s="157">
        <f>IF(N161="zákl. přenesená",J161,0)</f>
        <v>0</v>
      </c>
      <c r="BH161" s="157">
        <f>IF(N161="sníž. přenesená",J161,0)</f>
        <v>0</v>
      </c>
      <c r="BI161" s="157">
        <f>IF(N161="nulová",J161,0)</f>
        <v>0</v>
      </c>
      <c r="BJ161" s="17" t="s">
        <v>87</v>
      </c>
      <c r="BK161" s="157">
        <f>ROUND(I161*H161,2)</f>
        <v>0</v>
      </c>
      <c r="BL161" s="17" t="s">
        <v>212</v>
      </c>
      <c r="BM161" s="156" t="s">
        <v>947</v>
      </c>
    </row>
    <row r="162" spans="1:47" s="2" customFormat="1" ht="12">
      <c r="A162" s="32"/>
      <c r="B162" s="33"/>
      <c r="C162" s="32"/>
      <c r="D162" s="158" t="s">
        <v>213</v>
      </c>
      <c r="E162" s="32"/>
      <c r="F162" s="159" t="s">
        <v>833</v>
      </c>
      <c r="G162" s="32"/>
      <c r="H162" s="32"/>
      <c r="I162" s="160"/>
      <c r="J162" s="32"/>
      <c r="K162" s="32"/>
      <c r="L162" s="33"/>
      <c r="M162" s="161"/>
      <c r="N162" s="162"/>
      <c r="O162" s="58"/>
      <c r="P162" s="58"/>
      <c r="Q162" s="58"/>
      <c r="R162" s="58"/>
      <c r="S162" s="58"/>
      <c r="T162" s="59"/>
      <c r="U162" s="32"/>
      <c r="V162" s="32"/>
      <c r="W162" s="32"/>
      <c r="X162" s="32"/>
      <c r="Y162" s="32"/>
      <c r="Z162" s="32"/>
      <c r="AA162" s="32"/>
      <c r="AB162" s="32"/>
      <c r="AC162" s="32"/>
      <c r="AD162" s="32"/>
      <c r="AE162" s="32"/>
      <c r="AT162" s="17" t="s">
        <v>213</v>
      </c>
      <c r="AU162" s="17" t="s">
        <v>89</v>
      </c>
    </row>
    <row r="163" spans="2:51" s="15" customFormat="1" ht="12">
      <c r="B163" s="189"/>
      <c r="D163" s="158" t="s">
        <v>466</v>
      </c>
      <c r="E163" s="190" t="s">
        <v>1</v>
      </c>
      <c r="F163" s="191" t="s">
        <v>948</v>
      </c>
      <c r="H163" s="192">
        <v>592</v>
      </c>
      <c r="I163" s="193"/>
      <c r="L163" s="189"/>
      <c r="M163" s="194"/>
      <c r="N163" s="195"/>
      <c r="O163" s="195"/>
      <c r="P163" s="195"/>
      <c r="Q163" s="195"/>
      <c r="R163" s="195"/>
      <c r="S163" s="195"/>
      <c r="T163" s="196"/>
      <c r="AT163" s="190" t="s">
        <v>466</v>
      </c>
      <c r="AU163" s="190" t="s">
        <v>89</v>
      </c>
      <c r="AV163" s="15" t="s">
        <v>89</v>
      </c>
      <c r="AW163" s="15" t="s">
        <v>36</v>
      </c>
      <c r="AX163" s="15" t="s">
        <v>87</v>
      </c>
      <c r="AY163" s="190" t="s">
        <v>207</v>
      </c>
    </row>
    <row r="164" spans="1:65" s="2" customFormat="1" ht="16.5" customHeight="1">
      <c r="A164" s="32"/>
      <c r="B164" s="143"/>
      <c r="C164" s="197" t="s">
        <v>235</v>
      </c>
      <c r="D164" s="197" t="s">
        <v>267</v>
      </c>
      <c r="E164" s="198" t="s">
        <v>836</v>
      </c>
      <c r="F164" s="199" t="s">
        <v>837</v>
      </c>
      <c r="G164" s="200" t="s">
        <v>612</v>
      </c>
      <c r="H164" s="201">
        <v>592</v>
      </c>
      <c r="I164" s="202"/>
      <c r="J164" s="203">
        <f>ROUND(I164*H164,2)</f>
        <v>0</v>
      </c>
      <c r="K164" s="204"/>
      <c r="L164" s="205"/>
      <c r="M164" s="206" t="s">
        <v>1</v>
      </c>
      <c r="N164" s="207" t="s">
        <v>44</v>
      </c>
      <c r="O164" s="58"/>
      <c r="P164" s="154">
        <f>O164*H164</f>
        <v>0</v>
      </c>
      <c r="Q164" s="154">
        <v>0</v>
      </c>
      <c r="R164" s="154">
        <f>Q164*H164</f>
        <v>0</v>
      </c>
      <c r="S164" s="154">
        <v>0</v>
      </c>
      <c r="T164" s="155">
        <f>S164*H164</f>
        <v>0</v>
      </c>
      <c r="U164" s="32"/>
      <c r="V164" s="32"/>
      <c r="W164" s="32"/>
      <c r="X164" s="32"/>
      <c r="Y164" s="32"/>
      <c r="Z164" s="32"/>
      <c r="AA164" s="32"/>
      <c r="AB164" s="32"/>
      <c r="AC164" s="32"/>
      <c r="AD164" s="32"/>
      <c r="AE164" s="32"/>
      <c r="AR164" s="156" t="s">
        <v>224</v>
      </c>
      <c r="AT164" s="156" t="s">
        <v>267</v>
      </c>
      <c r="AU164" s="156" t="s">
        <v>89</v>
      </c>
      <c r="AY164" s="17" t="s">
        <v>207</v>
      </c>
      <c r="BE164" s="157">
        <f>IF(N164="základní",J164,0)</f>
        <v>0</v>
      </c>
      <c r="BF164" s="157">
        <f>IF(N164="snížená",J164,0)</f>
        <v>0</v>
      </c>
      <c r="BG164" s="157">
        <f>IF(N164="zákl. přenesená",J164,0)</f>
        <v>0</v>
      </c>
      <c r="BH164" s="157">
        <f>IF(N164="sníž. přenesená",J164,0)</f>
        <v>0</v>
      </c>
      <c r="BI164" s="157">
        <f>IF(N164="nulová",J164,0)</f>
        <v>0</v>
      </c>
      <c r="BJ164" s="17" t="s">
        <v>87</v>
      </c>
      <c r="BK164" s="157">
        <f>ROUND(I164*H164,2)</f>
        <v>0</v>
      </c>
      <c r="BL164" s="17" t="s">
        <v>212</v>
      </c>
      <c r="BM164" s="156" t="s">
        <v>949</v>
      </c>
    </row>
    <row r="165" spans="1:47" s="2" customFormat="1" ht="12">
      <c r="A165" s="32"/>
      <c r="B165" s="33"/>
      <c r="C165" s="32"/>
      <c r="D165" s="158" t="s">
        <v>213</v>
      </c>
      <c r="E165" s="32"/>
      <c r="F165" s="159" t="s">
        <v>837</v>
      </c>
      <c r="G165" s="32"/>
      <c r="H165" s="32"/>
      <c r="I165" s="160"/>
      <c r="J165" s="32"/>
      <c r="K165" s="32"/>
      <c r="L165" s="33"/>
      <c r="M165" s="161"/>
      <c r="N165" s="162"/>
      <c r="O165" s="58"/>
      <c r="P165" s="58"/>
      <c r="Q165" s="58"/>
      <c r="R165" s="58"/>
      <c r="S165" s="58"/>
      <c r="T165" s="59"/>
      <c r="U165" s="32"/>
      <c r="V165" s="32"/>
      <c r="W165" s="32"/>
      <c r="X165" s="32"/>
      <c r="Y165" s="32"/>
      <c r="Z165" s="32"/>
      <c r="AA165" s="32"/>
      <c r="AB165" s="32"/>
      <c r="AC165" s="32"/>
      <c r="AD165" s="32"/>
      <c r="AE165" s="32"/>
      <c r="AT165" s="17" t="s">
        <v>213</v>
      </c>
      <c r="AU165" s="17" t="s">
        <v>89</v>
      </c>
    </row>
    <row r="166" spans="1:65" s="2" customFormat="1" ht="16.5" customHeight="1">
      <c r="A166" s="32"/>
      <c r="B166" s="143"/>
      <c r="C166" s="197" t="s">
        <v>8</v>
      </c>
      <c r="D166" s="197" t="s">
        <v>267</v>
      </c>
      <c r="E166" s="198" t="s">
        <v>839</v>
      </c>
      <c r="F166" s="199" t="s">
        <v>840</v>
      </c>
      <c r="G166" s="200" t="s">
        <v>796</v>
      </c>
      <c r="H166" s="201">
        <v>15.102</v>
      </c>
      <c r="I166" s="202"/>
      <c r="J166" s="203">
        <f>ROUND(I166*H166,2)</f>
        <v>0</v>
      </c>
      <c r="K166" s="204"/>
      <c r="L166" s="205"/>
      <c r="M166" s="206" t="s">
        <v>1</v>
      </c>
      <c r="N166" s="207" t="s">
        <v>44</v>
      </c>
      <c r="O166" s="58"/>
      <c r="P166" s="154">
        <f>O166*H166</f>
        <v>0</v>
      </c>
      <c r="Q166" s="154">
        <v>0</v>
      </c>
      <c r="R166" s="154">
        <f>Q166*H166</f>
        <v>0</v>
      </c>
      <c r="S166" s="154">
        <v>0</v>
      </c>
      <c r="T166" s="155">
        <f>S166*H166</f>
        <v>0</v>
      </c>
      <c r="U166" s="32"/>
      <c r="V166" s="32"/>
      <c r="W166" s="32"/>
      <c r="X166" s="32"/>
      <c r="Y166" s="32"/>
      <c r="Z166" s="32"/>
      <c r="AA166" s="32"/>
      <c r="AB166" s="32"/>
      <c r="AC166" s="32"/>
      <c r="AD166" s="32"/>
      <c r="AE166" s="32"/>
      <c r="AR166" s="156" t="s">
        <v>224</v>
      </c>
      <c r="AT166" s="156" t="s">
        <v>267</v>
      </c>
      <c r="AU166" s="156" t="s">
        <v>89</v>
      </c>
      <c r="AY166" s="17" t="s">
        <v>207</v>
      </c>
      <c r="BE166" s="157">
        <f>IF(N166="základní",J166,0)</f>
        <v>0</v>
      </c>
      <c r="BF166" s="157">
        <f>IF(N166="snížená",J166,0)</f>
        <v>0</v>
      </c>
      <c r="BG166" s="157">
        <f>IF(N166="zákl. přenesená",J166,0)</f>
        <v>0</v>
      </c>
      <c r="BH166" s="157">
        <f>IF(N166="sníž. přenesená",J166,0)</f>
        <v>0</v>
      </c>
      <c r="BI166" s="157">
        <f>IF(N166="nulová",J166,0)</f>
        <v>0</v>
      </c>
      <c r="BJ166" s="17" t="s">
        <v>87</v>
      </c>
      <c r="BK166" s="157">
        <f>ROUND(I166*H166,2)</f>
        <v>0</v>
      </c>
      <c r="BL166" s="17" t="s">
        <v>212</v>
      </c>
      <c r="BM166" s="156" t="s">
        <v>950</v>
      </c>
    </row>
    <row r="167" spans="1:47" s="2" customFormat="1" ht="12">
      <c r="A167" s="32"/>
      <c r="B167" s="33"/>
      <c r="C167" s="32"/>
      <c r="D167" s="158" t="s">
        <v>213</v>
      </c>
      <c r="E167" s="32"/>
      <c r="F167" s="159" t="s">
        <v>840</v>
      </c>
      <c r="G167" s="32"/>
      <c r="H167" s="32"/>
      <c r="I167" s="160"/>
      <c r="J167" s="32"/>
      <c r="K167" s="32"/>
      <c r="L167" s="33"/>
      <c r="M167" s="161"/>
      <c r="N167" s="162"/>
      <c r="O167" s="58"/>
      <c r="P167" s="58"/>
      <c r="Q167" s="58"/>
      <c r="R167" s="58"/>
      <c r="S167" s="58"/>
      <c r="T167" s="59"/>
      <c r="U167" s="32"/>
      <c r="V167" s="32"/>
      <c r="W167" s="32"/>
      <c r="X167" s="32"/>
      <c r="Y167" s="32"/>
      <c r="Z167" s="32"/>
      <c r="AA167" s="32"/>
      <c r="AB167" s="32"/>
      <c r="AC167" s="32"/>
      <c r="AD167" s="32"/>
      <c r="AE167" s="32"/>
      <c r="AT167" s="17" t="s">
        <v>213</v>
      </c>
      <c r="AU167" s="17" t="s">
        <v>89</v>
      </c>
    </row>
    <row r="168" spans="2:51" s="15" customFormat="1" ht="12">
      <c r="B168" s="189"/>
      <c r="D168" s="158" t="s">
        <v>466</v>
      </c>
      <c r="E168" s="190" t="s">
        <v>1</v>
      </c>
      <c r="F168" s="191" t="s">
        <v>951</v>
      </c>
      <c r="H168" s="192">
        <v>15.102</v>
      </c>
      <c r="I168" s="193"/>
      <c r="L168" s="189"/>
      <c r="M168" s="194"/>
      <c r="N168" s="195"/>
      <c r="O168" s="195"/>
      <c r="P168" s="195"/>
      <c r="Q168" s="195"/>
      <c r="R168" s="195"/>
      <c r="S168" s="195"/>
      <c r="T168" s="196"/>
      <c r="AT168" s="190" t="s">
        <v>466</v>
      </c>
      <c r="AU168" s="190" t="s">
        <v>89</v>
      </c>
      <c r="AV168" s="15" t="s">
        <v>89</v>
      </c>
      <c r="AW168" s="15" t="s">
        <v>36</v>
      </c>
      <c r="AX168" s="15" t="s">
        <v>87</v>
      </c>
      <c r="AY168" s="190" t="s">
        <v>207</v>
      </c>
    </row>
    <row r="169" spans="1:65" s="2" customFormat="1" ht="16.5" customHeight="1">
      <c r="A169" s="32"/>
      <c r="B169" s="143"/>
      <c r="C169" s="197" t="s">
        <v>238</v>
      </c>
      <c r="D169" s="197" t="s">
        <v>267</v>
      </c>
      <c r="E169" s="198" t="s">
        <v>843</v>
      </c>
      <c r="F169" s="199" t="s">
        <v>844</v>
      </c>
      <c r="G169" s="200" t="s">
        <v>333</v>
      </c>
      <c r="H169" s="201">
        <v>330</v>
      </c>
      <c r="I169" s="202"/>
      <c r="J169" s="203">
        <f>ROUND(I169*H169,2)</f>
        <v>0</v>
      </c>
      <c r="K169" s="204"/>
      <c r="L169" s="205"/>
      <c r="M169" s="206" t="s">
        <v>1</v>
      </c>
      <c r="N169" s="207" t="s">
        <v>44</v>
      </c>
      <c r="O169" s="58"/>
      <c r="P169" s="154">
        <f>O169*H169</f>
        <v>0</v>
      </c>
      <c r="Q169" s="154">
        <v>0</v>
      </c>
      <c r="R169" s="154">
        <f>Q169*H169</f>
        <v>0</v>
      </c>
      <c r="S169" s="154">
        <v>0</v>
      </c>
      <c r="T169" s="155">
        <f>S169*H169</f>
        <v>0</v>
      </c>
      <c r="U169" s="32"/>
      <c r="V169" s="32"/>
      <c r="W169" s="32"/>
      <c r="X169" s="32"/>
      <c r="Y169" s="32"/>
      <c r="Z169" s="32"/>
      <c r="AA169" s="32"/>
      <c r="AB169" s="32"/>
      <c r="AC169" s="32"/>
      <c r="AD169" s="32"/>
      <c r="AE169" s="32"/>
      <c r="AR169" s="156" t="s">
        <v>224</v>
      </c>
      <c r="AT169" s="156" t="s">
        <v>267</v>
      </c>
      <c r="AU169" s="156" t="s">
        <v>89</v>
      </c>
      <c r="AY169" s="17" t="s">
        <v>207</v>
      </c>
      <c r="BE169" s="157">
        <f>IF(N169="základní",J169,0)</f>
        <v>0</v>
      </c>
      <c r="BF169" s="157">
        <f>IF(N169="snížená",J169,0)</f>
        <v>0</v>
      </c>
      <c r="BG169" s="157">
        <f>IF(N169="zákl. přenesená",J169,0)</f>
        <v>0</v>
      </c>
      <c r="BH169" s="157">
        <f>IF(N169="sníž. přenesená",J169,0)</f>
        <v>0</v>
      </c>
      <c r="BI169" s="157">
        <f>IF(N169="nulová",J169,0)</f>
        <v>0</v>
      </c>
      <c r="BJ169" s="17" t="s">
        <v>87</v>
      </c>
      <c r="BK169" s="157">
        <f>ROUND(I169*H169,2)</f>
        <v>0</v>
      </c>
      <c r="BL169" s="17" t="s">
        <v>212</v>
      </c>
      <c r="BM169" s="156" t="s">
        <v>952</v>
      </c>
    </row>
    <row r="170" spans="1:47" s="2" customFormat="1" ht="12">
      <c r="A170" s="32"/>
      <c r="B170" s="33"/>
      <c r="C170" s="32"/>
      <c r="D170" s="158" t="s">
        <v>213</v>
      </c>
      <c r="E170" s="32"/>
      <c r="F170" s="159" t="s">
        <v>844</v>
      </c>
      <c r="G170" s="32"/>
      <c r="H170" s="32"/>
      <c r="I170" s="160"/>
      <c r="J170" s="32"/>
      <c r="K170" s="32"/>
      <c r="L170" s="33"/>
      <c r="M170" s="161"/>
      <c r="N170" s="162"/>
      <c r="O170" s="58"/>
      <c r="P170" s="58"/>
      <c r="Q170" s="58"/>
      <c r="R170" s="58"/>
      <c r="S170" s="58"/>
      <c r="T170" s="59"/>
      <c r="U170" s="32"/>
      <c r="V170" s="32"/>
      <c r="W170" s="32"/>
      <c r="X170" s="32"/>
      <c r="Y170" s="32"/>
      <c r="Z170" s="32"/>
      <c r="AA170" s="32"/>
      <c r="AB170" s="32"/>
      <c r="AC170" s="32"/>
      <c r="AD170" s="32"/>
      <c r="AE170" s="32"/>
      <c r="AT170" s="17" t="s">
        <v>213</v>
      </c>
      <c r="AU170" s="17" t="s">
        <v>89</v>
      </c>
    </row>
    <row r="171" spans="2:51" s="15" customFormat="1" ht="12">
      <c r="B171" s="189"/>
      <c r="D171" s="158" t="s">
        <v>466</v>
      </c>
      <c r="E171" s="190" t="s">
        <v>1</v>
      </c>
      <c r="F171" s="191" t="s">
        <v>953</v>
      </c>
      <c r="H171" s="192">
        <v>328.889</v>
      </c>
      <c r="I171" s="193"/>
      <c r="L171" s="189"/>
      <c r="M171" s="194"/>
      <c r="N171" s="195"/>
      <c r="O171" s="195"/>
      <c r="P171" s="195"/>
      <c r="Q171" s="195"/>
      <c r="R171" s="195"/>
      <c r="S171" s="195"/>
      <c r="T171" s="196"/>
      <c r="AT171" s="190" t="s">
        <v>466</v>
      </c>
      <c r="AU171" s="190" t="s">
        <v>89</v>
      </c>
      <c r="AV171" s="15" t="s">
        <v>89</v>
      </c>
      <c r="AW171" s="15" t="s">
        <v>36</v>
      </c>
      <c r="AX171" s="15" t="s">
        <v>79</v>
      </c>
      <c r="AY171" s="190" t="s">
        <v>207</v>
      </c>
    </row>
    <row r="172" spans="2:51" s="15" customFormat="1" ht="12">
      <c r="B172" s="189"/>
      <c r="D172" s="158" t="s">
        <v>466</v>
      </c>
      <c r="E172" s="190" t="s">
        <v>1</v>
      </c>
      <c r="F172" s="191" t="s">
        <v>954</v>
      </c>
      <c r="H172" s="192">
        <v>330</v>
      </c>
      <c r="I172" s="193"/>
      <c r="L172" s="189"/>
      <c r="M172" s="194"/>
      <c r="N172" s="195"/>
      <c r="O172" s="195"/>
      <c r="P172" s="195"/>
      <c r="Q172" s="195"/>
      <c r="R172" s="195"/>
      <c r="S172" s="195"/>
      <c r="T172" s="196"/>
      <c r="AT172" s="190" t="s">
        <v>466</v>
      </c>
      <c r="AU172" s="190" t="s">
        <v>89</v>
      </c>
      <c r="AV172" s="15" t="s">
        <v>89</v>
      </c>
      <c r="AW172" s="15" t="s">
        <v>36</v>
      </c>
      <c r="AX172" s="15" t="s">
        <v>87</v>
      </c>
      <c r="AY172" s="190" t="s">
        <v>207</v>
      </c>
    </row>
    <row r="173" spans="1:65" s="2" customFormat="1" ht="16.5" customHeight="1">
      <c r="A173" s="32"/>
      <c r="B173" s="143"/>
      <c r="C173" s="144" t="s">
        <v>269</v>
      </c>
      <c r="D173" s="144" t="s">
        <v>208</v>
      </c>
      <c r="E173" s="145" t="s">
        <v>848</v>
      </c>
      <c r="F173" s="146" t="s">
        <v>849</v>
      </c>
      <c r="G173" s="147" t="s">
        <v>321</v>
      </c>
      <c r="H173" s="148">
        <v>0.54</v>
      </c>
      <c r="I173" s="149"/>
      <c r="J173" s="150">
        <f>ROUND(I173*H173,2)</f>
        <v>0</v>
      </c>
      <c r="K173" s="151"/>
      <c r="L173" s="33"/>
      <c r="M173" s="152" t="s">
        <v>1</v>
      </c>
      <c r="N173" s="153" t="s">
        <v>44</v>
      </c>
      <c r="O173" s="58"/>
      <c r="P173" s="154">
        <f>O173*H173</f>
        <v>0</v>
      </c>
      <c r="Q173" s="154">
        <v>0</v>
      </c>
      <c r="R173" s="154">
        <f>Q173*H173</f>
        <v>0</v>
      </c>
      <c r="S173" s="154">
        <v>0</v>
      </c>
      <c r="T173" s="155">
        <f>S173*H173</f>
        <v>0</v>
      </c>
      <c r="U173" s="32"/>
      <c r="V173" s="32"/>
      <c r="W173" s="32"/>
      <c r="X173" s="32"/>
      <c r="Y173" s="32"/>
      <c r="Z173" s="32"/>
      <c r="AA173" s="32"/>
      <c r="AB173" s="32"/>
      <c r="AC173" s="32"/>
      <c r="AD173" s="32"/>
      <c r="AE173" s="32"/>
      <c r="AR173" s="156" t="s">
        <v>212</v>
      </c>
      <c r="AT173" s="156" t="s">
        <v>208</v>
      </c>
      <c r="AU173" s="156" t="s">
        <v>89</v>
      </c>
      <c r="AY173" s="17" t="s">
        <v>207</v>
      </c>
      <c r="BE173" s="157">
        <f>IF(N173="základní",J173,0)</f>
        <v>0</v>
      </c>
      <c r="BF173" s="157">
        <f>IF(N173="snížená",J173,0)</f>
        <v>0</v>
      </c>
      <c r="BG173" s="157">
        <f>IF(N173="zákl. přenesená",J173,0)</f>
        <v>0</v>
      </c>
      <c r="BH173" s="157">
        <f>IF(N173="sníž. přenesená",J173,0)</f>
        <v>0</v>
      </c>
      <c r="BI173" s="157">
        <f>IF(N173="nulová",J173,0)</f>
        <v>0</v>
      </c>
      <c r="BJ173" s="17" t="s">
        <v>87</v>
      </c>
      <c r="BK173" s="157">
        <f>ROUND(I173*H173,2)</f>
        <v>0</v>
      </c>
      <c r="BL173" s="17" t="s">
        <v>212</v>
      </c>
      <c r="BM173" s="156" t="s">
        <v>955</v>
      </c>
    </row>
    <row r="174" spans="1:47" s="2" customFormat="1" ht="12">
      <c r="A174" s="32"/>
      <c r="B174" s="33"/>
      <c r="C174" s="32"/>
      <c r="D174" s="158" t="s">
        <v>213</v>
      </c>
      <c r="E174" s="32"/>
      <c r="F174" s="159" t="s">
        <v>849</v>
      </c>
      <c r="G174" s="32"/>
      <c r="H174" s="32"/>
      <c r="I174" s="160"/>
      <c r="J174" s="32"/>
      <c r="K174" s="32"/>
      <c r="L174" s="33"/>
      <c r="M174" s="161"/>
      <c r="N174" s="162"/>
      <c r="O174" s="58"/>
      <c r="P174" s="58"/>
      <c r="Q174" s="58"/>
      <c r="R174" s="58"/>
      <c r="S174" s="58"/>
      <c r="T174" s="59"/>
      <c r="U174" s="32"/>
      <c r="V174" s="32"/>
      <c r="W174" s="32"/>
      <c r="X174" s="32"/>
      <c r="Y174" s="32"/>
      <c r="Z174" s="32"/>
      <c r="AA174" s="32"/>
      <c r="AB174" s="32"/>
      <c r="AC174" s="32"/>
      <c r="AD174" s="32"/>
      <c r="AE174" s="32"/>
      <c r="AT174" s="17" t="s">
        <v>213</v>
      </c>
      <c r="AU174" s="17" t="s">
        <v>89</v>
      </c>
    </row>
    <row r="175" spans="1:65" s="2" customFormat="1" ht="21.75" customHeight="1">
      <c r="A175" s="32"/>
      <c r="B175" s="143"/>
      <c r="C175" s="144" t="s">
        <v>243</v>
      </c>
      <c r="D175" s="144" t="s">
        <v>208</v>
      </c>
      <c r="E175" s="145" t="s">
        <v>851</v>
      </c>
      <c r="F175" s="146" t="s">
        <v>852</v>
      </c>
      <c r="G175" s="147" t="s">
        <v>321</v>
      </c>
      <c r="H175" s="148">
        <v>0.676</v>
      </c>
      <c r="I175" s="149"/>
      <c r="J175" s="150">
        <f>ROUND(I175*H175,2)</f>
        <v>0</v>
      </c>
      <c r="K175" s="151"/>
      <c r="L175" s="33"/>
      <c r="M175" s="152" t="s">
        <v>1</v>
      </c>
      <c r="N175" s="153" t="s">
        <v>44</v>
      </c>
      <c r="O175" s="58"/>
      <c r="P175" s="154">
        <f>O175*H175</f>
        <v>0</v>
      </c>
      <c r="Q175" s="154">
        <v>0</v>
      </c>
      <c r="R175" s="154">
        <f>Q175*H175</f>
        <v>0</v>
      </c>
      <c r="S175" s="154">
        <v>0</v>
      </c>
      <c r="T175" s="155">
        <f>S175*H175</f>
        <v>0</v>
      </c>
      <c r="U175" s="32"/>
      <c r="V175" s="32"/>
      <c r="W175" s="32"/>
      <c r="X175" s="32"/>
      <c r="Y175" s="32"/>
      <c r="Z175" s="32"/>
      <c r="AA175" s="32"/>
      <c r="AB175" s="32"/>
      <c r="AC175" s="32"/>
      <c r="AD175" s="32"/>
      <c r="AE175" s="32"/>
      <c r="AR175" s="156" t="s">
        <v>212</v>
      </c>
      <c r="AT175" s="156" t="s">
        <v>208</v>
      </c>
      <c r="AU175" s="156" t="s">
        <v>89</v>
      </c>
      <c r="AY175" s="17" t="s">
        <v>207</v>
      </c>
      <c r="BE175" s="157">
        <f>IF(N175="základní",J175,0)</f>
        <v>0</v>
      </c>
      <c r="BF175" s="157">
        <f>IF(N175="snížená",J175,0)</f>
        <v>0</v>
      </c>
      <c r="BG175" s="157">
        <f>IF(N175="zákl. přenesená",J175,0)</f>
        <v>0</v>
      </c>
      <c r="BH175" s="157">
        <f>IF(N175="sníž. přenesená",J175,0)</f>
        <v>0</v>
      </c>
      <c r="BI175" s="157">
        <f>IF(N175="nulová",J175,0)</f>
        <v>0</v>
      </c>
      <c r="BJ175" s="17" t="s">
        <v>87</v>
      </c>
      <c r="BK175" s="157">
        <f>ROUND(I175*H175,2)</f>
        <v>0</v>
      </c>
      <c r="BL175" s="17" t="s">
        <v>212</v>
      </c>
      <c r="BM175" s="156" t="s">
        <v>956</v>
      </c>
    </row>
    <row r="176" spans="1:47" s="2" customFormat="1" ht="48.75">
      <c r="A176" s="32"/>
      <c r="B176" s="33"/>
      <c r="C176" s="32"/>
      <c r="D176" s="158" t="s">
        <v>213</v>
      </c>
      <c r="E176" s="32"/>
      <c r="F176" s="159" t="s">
        <v>854</v>
      </c>
      <c r="G176" s="32"/>
      <c r="H176" s="32"/>
      <c r="I176" s="160"/>
      <c r="J176" s="32"/>
      <c r="K176" s="32"/>
      <c r="L176" s="33"/>
      <c r="M176" s="161"/>
      <c r="N176" s="162"/>
      <c r="O176" s="58"/>
      <c r="P176" s="58"/>
      <c r="Q176" s="58"/>
      <c r="R176" s="58"/>
      <c r="S176" s="58"/>
      <c r="T176" s="59"/>
      <c r="U176" s="32"/>
      <c r="V176" s="32"/>
      <c r="W176" s="32"/>
      <c r="X176" s="32"/>
      <c r="Y176" s="32"/>
      <c r="Z176" s="32"/>
      <c r="AA176" s="32"/>
      <c r="AB176" s="32"/>
      <c r="AC176" s="32"/>
      <c r="AD176" s="32"/>
      <c r="AE176" s="32"/>
      <c r="AT176" s="17" t="s">
        <v>213</v>
      </c>
      <c r="AU176" s="17" t="s">
        <v>89</v>
      </c>
    </row>
    <row r="177" spans="1:47" s="2" customFormat="1" ht="19.5">
      <c r="A177" s="32"/>
      <c r="B177" s="33"/>
      <c r="C177" s="32"/>
      <c r="D177" s="158" t="s">
        <v>214</v>
      </c>
      <c r="E177" s="32"/>
      <c r="F177" s="163" t="s">
        <v>781</v>
      </c>
      <c r="G177" s="32"/>
      <c r="H177" s="32"/>
      <c r="I177" s="160"/>
      <c r="J177" s="32"/>
      <c r="K177" s="32"/>
      <c r="L177" s="33"/>
      <c r="M177" s="161"/>
      <c r="N177" s="162"/>
      <c r="O177" s="58"/>
      <c r="P177" s="58"/>
      <c r="Q177" s="58"/>
      <c r="R177" s="58"/>
      <c r="S177" s="58"/>
      <c r="T177" s="59"/>
      <c r="U177" s="32"/>
      <c r="V177" s="32"/>
      <c r="W177" s="32"/>
      <c r="X177" s="32"/>
      <c r="Y177" s="32"/>
      <c r="Z177" s="32"/>
      <c r="AA177" s="32"/>
      <c r="AB177" s="32"/>
      <c r="AC177" s="32"/>
      <c r="AD177" s="32"/>
      <c r="AE177" s="32"/>
      <c r="AT177" s="17" t="s">
        <v>214</v>
      </c>
      <c r="AU177" s="17" t="s">
        <v>89</v>
      </c>
    </row>
    <row r="178" spans="2:51" s="15" customFormat="1" ht="12">
      <c r="B178" s="189"/>
      <c r="D178" s="158" t="s">
        <v>466</v>
      </c>
      <c r="E178" s="190" t="s">
        <v>1</v>
      </c>
      <c r="F178" s="191" t="s">
        <v>957</v>
      </c>
      <c r="H178" s="192">
        <v>0.343</v>
      </c>
      <c r="I178" s="193"/>
      <c r="L178" s="189"/>
      <c r="M178" s="194"/>
      <c r="N178" s="195"/>
      <c r="O178" s="195"/>
      <c r="P178" s="195"/>
      <c r="Q178" s="195"/>
      <c r="R178" s="195"/>
      <c r="S178" s="195"/>
      <c r="T178" s="196"/>
      <c r="AT178" s="190" t="s">
        <v>466</v>
      </c>
      <c r="AU178" s="190" t="s">
        <v>89</v>
      </c>
      <c r="AV178" s="15" t="s">
        <v>89</v>
      </c>
      <c r="AW178" s="15" t="s">
        <v>36</v>
      </c>
      <c r="AX178" s="15" t="s">
        <v>79</v>
      </c>
      <c r="AY178" s="190" t="s">
        <v>207</v>
      </c>
    </row>
    <row r="179" spans="2:51" s="15" customFormat="1" ht="12">
      <c r="B179" s="189"/>
      <c r="D179" s="158" t="s">
        <v>466</v>
      </c>
      <c r="E179" s="190" t="s">
        <v>1</v>
      </c>
      <c r="F179" s="191" t="s">
        <v>958</v>
      </c>
      <c r="H179" s="192">
        <v>0.333</v>
      </c>
      <c r="I179" s="193"/>
      <c r="L179" s="189"/>
      <c r="M179" s="194"/>
      <c r="N179" s="195"/>
      <c r="O179" s="195"/>
      <c r="P179" s="195"/>
      <c r="Q179" s="195"/>
      <c r="R179" s="195"/>
      <c r="S179" s="195"/>
      <c r="T179" s="196"/>
      <c r="AT179" s="190" t="s">
        <v>466</v>
      </c>
      <c r="AU179" s="190" t="s">
        <v>89</v>
      </c>
      <c r="AV179" s="15" t="s">
        <v>89</v>
      </c>
      <c r="AW179" s="15" t="s">
        <v>36</v>
      </c>
      <c r="AX179" s="15" t="s">
        <v>79</v>
      </c>
      <c r="AY179" s="190" t="s">
        <v>207</v>
      </c>
    </row>
    <row r="180" spans="2:51" s="13" customFormat="1" ht="12">
      <c r="B180" s="175"/>
      <c r="D180" s="158" t="s">
        <v>466</v>
      </c>
      <c r="E180" s="176" t="s">
        <v>1</v>
      </c>
      <c r="F180" s="177" t="s">
        <v>468</v>
      </c>
      <c r="H180" s="178">
        <v>0.676</v>
      </c>
      <c r="I180" s="179"/>
      <c r="L180" s="175"/>
      <c r="M180" s="180"/>
      <c r="N180" s="181"/>
      <c r="O180" s="181"/>
      <c r="P180" s="181"/>
      <c r="Q180" s="181"/>
      <c r="R180" s="181"/>
      <c r="S180" s="181"/>
      <c r="T180" s="182"/>
      <c r="AT180" s="176" t="s">
        <v>466</v>
      </c>
      <c r="AU180" s="176" t="s">
        <v>89</v>
      </c>
      <c r="AV180" s="13" t="s">
        <v>212</v>
      </c>
      <c r="AW180" s="13" t="s">
        <v>36</v>
      </c>
      <c r="AX180" s="13" t="s">
        <v>87</v>
      </c>
      <c r="AY180" s="176" t="s">
        <v>207</v>
      </c>
    </row>
    <row r="181" spans="1:65" s="2" customFormat="1" ht="21.75" customHeight="1">
      <c r="A181" s="32"/>
      <c r="B181" s="143"/>
      <c r="C181" s="144" t="s">
        <v>276</v>
      </c>
      <c r="D181" s="144" t="s">
        <v>208</v>
      </c>
      <c r="E181" s="145" t="s">
        <v>858</v>
      </c>
      <c r="F181" s="146" t="s">
        <v>859</v>
      </c>
      <c r="G181" s="147" t="s">
        <v>612</v>
      </c>
      <c r="H181" s="148">
        <v>49.85</v>
      </c>
      <c r="I181" s="149"/>
      <c r="J181" s="150">
        <f>ROUND(I181*H181,2)</f>
        <v>0</v>
      </c>
      <c r="K181" s="151"/>
      <c r="L181" s="33"/>
      <c r="M181" s="152" t="s">
        <v>1</v>
      </c>
      <c r="N181" s="153" t="s">
        <v>44</v>
      </c>
      <c r="O181" s="58"/>
      <c r="P181" s="154">
        <f>O181*H181</f>
        <v>0</v>
      </c>
      <c r="Q181" s="154">
        <v>0</v>
      </c>
      <c r="R181" s="154">
        <f>Q181*H181</f>
        <v>0</v>
      </c>
      <c r="S181" s="154">
        <v>0</v>
      </c>
      <c r="T181" s="155">
        <f>S181*H181</f>
        <v>0</v>
      </c>
      <c r="U181" s="32"/>
      <c r="V181" s="32"/>
      <c r="W181" s="32"/>
      <c r="X181" s="32"/>
      <c r="Y181" s="32"/>
      <c r="Z181" s="32"/>
      <c r="AA181" s="32"/>
      <c r="AB181" s="32"/>
      <c r="AC181" s="32"/>
      <c r="AD181" s="32"/>
      <c r="AE181" s="32"/>
      <c r="AR181" s="156" t="s">
        <v>212</v>
      </c>
      <c r="AT181" s="156" t="s">
        <v>208</v>
      </c>
      <c r="AU181" s="156" t="s">
        <v>89</v>
      </c>
      <c r="AY181" s="17" t="s">
        <v>207</v>
      </c>
      <c r="BE181" s="157">
        <f>IF(N181="základní",J181,0)</f>
        <v>0</v>
      </c>
      <c r="BF181" s="157">
        <f>IF(N181="snížená",J181,0)</f>
        <v>0</v>
      </c>
      <c r="BG181" s="157">
        <f>IF(N181="zákl. přenesená",J181,0)</f>
        <v>0</v>
      </c>
      <c r="BH181" s="157">
        <f>IF(N181="sníž. přenesená",J181,0)</f>
        <v>0</v>
      </c>
      <c r="BI181" s="157">
        <f>IF(N181="nulová",J181,0)</f>
        <v>0</v>
      </c>
      <c r="BJ181" s="17" t="s">
        <v>87</v>
      </c>
      <c r="BK181" s="157">
        <f>ROUND(I181*H181,2)</f>
        <v>0</v>
      </c>
      <c r="BL181" s="17" t="s">
        <v>212</v>
      </c>
      <c r="BM181" s="156" t="s">
        <v>959</v>
      </c>
    </row>
    <row r="182" spans="1:47" s="2" customFormat="1" ht="48.75">
      <c r="A182" s="32"/>
      <c r="B182" s="33"/>
      <c r="C182" s="32"/>
      <c r="D182" s="158" t="s">
        <v>213</v>
      </c>
      <c r="E182" s="32"/>
      <c r="F182" s="159" t="s">
        <v>861</v>
      </c>
      <c r="G182" s="32"/>
      <c r="H182" s="32"/>
      <c r="I182" s="160"/>
      <c r="J182" s="32"/>
      <c r="K182" s="32"/>
      <c r="L182" s="33"/>
      <c r="M182" s="161"/>
      <c r="N182" s="162"/>
      <c r="O182" s="58"/>
      <c r="P182" s="58"/>
      <c r="Q182" s="58"/>
      <c r="R182" s="58"/>
      <c r="S182" s="58"/>
      <c r="T182" s="59"/>
      <c r="U182" s="32"/>
      <c r="V182" s="32"/>
      <c r="W182" s="32"/>
      <c r="X182" s="32"/>
      <c r="Y182" s="32"/>
      <c r="Z182" s="32"/>
      <c r="AA182" s="32"/>
      <c r="AB182" s="32"/>
      <c r="AC182" s="32"/>
      <c r="AD182" s="32"/>
      <c r="AE182" s="32"/>
      <c r="AT182" s="17" t="s">
        <v>213</v>
      </c>
      <c r="AU182" s="17" t="s">
        <v>89</v>
      </c>
    </row>
    <row r="183" spans="1:47" s="2" customFormat="1" ht="19.5">
      <c r="A183" s="32"/>
      <c r="B183" s="33"/>
      <c r="C183" s="32"/>
      <c r="D183" s="158" t="s">
        <v>214</v>
      </c>
      <c r="E183" s="32"/>
      <c r="F183" s="163" t="s">
        <v>831</v>
      </c>
      <c r="G183" s="32"/>
      <c r="H183" s="32"/>
      <c r="I183" s="160"/>
      <c r="J183" s="32"/>
      <c r="K183" s="32"/>
      <c r="L183" s="33"/>
      <c r="M183" s="161"/>
      <c r="N183" s="162"/>
      <c r="O183" s="58"/>
      <c r="P183" s="58"/>
      <c r="Q183" s="58"/>
      <c r="R183" s="58"/>
      <c r="S183" s="58"/>
      <c r="T183" s="59"/>
      <c r="U183" s="32"/>
      <c r="V183" s="32"/>
      <c r="W183" s="32"/>
      <c r="X183" s="32"/>
      <c r="Y183" s="32"/>
      <c r="Z183" s="32"/>
      <c r="AA183" s="32"/>
      <c r="AB183" s="32"/>
      <c r="AC183" s="32"/>
      <c r="AD183" s="32"/>
      <c r="AE183" s="32"/>
      <c r="AT183" s="17" t="s">
        <v>214</v>
      </c>
      <c r="AU183" s="17" t="s">
        <v>89</v>
      </c>
    </row>
    <row r="184" spans="2:51" s="15" customFormat="1" ht="12">
      <c r="B184" s="189"/>
      <c r="D184" s="158" t="s">
        <v>466</v>
      </c>
      <c r="E184" s="190" t="s">
        <v>1</v>
      </c>
      <c r="F184" s="191" t="s">
        <v>960</v>
      </c>
      <c r="H184" s="192">
        <v>49.85</v>
      </c>
      <c r="I184" s="193"/>
      <c r="L184" s="189"/>
      <c r="M184" s="194"/>
      <c r="N184" s="195"/>
      <c r="O184" s="195"/>
      <c r="P184" s="195"/>
      <c r="Q184" s="195"/>
      <c r="R184" s="195"/>
      <c r="S184" s="195"/>
      <c r="T184" s="196"/>
      <c r="AT184" s="190" t="s">
        <v>466</v>
      </c>
      <c r="AU184" s="190" t="s">
        <v>89</v>
      </c>
      <c r="AV184" s="15" t="s">
        <v>89</v>
      </c>
      <c r="AW184" s="15" t="s">
        <v>36</v>
      </c>
      <c r="AX184" s="15" t="s">
        <v>87</v>
      </c>
      <c r="AY184" s="190" t="s">
        <v>207</v>
      </c>
    </row>
    <row r="185" spans="1:65" s="2" customFormat="1" ht="33" customHeight="1">
      <c r="A185" s="32"/>
      <c r="B185" s="143"/>
      <c r="C185" s="144" t="s">
        <v>246</v>
      </c>
      <c r="D185" s="144" t="s">
        <v>208</v>
      </c>
      <c r="E185" s="145" t="s">
        <v>863</v>
      </c>
      <c r="F185" s="146" t="s">
        <v>864</v>
      </c>
      <c r="G185" s="147" t="s">
        <v>612</v>
      </c>
      <c r="H185" s="148">
        <v>540</v>
      </c>
      <c r="I185" s="149"/>
      <c r="J185" s="150">
        <f>ROUND(I185*H185,2)</f>
        <v>0</v>
      </c>
      <c r="K185" s="151"/>
      <c r="L185" s="33"/>
      <c r="M185" s="152" t="s">
        <v>1</v>
      </c>
      <c r="N185" s="153" t="s">
        <v>44</v>
      </c>
      <c r="O185" s="58"/>
      <c r="P185" s="154">
        <f>O185*H185</f>
        <v>0</v>
      </c>
      <c r="Q185" s="154">
        <v>0</v>
      </c>
      <c r="R185" s="154">
        <f>Q185*H185</f>
        <v>0</v>
      </c>
      <c r="S185" s="154">
        <v>0</v>
      </c>
      <c r="T185" s="155">
        <f>S185*H185</f>
        <v>0</v>
      </c>
      <c r="U185" s="32"/>
      <c r="V185" s="32"/>
      <c r="W185" s="32"/>
      <c r="X185" s="32"/>
      <c r="Y185" s="32"/>
      <c r="Z185" s="32"/>
      <c r="AA185" s="32"/>
      <c r="AB185" s="32"/>
      <c r="AC185" s="32"/>
      <c r="AD185" s="32"/>
      <c r="AE185" s="32"/>
      <c r="AR185" s="156" t="s">
        <v>212</v>
      </c>
      <c r="AT185" s="156" t="s">
        <v>208</v>
      </c>
      <c r="AU185" s="156" t="s">
        <v>89</v>
      </c>
      <c r="AY185" s="17" t="s">
        <v>207</v>
      </c>
      <c r="BE185" s="157">
        <f>IF(N185="základní",J185,0)</f>
        <v>0</v>
      </c>
      <c r="BF185" s="157">
        <f>IF(N185="snížená",J185,0)</f>
        <v>0</v>
      </c>
      <c r="BG185" s="157">
        <f>IF(N185="zákl. přenesená",J185,0)</f>
        <v>0</v>
      </c>
      <c r="BH185" s="157">
        <f>IF(N185="sníž. přenesená",J185,0)</f>
        <v>0</v>
      </c>
      <c r="BI185" s="157">
        <f>IF(N185="nulová",J185,0)</f>
        <v>0</v>
      </c>
      <c r="BJ185" s="17" t="s">
        <v>87</v>
      </c>
      <c r="BK185" s="157">
        <f>ROUND(I185*H185,2)</f>
        <v>0</v>
      </c>
      <c r="BL185" s="17" t="s">
        <v>212</v>
      </c>
      <c r="BM185" s="156" t="s">
        <v>961</v>
      </c>
    </row>
    <row r="186" spans="1:47" s="2" customFormat="1" ht="48.75">
      <c r="A186" s="32"/>
      <c r="B186" s="33"/>
      <c r="C186" s="32"/>
      <c r="D186" s="158" t="s">
        <v>213</v>
      </c>
      <c r="E186" s="32"/>
      <c r="F186" s="159" t="s">
        <v>866</v>
      </c>
      <c r="G186" s="32"/>
      <c r="H186" s="32"/>
      <c r="I186" s="160"/>
      <c r="J186" s="32"/>
      <c r="K186" s="32"/>
      <c r="L186" s="33"/>
      <c r="M186" s="161"/>
      <c r="N186" s="162"/>
      <c r="O186" s="58"/>
      <c r="P186" s="58"/>
      <c r="Q186" s="58"/>
      <c r="R186" s="58"/>
      <c r="S186" s="58"/>
      <c r="T186" s="59"/>
      <c r="U186" s="32"/>
      <c r="V186" s="32"/>
      <c r="W186" s="32"/>
      <c r="X186" s="32"/>
      <c r="Y186" s="32"/>
      <c r="Z186" s="32"/>
      <c r="AA186" s="32"/>
      <c r="AB186" s="32"/>
      <c r="AC186" s="32"/>
      <c r="AD186" s="32"/>
      <c r="AE186" s="32"/>
      <c r="AT186" s="17" t="s">
        <v>213</v>
      </c>
      <c r="AU186" s="17" t="s">
        <v>89</v>
      </c>
    </row>
    <row r="187" spans="1:47" s="2" customFormat="1" ht="19.5">
      <c r="A187" s="32"/>
      <c r="B187" s="33"/>
      <c r="C187" s="32"/>
      <c r="D187" s="158" t="s">
        <v>214</v>
      </c>
      <c r="E187" s="32"/>
      <c r="F187" s="163" t="s">
        <v>867</v>
      </c>
      <c r="G187" s="32"/>
      <c r="H187" s="32"/>
      <c r="I187" s="160"/>
      <c r="J187" s="32"/>
      <c r="K187" s="32"/>
      <c r="L187" s="33"/>
      <c r="M187" s="161"/>
      <c r="N187" s="162"/>
      <c r="O187" s="58"/>
      <c r="P187" s="58"/>
      <c r="Q187" s="58"/>
      <c r="R187" s="58"/>
      <c r="S187" s="58"/>
      <c r="T187" s="59"/>
      <c r="U187" s="32"/>
      <c r="V187" s="32"/>
      <c r="W187" s="32"/>
      <c r="X187" s="32"/>
      <c r="Y187" s="32"/>
      <c r="Z187" s="32"/>
      <c r="AA187" s="32"/>
      <c r="AB187" s="32"/>
      <c r="AC187" s="32"/>
      <c r="AD187" s="32"/>
      <c r="AE187" s="32"/>
      <c r="AT187" s="17" t="s">
        <v>214</v>
      </c>
      <c r="AU187" s="17" t="s">
        <v>89</v>
      </c>
    </row>
    <row r="188" spans="2:51" s="15" customFormat="1" ht="12">
      <c r="B188" s="189"/>
      <c r="D188" s="158" t="s">
        <v>466</v>
      </c>
      <c r="E188" s="190" t="s">
        <v>1</v>
      </c>
      <c r="F188" s="191" t="s">
        <v>962</v>
      </c>
      <c r="H188" s="192">
        <v>540</v>
      </c>
      <c r="I188" s="193"/>
      <c r="L188" s="189"/>
      <c r="M188" s="194"/>
      <c r="N188" s="195"/>
      <c r="O188" s="195"/>
      <c r="P188" s="195"/>
      <c r="Q188" s="195"/>
      <c r="R188" s="195"/>
      <c r="S188" s="195"/>
      <c r="T188" s="196"/>
      <c r="AT188" s="190" t="s">
        <v>466</v>
      </c>
      <c r="AU188" s="190" t="s">
        <v>89</v>
      </c>
      <c r="AV188" s="15" t="s">
        <v>89</v>
      </c>
      <c r="AW188" s="15" t="s">
        <v>36</v>
      </c>
      <c r="AX188" s="15" t="s">
        <v>87</v>
      </c>
      <c r="AY188" s="190" t="s">
        <v>207</v>
      </c>
    </row>
    <row r="189" spans="1:65" s="2" customFormat="1" ht="33" customHeight="1">
      <c r="A189" s="32"/>
      <c r="B189" s="143"/>
      <c r="C189" s="144" t="s">
        <v>7</v>
      </c>
      <c r="D189" s="144" t="s">
        <v>208</v>
      </c>
      <c r="E189" s="145" t="s">
        <v>869</v>
      </c>
      <c r="F189" s="146" t="s">
        <v>870</v>
      </c>
      <c r="G189" s="147" t="s">
        <v>612</v>
      </c>
      <c r="H189" s="148">
        <v>540</v>
      </c>
      <c r="I189" s="149"/>
      <c r="J189" s="150">
        <f>ROUND(I189*H189,2)</f>
        <v>0</v>
      </c>
      <c r="K189" s="151"/>
      <c r="L189" s="33"/>
      <c r="M189" s="152" t="s">
        <v>1</v>
      </c>
      <c r="N189" s="153" t="s">
        <v>44</v>
      </c>
      <c r="O189" s="58"/>
      <c r="P189" s="154">
        <f>O189*H189</f>
        <v>0</v>
      </c>
      <c r="Q189" s="154">
        <v>0</v>
      </c>
      <c r="R189" s="154">
        <f>Q189*H189</f>
        <v>0</v>
      </c>
      <c r="S189" s="154">
        <v>0</v>
      </c>
      <c r="T189" s="155">
        <f>S189*H189</f>
        <v>0</v>
      </c>
      <c r="U189" s="32"/>
      <c r="V189" s="32"/>
      <c r="W189" s="32"/>
      <c r="X189" s="32"/>
      <c r="Y189" s="32"/>
      <c r="Z189" s="32"/>
      <c r="AA189" s="32"/>
      <c r="AB189" s="32"/>
      <c r="AC189" s="32"/>
      <c r="AD189" s="32"/>
      <c r="AE189" s="32"/>
      <c r="AR189" s="156" t="s">
        <v>212</v>
      </c>
      <c r="AT189" s="156" t="s">
        <v>208</v>
      </c>
      <c r="AU189" s="156" t="s">
        <v>89</v>
      </c>
      <c r="AY189" s="17" t="s">
        <v>207</v>
      </c>
      <c r="BE189" s="157">
        <f>IF(N189="základní",J189,0)</f>
        <v>0</v>
      </c>
      <c r="BF189" s="157">
        <f>IF(N189="snížená",J189,0)</f>
        <v>0</v>
      </c>
      <c r="BG189" s="157">
        <f>IF(N189="zákl. přenesená",J189,0)</f>
        <v>0</v>
      </c>
      <c r="BH189" s="157">
        <f>IF(N189="sníž. přenesená",J189,0)</f>
        <v>0</v>
      </c>
      <c r="BI189" s="157">
        <f>IF(N189="nulová",J189,0)</f>
        <v>0</v>
      </c>
      <c r="BJ189" s="17" t="s">
        <v>87</v>
      </c>
      <c r="BK189" s="157">
        <f>ROUND(I189*H189,2)</f>
        <v>0</v>
      </c>
      <c r="BL189" s="17" t="s">
        <v>212</v>
      </c>
      <c r="BM189" s="156" t="s">
        <v>963</v>
      </c>
    </row>
    <row r="190" spans="1:47" s="2" customFormat="1" ht="58.5">
      <c r="A190" s="32"/>
      <c r="B190" s="33"/>
      <c r="C190" s="32"/>
      <c r="D190" s="158" t="s">
        <v>213</v>
      </c>
      <c r="E190" s="32"/>
      <c r="F190" s="159" t="s">
        <v>872</v>
      </c>
      <c r="G190" s="32"/>
      <c r="H190" s="32"/>
      <c r="I190" s="160"/>
      <c r="J190" s="32"/>
      <c r="K190" s="32"/>
      <c r="L190" s="33"/>
      <c r="M190" s="161"/>
      <c r="N190" s="162"/>
      <c r="O190" s="58"/>
      <c r="P190" s="58"/>
      <c r="Q190" s="58"/>
      <c r="R190" s="58"/>
      <c r="S190" s="58"/>
      <c r="T190" s="59"/>
      <c r="U190" s="32"/>
      <c r="V190" s="32"/>
      <c r="W190" s="32"/>
      <c r="X190" s="32"/>
      <c r="Y190" s="32"/>
      <c r="Z190" s="32"/>
      <c r="AA190" s="32"/>
      <c r="AB190" s="32"/>
      <c r="AC190" s="32"/>
      <c r="AD190" s="32"/>
      <c r="AE190" s="32"/>
      <c r="AT190" s="17" t="s">
        <v>213</v>
      </c>
      <c r="AU190" s="17" t="s">
        <v>89</v>
      </c>
    </row>
    <row r="191" spans="1:47" s="2" customFormat="1" ht="19.5">
      <c r="A191" s="32"/>
      <c r="B191" s="33"/>
      <c r="C191" s="32"/>
      <c r="D191" s="158" t="s">
        <v>214</v>
      </c>
      <c r="E191" s="32"/>
      <c r="F191" s="163" t="s">
        <v>867</v>
      </c>
      <c r="G191" s="32"/>
      <c r="H191" s="32"/>
      <c r="I191" s="160"/>
      <c r="J191" s="32"/>
      <c r="K191" s="32"/>
      <c r="L191" s="33"/>
      <c r="M191" s="161"/>
      <c r="N191" s="162"/>
      <c r="O191" s="58"/>
      <c r="P191" s="58"/>
      <c r="Q191" s="58"/>
      <c r="R191" s="58"/>
      <c r="S191" s="58"/>
      <c r="T191" s="59"/>
      <c r="U191" s="32"/>
      <c r="V191" s="32"/>
      <c r="W191" s="32"/>
      <c r="X191" s="32"/>
      <c r="Y191" s="32"/>
      <c r="Z191" s="32"/>
      <c r="AA191" s="32"/>
      <c r="AB191" s="32"/>
      <c r="AC191" s="32"/>
      <c r="AD191" s="32"/>
      <c r="AE191" s="32"/>
      <c r="AT191" s="17" t="s">
        <v>214</v>
      </c>
      <c r="AU191" s="17" t="s">
        <v>89</v>
      </c>
    </row>
    <row r="192" spans="1:65" s="2" customFormat="1" ht="16.5" customHeight="1">
      <c r="A192" s="32"/>
      <c r="B192" s="143"/>
      <c r="C192" s="144" t="s">
        <v>250</v>
      </c>
      <c r="D192" s="144" t="s">
        <v>208</v>
      </c>
      <c r="E192" s="145" t="s">
        <v>964</v>
      </c>
      <c r="F192" s="146" t="s">
        <v>883</v>
      </c>
      <c r="G192" s="147" t="s">
        <v>333</v>
      </c>
      <c r="H192" s="148">
        <v>2</v>
      </c>
      <c r="I192" s="149"/>
      <c r="J192" s="150">
        <f>ROUND(I192*H192,2)</f>
        <v>0</v>
      </c>
      <c r="K192" s="151"/>
      <c r="L192" s="33"/>
      <c r="M192" s="152" t="s">
        <v>1</v>
      </c>
      <c r="N192" s="153" t="s">
        <v>44</v>
      </c>
      <c r="O192" s="58"/>
      <c r="P192" s="154">
        <f>O192*H192</f>
        <v>0</v>
      </c>
      <c r="Q192" s="154">
        <v>0</v>
      </c>
      <c r="R192" s="154">
        <f>Q192*H192</f>
        <v>0</v>
      </c>
      <c r="S192" s="154">
        <v>0</v>
      </c>
      <c r="T192" s="155">
        <f>S192*H192</f>
        <v>0</v>
      </c>
      <c r="U192" s="32"/>
      <c r="V192" s="32"/>
      <c r="W192" s="32"/>
      <c r="X192" s="32"/>
      <c r="Y192" s="32"/>
      <c r="Z192" s="32"/>
      <c r="AA192" s="32"/>
      <c r="AB192" s="32"/>
      <c r="AC192" s="32"/>
      <c r="AD192" s="32"/>
      <c r="AE192" s="32"/>
      <c r="AR192" s="156" t="s">
        <v>212</v>
      </c>
      <c r="AT192" s="156" t="s">
        <v>208</v>
      </c>
      <c r="AU192" s="156" t="s">
        <v>89</v>
      </c>
      <c r="AY192" s="17" t="s">
        <v>207</v>
      </c>
      <c r="BE192" s="157">
        <f>IF(N192="základní",J192,0)</f>
        <v>0</v>
      </c>
      <c r="BF192" s="157">
        <f>IF(N192="snížená",J192,0)</f>
        <v>0</v>
      </c>
      <c r="BG192" s="157">
        <f>IF(N192="zákl. přenesená",J192,0)</f>
        <v>0</v>
      </c>
      <c r="BH192" s="157">
        <f>IF(N192="sníž. přenesená",J192,0)</f>
        <v>0</v>
      </c>
      <c r="BI192" s="157">
        <f>IF(N192="nulová",J192,0)</f>
        <v>0</v>
      </c>
      <c r="BJ192" s="17" t="s">
        <v>87</v>
      </c>
      <c r="BK192" s="157">
        <f>ROUND(I192*H192,2)</f>
        <v>0</v>
      </c>
      <c r="BL192" s="17" t="s">
        <v>212</v>
      </c>
      <c r="BM192" s="156" t="s">
        <v>965</v>
      </c>
    </row>
    <row r="193" spans="1:47" s="2" customFormat="1" ht="29.25">
      <c r="A193" s="32"/>
      <c r="B193" s="33"/>
      <c r="C193" s="32"/>
      <c r="D193" s="158" t="s">
        <v>213</v>
      </c>
      <c r="E193" s="32"/>
      <c r="F193" s="159" t="s">
        <v>885</v>
      </c>
      <c r="G193" s="32"/>
      <c r="H193" s="32"/>
      <c r="I193" s="160"/>
      <c r="J193" s="32"/>
      <c r="K193" s="32"/>
      <c r="L193" s="33"/>
      <c r="M193" s="161"/>
      <c r="N193" s="162"/>
      <c r="O193" s="58"/>
      <c r="P193" s="58"/>
      <c r="Q193" s="58"/>
      <c r="R193" s="58"/>
      <c r="S193" s="58"/>
      <c r="T193" s="59"/>
      <c r="U193" s="32"/>
      <c r="V193" s="32"/>
      <c r="W193" s="32"/>
      <c r="X193" s="32"/>
      <c r="Y193" s="32"/>
      <c r="Z193" s="32"/>
      <c r="AA193" s="32"/>
      <c r="AB193" s="32"/>
      <c r="AC193" s="32"/>
      <c r="AD193" s="32"/>
      <c r="AE193" s="32"/>
      <c r="AT193" s="17" t="s">
        <v>213</v>
      </c>
      <c r="AU193" s="17" t="s">
        <v>89</v>
      </c>
    </row>
    <row r="194" spans="1:65" s="2" customFormat="1" ht="16.5" customHeight="1">
      <c r="A194" s="32"/>
      <c r="B194" s="143"/>
      <c r="C194" s="144" t="s">
        <v>289</v>
      </c>
      <c r="D194" s="144" t="s">
        <v>208</v>
      </c>
      <c r="E194" s="145" t="s">
        <v>966</v>
      </c>
      <c r="F194" s="146" t="s">
        <v>888</v>
      </c>
      <c r="G194" s="147" t="s">
        <v>333</v>
      </c>
      <c r="H194" s="148">
        <v>2</v>
      </c>
      <c r="I194" s="149"/>
      <c r="J194" s="150">
        <f>ROUND(I194*H194,2)</f>
        <v>0</v>
      </c>
      <c r="K194" s="151"/>
      <c r="L194" s="33"/>
      <c r="M194" s="152" t="s">
        <v>1</v>
      </c>
      <c r="N194" s="153" t="s">
        <v>44</v>
      </c>
      <c r="O194" s="58"/>
      <c r="P194" s="154">
        <f>O194*H194</f>
        <v>0</v>
      </c>
      <c r="Q194" s="154">
        <v>0</v>
      </c>
      <c r="R194" s="154">
        <f>Q194*H194</f>
        <v>0</v>
      </c>
      <c r="S194" s="154">
        <v>0</v>
      </c>
      <c r="T194" s="155">
        <f>S194*H194</f>
        <v>0</v>
      </c>
      <c r="U194" s="32"/>
      <c r="V194" s="32"/>
      <c r="W194" s="32"/>
      <c r="X194" s="32"/>
      <c r="Y194" s="32"/>
      <c r="Z194" s="32"/>
      <c r="AA194" s="32"/>
      <c r="AB194" s="32"/>
      <c r="AC194" s="32"/>
      <c r="AD194" s="32"/>
      <c r="AE194" s="32"/>
      <c r="AR194" s="156" t="s">
        <v>212</v>
      </c>
      <c r="AT194" s="156" t="s">
        <v>208</v>
      </c>
      <c r="AU194" s="156" t="s">
        <v>89</v>
      </c>
      <c r="AY194" s="17" t="s">
        <v>207</v>
      </c>
      <c r="BE194" s="157">
        <f>IF(N194="základní",J194,0)</f>
        <v>0</v>
      </c>
      <c r="BF194" s="157">
        <f>IF(N194="snížená",J194,0)</f>
        <v>0</v>
      </c>
      <c r="BG194" s="157">
        <f>IF(N194="zákl. přenesená",J194,0)</f>
        <v>0</v>
      </c>
      <c r="BH194" s="157">
        <f>IF(N194="sníž. přenesená",J194,0)</f>
        <v>0</v>
      </c>
      <c r="BI194" s="157">
        <f>IF(N194="nulová",J194,0)</f>
        <v>0</v>
      </c>
      <c r="BJ194" s="17" t="s">
        <v>87</v>
      </c>
      <c r="BK194" s="157">
        <f>ROUND(I194*H194,2)</f>
        <v>0</v>
      </c>
      <c r="BL194" s="17" t="s">
        <v>212</v>
      </c>
      <c r="BM194" s="156" t="s">
        <v>967</v>
      </c>
    </row>
    <row r="195" spans="1:47" s="2" customFormat="1" ht="29.25">
      <c r="A195" s="32"/>
      <c r="B195" s="33"/>
      <c r="C195" s="32"/>
      <c r="D195" s="158" t="s">
        <v>213</v>
      </c>
      <c r="E195" s="32"/>
      <c r="F195" s="159" t="s">
        <v>890</v>
      </c>
      <c r="G195" s="32"/>
      <c r="H195" s="32"/>
      <c r="I195" s="160"/>
      <c r="J195" s="32"/>
      <c r="K195" s="32"/>
      <c r="L195" s="33"/>
      <c r="M195" s="161"/>
      <c r="N195" s="162"/>
      <c r="O195" s="58"/>
      <c r="P195" s="58"/>
      <c r="Q195" s="58"/>
      <c r="R195" s="58"/>
      <c r="S195" s="58"/>
      <c r="T195" s="59"/>
      <c r="U195" s="32"/>
      <c r="V195" s="32"/>
      <c r="W195" s="32"/>
      <c r="X195" s="32"/>
      <c r="Y195" s="32"/>
      <c r="Z195" s="32"/>
      <c r="AA195" s="32"/>
      <c r="AB195" s="32"/>
      <c r="AC195" s="32"/>
      <c r="AD195" s="32"/>
      <c r="AE195" s="32"/>
      <c r="AT195" s="17" t="s">
        <v>213</v>
      </c>
      <c r="AU195" s="17" t="s">
        <v>89</v>
      </c>
    </row>
    <row r="196" spans="1:65" s="2" customFormat="1" ht="21.75" customHeight="1">
      <c r="A196" s="32"/>
      <c r="B196" s="143"/>
      <c r="C196" s="144" t="s">
        <v>253</v>
      </c>
      <c r="D196" s="144" t="s">
        <v>208</v>
      </c>
      <c r="E196" s="145" t="s">
        <v>891</v>
      </c>
      <c r="F196" s="146" t="s">
        <v>892</v>
      </c>
      <c r="G196" s="147" t="s">
        <v>612</v>
      </c>
      <c r="H196" s="148">
        <v>130</v>
      </c>
      <c r="I196" s="149"/>
      <c r="J196" s="150">
        <f>ROUND(I196*H196,2)</f>
        <v>0</v>
      </c>
      <c r="K196" s="151"/>
      <c r="L196" s="33"/>
      <c r="M196" s="152" t="s">
        <v>1</v>
      </c>
      <c r="N196" s="153" t="s">
        <v>44</v>
      </c>
      <c r="O196" s="58"/>
      <c r="P196" s="154">
        <f>O196*H196</f>
        <v>0</v>
      </c>
      <c r="Q196" s="154">
        <v>0</v>
      </c>
      <c r="R196" s="154">
        <f>Q196*H196</f>
        <v>0</v>
      </c>
      <c r="S196" s="154">
        <v>0</v>
      </c>
      <c r="T196" s="155">
        <f>S196*H196</f>
        <v>0</v>
      </c>
      <c r="U196" s="32"/>
      <c r="V196" s="32"/>
      <c r="W196" s="32"/>
      <c r="X196" s="32"/>
      <c r="Y196" s="32"/>
      <c r="Z196" s="32"/>
      <c r="AA196" s="32"/>
      <c r="AB196" s="32"/>
      <c r="AC196" s="32"/>
      <c r="AD196" s="32"/>
      <c r="AE196" s="32"/>
      <c r="AR196" s="156" t="s">
        <v>212</v>
      </c>
      <c r="AT196" s="156" t="s">
        <v>208</v>
      </c>
      <c r="AU196" s="156" t="s">
        <v>89</v>
      </c>
      <c r="AY196" s="17" t="s">
        <v>207</v>
      </c>
      <c r="BE196" s="157">
        <f>IF(N196="základní",J196,0)</f>
        <v>0</v>
      </c>
      <c r="BF196" s="157">
        <f>IF(N196="snížená",J196,0)</f>
        <v>0</v>
      </c>
      <c r="BG196" s="157">
        <f>IF(N196="zákl. přenesená",J196,0)</f>
        <v>0</v>
      </c>
      <c r="BH196" s="157">
        <f>IF(N196="sníž. přenesená",J196,0)</f>
        <v>0</v>
      </c>
      <c r="BI196" s="157">
        <f>IF(N196="nulová",J196,0)</f>
        <v>0</v>
      </c>
      <c r="BJ196" s="17" t="s">
        <v>87</v>
      </c>
      <c r="BK196" s="157">
        <f>ROUND(I196*H196,2)</f>
        <v>0</v>
      </c>
      <c r="BL196" s="17" t="s">
        <v>212</v>
      </c>
      <c r="BM196" s="156" t="s">
        <v>968</v>
      </c>
    </row>
    <row r="197" spans="1:47" s="2" customFormat="1" ht="39">
      <c r="A197" s="32"/>
      <c r="B197" s="33"/>
      <c r="C197" s="32"/>
      <c r="D197" s="158" t="s">
        <v>213</v>
      </c>
      <c r="E197" s="32"/>
      <c r="F197" s="159" t="s">
        <v>894</v>
      </c>
      <c r="G197" s="32"/>
      <c r="H197" s="32"/>
      <c r="I197" s="160"/>
      <c r="J197" s="32"/>
      <c r="K197" s="32"/>
      <c r="L197" s="33"/>
      <c r="M197" s="161"/>
      <c r="N197" s="162"/>
      <c r="O197" s="58"/>
      <c r="P197" s="58"/>
      <c r="Q197" s="58"/>
      <c r="R197" s="58"/>
      <c r="S197" s="58"/>
      <c r="T197" s="59"/>
      <c r="U197" s="32"/>
      <c r="V197" s="32"/>
      <c r="W197" s="32"/>
      <c r="X197" s="32"/>
      <c r="Y197" s="32"/>
      <c r="Z197" s="32"/>
      <c r="AA197" s="32"/>
      <c r="AB197" s="32"/>
      <c r="AC197" s="32"/>
      <c r="AD197" s="32"/>
      <c r="AE197" s="32"/>
      <c r="AT197" s="17" t="s">
        <v>213</v>
      </c>
      <c r="AU197" s="17" t="s">
        <v>89</v>
      </c>
    </row>
    <row r="198" spans="2:51" s="15" customFormat="1" ht="12">
      <c r="B198" s="189"/>
      <c r="D198" s="158" t="s">
        <v>466</v>
      </c>
      <c r="E198" s="190" t="s">
        <v>1</v>
      </c>
      <c r="F198" s="191" t="s">
        <v>969</v>
      </c>
      <c r="H198" s="192">
        <v>130</v>
      </c>
      <c r="I198" s="193"/>
      <c r="L198" s="189"/>
      <c r="M198" s="194"/>
      <c r="N198" s="195"/>
      <c r="O198" s="195"/>
      <c r="P198" s="195"/>
      <c r="Q198" s="195"/>
      <c r="R198" s="195"/>
      <c r="S198" s="195"/>
      <c r="T198" s="196"/>
      <c r="AT198" s="190" t="s">
        <v>466</v>
      </c>
      <c r="AU198" s="190" t="s">
        <v>89</v>
      </c>
      <c r="AV198" s="15" t="s">
        <v>89</v>
      </c>
      <c r="AW198" s="15" t="s">
        <v>36</v>
      </c>
      <c r="AX198" s="15" t="s">
        <v>87</v>
      </c>
      <c r="AY198" s="190" t="s">
        <v>207</v>
      </c>
    </row>
    <row r="199" spans="1:65" s="2" customFormat="1" ht="21.75" customHeight="1">
      <c r="A199" s="32"/>
      <c r="B199" s="143"/>
      <c r="C199" s="144" t="s">
        <v>296</v>
      </c>
      <c r="D199" s="144" t="s">
        <v>208</v>
      </c>
      <c r="E199" s="145" t="s">
        <v>896</v>
      </c>
      <c r="F199" s="146" t="s">
        <v>897</v>
      </c>
      <c r="G199" s="147" t="s">
        <v>612</v>
      </c>
      <c r="H199" s="148">
        <v>130</v>
      </c>
      <c r="I199" s="149"/>
      <c r="J199" s="150">
        <f>ROUND(I199*H199,2)</f>
        <v>0</v>
      </c>
      <c r="K199" s="151"/>
      <c r="L199" s="33"/>
      <c r="M199" s="152" t="s">
        <v>1</v>
      </c>
      <c r="N199" s="153" t="s">
        <v>44</v>
      </c>
      <c r="O199" s="58"/>
      <c r="P199" s="154">
        <f>O199*H199</f>
        <v>0</v>
      </c>
      <c r="Q199" s="154">
        <v>0</v>
      </c>
      <c r="R199" s="154">
        <f>Q199*H199</f>
        <v>0</v>
      </c>
      <c r="S199" s="154">
        <v>0</v>
      </c>
      <c r="T199" s="155">
        <f>S199*H199</f>
        <v>0</v>
      </c>
      <c r="U199" s="32"/>
      <c r="V199" s="32"/>
      <c r="W199" s="32"/>
      <c r="X199" s="32"/>
      <c r="Y199" s="32"/>
      <c r="Z199" s="32"/>
      <c r="AA199" s="32"/>
      <c r="AB199" s="32"/>
      <c r="AC199" s="32"/>
      <c r="AD199" s="32"/>
      <c r="AE199" s="32"/>
      <c r="AR199" s="156" t="s">
        <v>212</v>
      </c>
      <c r="AT199" s="156" t="s">
        <v>208</v>
      </c>
      <c r="AU199" s="156" t="s">
        <v>89</v>
      </c>
      <c r="AY199" s="17" t="s">
        <v>207</v>
      </c>
      <c r="BE199" s="157">
        <f>IF(N199="základní",J199,0)</f>
        <v>0</v>
      </c>
      <c r="BF199" s="157">
        <f>IF(N199="snížená",J199,0)</f>
        <v>0</v>
      </c>
      <c r="BG199" s="157">
        <f>IF(N199="zákl. přenesená",J199,0)</f>
        <v>0</v>
      </c>
      <c r="BH199" s="157">
        <f>IF(N199="sníž. přenesená",J199,0)</f>
        <v>0</v>
      </c>
      <c r="BI199" s="157">
        <f>IF(N199="nulová",J199,0)</f>
        <v>0</v>
      </c>
      <c r="BJ199" s="17" t="s">
        <v>87</v>
      </c>
      <c r="BK199" s="157">
        <f>ROUND(I199*H199,2)</f>
        <v>0</v>
      </c>
      <c r="BL199" s="17" t="s">
        <v>212</v>
      </c>
      <c r="BM199" s="156" t="s">
        <v>970</v>
      </c>
    </row>
    <row r="200" spans="1:47" s="2" customFormat="1" ht="39">
      <c r="A200" s="32"/>
      <c r="B200" s="33"/>
      <c r="C200" s="32"/>
      <c r="D200" s="158" t="s">
        <v>213</v>
      </c>
      <c r="E200" s="32"/>
      <c r="F200" s="159" t="s">
        <v>899</v>
      </c>
      <c r="G200" s="32"/>
      <c r="H200" s="32"/>
      <c r="I200" s="160"/>
      <c r="J200" s="32"/>
      <c r="K200" s="32"/>
      <c r="L200" s="33"/>
      <c r="M200" s="161"/>
      <c r="N200" s="162"/>
      <c r="O200" s="58"/>
      <c r="P200" s="58"/>
      <c r="Q200" s="58"/>
      <c r="R200" s="58"/>
      <c r="S200" s="58"/>
      <c r="T200" s="59"/>
      <c r="U200" s="32"/>
      <c r="V200" s="32"/>
      <c r="W200" s="32"/>
      <c r="X200" s="32"/>
      <c r="Y200" s="32"/>
      <c r="Z200" s="32"/>
      <c r="AA200" s="32"/>
      <c r="AB200" s="32"/>
      <c r="AC200" s="32"/>
      <c r="AD200" s="32"/>
      <c r="AE200" s="32"/>
      <c r="AT200" s="17" t="s">
        <v>213</v>
      </c>
      <c r="AU200" s="17" t="s">
        <v>89</v>
      </c>
    </row>
    <row r="201" spans="2:63" s="11" customFormat="1" ht="25.9" customHeight="1">
      <c r="B201" s="132"/>
      <c r="D201" s="133" t="s">
        <v>78</v>
      </c>
      <c r="E201" s="134" t="s">
        <v>608</v>
      </c>
      <c r="F201" s="134" t="s">
        <v>609</v>
      </c>
      <c r="I201" s="135"/>
      <c r="J201" s="136">
        <f>BK201</f>
        <v>0</v>
      </c>
      <c r="L201" s="132"/>
      <c r="M201" s="137"/>
      <c r="N201" s="138"/>
      <c r="O201" s="138"/>
      <c r="P201" s="139">
        <f>SUM(P202:P224)</f>
        <v>0</v>
      </c>
      <c r="Q201" s="138"/>
      <c r="R201" s="139">
        <f>SUM(R202:R224)</f>
        <v>0</v>
      </c>
      <c r="S201" s="138"/>
      <c r="T201" s="140">
        <f>SUM(T202:T224)</f>
        <v>0</v>
      </c>
      <c r="AR201" s="133" t="s">
        <v>212</v>
      </c>
      <c r="AT201" s="141" t="s">
        <v>78</v>
      </c>
      <c r="AU201" s="141" t="s">
        <v>79</v>
      </c>
      <c r="AY201" s="133" t="s">
        <v>207</v>
      </c>
      <c r="BK201" s="142">
        <f>SUM(BK202:BK224)</f>
        <v>0</v>
      </c>
    </row>
    <row r="202" spans="1:65" s="2" customFormat="1" ht="66.75" customHeight="1">
      <c r="A202" s="32"/>
      <c r="B202" s="143"/>
      <c r="C202" s="144" t="s">
        <v>258</v>
      </c>
      <c r="D202" s="144" t="s">
        <v>208</v>
      </c>
      <c r="E202" s="145" t="s">
        <v>900</v>
      </c>
      <c r="F202" s="146" t="s">
        <v>901</v>
      </c>
      <c r="G202" s="147" t="s">
        <v>796</v>
      </c>
      <c r="H202" s="148">
        <v>20.448</v>
      </c>
      <c r="I202" s="149"/>
      <c r="J202" s="150">
        <f>ROUND(I202*H202,2)</f>
        <v>0</v>
      </c>
      <c r="K202" s="151"/>
      <c r="L202" s="33"/>
      <c r="M202" s="152" t="s">
        <v>1</v>
      </c>
      <c r="N202" s="153" t="s">
        <v>44</v>
      </c>
      <c r="O202" s="58"/>
      <c r="P202" s="154">
        <f>O202*H202</f>
        <v>0</v>
      </c>
      <c r="Q202" s="154">
        <v>0</v>
      </c>
      <c r="R202" s="154">
        <f>Q202*H202</f>
        <v>0</v>
      </c>
      <c r="S202" s="154">
        <v>0</v>
      </c>
      <c r="T202" s="155">
        <f>S202*H202</f>
        <v>0</v>
      </c>
      <c r="U202" s="32"/>
      <c r="V202" s="32"/>
      <c r="W202" s="32"/>
      <c r="X202" s="32"/>
      <c r="Y202" s="32"/>
      <c r="Z202" s="32"/>
      <c r="AA202" s="32"/>
      <c r="AB202" s="32"/>
      <c r="AC202" s="32"/>
      <c r="AD202" s="32"/>
      <c r="AE202" s="32"/>
      <c r="AR202" s="156" t="s">
        <v>902</v>
      </c>
      <c r="AT202" s="156" t="s">
        <v>208</v>
      </c>
      <c r="AU202" s="156" t="s">
        <v>87</v>
      </c>
      <c r="AY202" s="17" t="s">
        <v>207</v>
      </c>
      <c r="BE202" s="157">
        <f>IF(N202="základní",J202,0)</f>
        <v>0</v>
      </c>
      <c r="BF202" s="157">
        <f>IF(N202="snížená",J202,0)</f>
        <v>0</v>
      </c>
      <c r="BG202" s="157">
        <f>IF(N202="zákl. přenesená",J202,0)</f>
        <v>0</v>
      </c>
      <c r="BH202" s="157">
        <f>IF(N202="sníž. přenesená",J202,0)</f>
        <v>0</v>
      </c>
      <c r="BI202" s="157">
        <f>IF(N202="nulová",J202,0)</f>
        <v>0</v>
      </c>
      <c r="BJ202" s="17" t="s">
        <v>87</v>
      </c>
      <c r="BK202" s="157">
        <f>ROUND(I202*H202,2)</f>
        <v>0</v>
      </c>
      <c r="BL202" s="17" t="s">
        <v>902</v>
      </c>
      <c r="BM202" s="156" t="s">
        <v>971</v>
      </c>
    </row>
    <row r="203" spans="1:47" s="2" customFormat="1" ht="39">
      <c r="A203" s="32"/>
      <c r="B203" s="33"/>
      <c r="C203" s="32"/>
      <c r="D203" s="158" t="s">
        <v>213</v>
      </c>
      <c r="E203" s="32"/>
      <c r="F203" s="159" t="s">
        <v>904</v>
      </c>
      <c r="G203" s="32"/>
      <c r="H203" s="32"/>
      <c r="I203" s="160"/>
      <c r="J203" s="32"/>
      <c r="K203" s="32"/>
      <c r="L203" s="33"/>
      <c r="M203" s="161"/>
      <c r="N203" s="162"/>
      <c r="O203" s="58"/>
      <c r="P203" s="58"/>
      <c r="Q203" s="58"/>
      <c r="R203" s="58"/>
      <c r="S203" s="58"/>
      <c r="T203" s="59"/>
      <c r="U203" s="32"/>
      <c r="V203" s="32"/>
      <c r="W203" s="32"/>
      <c r="X203" s="32"/>
      <c r="Y203" s="32"/>
      <c r="Z203" s="32"/>
      <c r="AA203" s="32"/>
      <c r="AB203" s="32"/>
      <c r="AC203" s="32"/>
      <c r="AD203" s="32"/>
      <c r="AE203" s="32"/>
      <c r="AT203" s="17" t="s">
        <v>213</v>
      </c>
      <c r="AU203" s="17" t="s">
        <v>87</v>
      </c>
    </row>
    <row r="204" spans="1:47" s="2" customFormat="1" ht="19.5">
      <c r="A204" s="32"/>
      <c r="B204" s="33"/>
      <c r="C204" s="32"/>
      <c r="D204" s="158" t="s">
        <v>214</v>
      </c>
      <c r="E204" s="32"/>
      <c r="F204" s="163" t="s">
        <v>905</v>
      </c>
      <c r="G204" s="32"/>
      <c r="H204" s="32"/>
      <c r="I204" s="160"/>
      <c r="J204" s="32"/>
      <c r="K204" s="32"/>
      <c r="L204" s="33"/>
      <c r="M204" s="161"/>
      <c r="N204" s="162"/>
      <c r="O204" s="58"/>
      <c r="P204" s="58"/>
      <c r="Q204" s="58"/>
      <c r="R204" s="58"/>
      <c r="S204" s="58"/>
      <c r="T204" s="59"/>
      <c r="U204" s="32"/>
      <c r="V204" s="32"/>
      <c r="W204" s="32"/>
      <c r="X204" s="32"/>
      <c r="Y204" s="32"/>
      <c r="Z204" s="32"/>
      <c r="AA204" s="32"/>
      <c r="AB204" s="32"/>
      <c r="AC204" s="32"/>
      <c r="AD204" s="32"/>
      <c r="AE204" s="32"/>
      <c r="AT204" s="17" t="s">
        <v>214</v>
      </c>
      <c r="AU204" s="17" t="s">
        <v>87</v>
      </c>
    </row>
    <row r="205" spans="2:51" s="15" customFormat="1" ht="12">
      <c r="B205" s="189"/>
      <c r="D205" s="158" t="s">
        <v>466</v>
      </c>
      <c r="E205" s="190" t="s">
        <v>1</v>
      </c>
      <c r="F205" s="191" t="s">
        <v>972</v>
      </c>
      <c r="H205" s="192">
        <v>5.032</v>
      </c>
      <c r="I205" s="193"/>
      <c r="L205" s="189"/>
      <c r="M205" s="194"/>
      <c r="N205" s="195"/>
      <c r="O205" s="195"/>
      <c r="P205" s="195"/>
      <c r="Q205" s="195"/>
      <c r="R205" s="195"/>
      <c r="S205" s="195"/>
      <c r="T205" s="196"/>
      <c r="AT205" s="190" t="s">
        <v>466</v>
      </c>
      <c r="AU205" s="190" t="s">
        <v>87</v>
      </c>
      <c r="AV205" s="15" t="s">
        <v>89</v>
      </c>
      <c r="AW205" s="15" t="s">
        <v>36</v>
      </c>
      <c r="AX205" s="15" t="s">
        <v>79</v>
      </c>
      <c r="AY205" s="190" t="s">
        <v>207</v>
      </c>
    </row>
    <row r="206" spans="2:51" s="15" customFormat="1" ht="12">
      <c r="B206" s="189"/>
      <c r="D206" s="158" t="s">
        <v>466</v>
      </c>
      <c r="E206" s="190" t="s">
        <v>1</v>
      </c>
      <c r="F206" s="191" t="s">
        <v>973</v>
      </c>
      <c r="H206" s="192">
        <v>15.102</v>
      </c>
      <c r="I206" s="193"/>
      <c r="L206" s="189"/>
      <c r="M206" s="194"/>
      <c r="N206" s="195"/>
      <c r="O206" s="195"/>
      <c r="P206" s="195"/>
      <c r="Q206" s="195"/>
      <c r="R206" s="195"/>
      <c r="S206" s="195"/>
      <c r="T206" s="196"/>
      <c r="AT206" s="190" t="s">
        <v>466</v>
      </c>
      <c r="AU206" s="190" t="s">
        <v>87</v>
      </c>
      <c r="AV206" s="15" t="s">
        <v>89</v>
      </c>
      <c r="AW206" s="15" t="s">
        <v>36</v>
      </c>
      <c r="AX206" s="15" t="s">
        <v>79</v>
      </c>
      <c r="AY206" s="190" t="s">
        <v>207</v>
      </c>
    </row>
    <row r="207" spans="2:51" s="15" customFormat="1" ht="12">
      <c r="B207" s="189"/>
      <c r="D207" s="158" t="s">
        <v>466</v>
      </c>
      <c r="E207" s="190" t="s">
        <v>1</v>
      </c>
      <c r="F207" s="191" t="s">
        <v>974</v>
      </c>
      <c r="H207" s="192">
        <v>0.314</v>
      </c>
      <c r="I207" s="193"/>
      <c r="L207" s="189"/>
      <c r="M207" s="194"/>
      <c r="N207" s="195"/>
      <c r="O207" s="195"/>
      <c r="P207" s="195"/>
      <c r="Q207" s="195"/>
      <c r="R207" s="195"/>
      <c r="S207" s="195"/>
      <c r="T207" s="196"/>
      <c r="AT207" s="190" t="s">
        <v>466</v>
      </c>
      <c r="AU207" s="190" t="s">
        <v>87</v>
      </c>
      <c r="AV207" s="15" t="s">
        <v>89</v>
      </c>
      <c r="AW207" s="15" t="s">
        <v>36</v>
      </c>
      <c r="AX207" s="15" t="s">
        <v>79</v>
      </c>
      <c r="AY207" s="190" t="s">
        <v>207</v>
      </c>
    </row>
    <row r="208" spans="2:51" s="13" customFormat="1" ht="12">
      <c r="B208" s="175"/>
      <c r="D208" s="158" t="s">
        <v>466</v>
      </c>
      <c r="E208" s="176" t="s">
        <v>1</v>
      </c>
      <c r="F208" s="177" t="s">
        <v>468</v>
      </c>
      <c r="H208" s="178">
        <v>20.448</v>
      </c>
      <c r="I208" s="179"/>
      <c r="L208" s="175"/>
      <c r="M208" s="180"/>
      <c r="N208" s="181"/>
      <c r="O208" s="181"/>
      <c r="P208" s="181"/>
      <c r="Q208" s="181"/>
      <c r="R208" s="181"/>
      <c r="S208" s="181"/>
      <c r="T208" s="182"/>
      <c r="AT208" s="176" t="s">
        <v>466</v>
      </c>
      <c r="AU208" s="176" t="s">
        <v>87</v>
      </c>
      <c r="AV208" s="13" t="s">
        <v>212</v>
      </c>
      <c r="AW208" s="13" t="s">
        <v>36</v>
      </c>
      <c r="AX208" s="13" t="s">
        <v>87</v>
      </c>
      <c r="AY208" s="176" t="s">
        <v>207</v>
      </c>
    </row>
    <row r="209" spans="1:65" s="2" customFormat="1" ht="44.25" customHeight="1">
      <c r="A209" s="32"/>
      <c r="B209" s="143"/>
      <c r="C209" s="144" t="s">
        <v>303</v>
      </c>
      <c r="D209" s="144" t="s">
        <v>208</v>
      </c>
      <c r="E209" s="145" t="s">
        <v>909</v>
      </c>
      <c r="F209" s="146" t="s">
        <v>910</v>
      </c>
      <c r="G209" s="147" t="s">
        <v>796</v>
      </c>
      <c r="H209" s="148">
        <v>828.526</v>
      </c>
      <c r="I209" s="149"/>
      <c r="J209" s="150">
        <f>ROUND(I209*H209,2)</f>
        <v>0</v>
      </c>
      <c r="K209" s="151"/>
      <c r="L209" s="33"/>
      <c r="M209" s="152" t="s">
        <v>1</v>
      </c>
      <c r="N209" s="153" t="s">
        <v>44</v>
      </c>
      <c r="O209" s="58"/>
      <c r="P209" s="154">
        <f>O209*H209</f>
        <v>0</v>
      </c>
      <c r="Q209" s="154">
        <v>0</v>
      </c>
      <c r="R209" s="154">
        <f>Q209*H209</f>
        <v>0</v>
      </c>
      <c r="S209" s="154">
        <v>0</v>
      </c>
      <c r="T209" s="155">
        <f>S209*H209</f>
        <v>0</v>
      </c>
      <c r="U209" s="32"/>
      <c r="V209" s="32"/>
      <c r="W209" s="32"/>
      <c r="X209" s="32"/>
      <c r="Y209" s="32"/>
      <c r="Z209" s="32"/>
      <c r="AA209" s="32"/>
      <c r="AB209" s="32"/>
      <c r="AC209" s="32"/>
      <c r="AD209" s="32"/>
      <c r="AE209" s="32"/>
      <c r="AR209" s="156" t="s">
        <v>902</v>
      </c>
      <c r="AT209" s="156" t="s">
        <v>208</v>
      </c>
      <c r="AU209" s="156" t="s">
        <v>87</v>
      </c>
      <c r="AY209" s="17" t="s">
        <v>207</v>
      </c>
      <c r="BE209" s="157">
        <f>IF(N209="základní",J209,0)</f>
        <v>0</v>
      </c>
      <c r="BF209" s="157">
        <f>IF(N209="snížená",J209,0)</f>
        <v>0</v>
      </c>
      <c r="BG209" s="157">
        <f>IF(N209="zákl. přenesená",J209,0)</f>
        <v>0</v>
      </c>
      <c r="BH209" s="157">
        <f>IF(N209="sníž. přenesená",J209,0)</f>
        <v>0</v>
      </c>
      <c r="BI209" s="157">
        <f>IF(N209="nulová",J209,0)</f>
        <v>0</v>
      </c>
      <c r="BJ209" s="17" t="s">
        <v>87</v>
      </c>
      <c r="BK209" s="157">
        <f>ROUND(I209*H209,2)</f>
        <v>0</v>
      </c>
      <c r="BL209" s="17" t="s">
        <v>902</v>
      </c>
      <c r="BM209" s="156" t="s">
        <v>975</v>
      </c>
    </row>
    <row r="210" spans="1:47" s="2" customFormat="1" ht="39">
      <c r="A210" s="32"/>
      <c r="B210" s="33"/>
      <c r="C210" s="32"/>
      <c r="D210" s="158" t="s">
        <v>213</v>
      </c>
      <c r="E210" s="32"/>
      <c r="F210" s="159" t="s">
        <v>912</v>
      </c>
      <c r="G210" s="32"/>
      <c r="H210" s="32"/>
      <c r="I210" s="160"/>
      <c r="J210" s="32"/>
      <c r="K210" s="32"/>
      <c r="L210" s="33"/>
      <c r="M210" s="161"/>
      <c r="N210" s="162"/>
      <c r="O210" s="58"/>
      <c r="P210" s="58"/>
      <c r="Q210" s="58"/>
      <c r="R210" s="58"/>
      <c r="S210" s="58"/>
      <c r="T210" s="59"/>
      <c r="U210" s="32"/>
      <c r="V210" s="32"/>
      <c r="W210" s="32"/>
      <c r="X210" s="32"/>
      <c r="Y210" s="32"/>
      <c r="Z210" s="32"/>
      <c r="AA210" s="32"/>
      <c r="AB210" s="32"/>
      <c r="AC210" s="32"/>
      <c r="AD210" s="32"/>
      <c r="AE210" s="32"/>
      <c r="AT210" s="17" t="s">
        <v>213</v>
      </c>
      <c r="AU210" s="17" t="s">
        <v>87</v>
      </c>
    </row>
    <row r="211" spans="1:47" s="2" customFormat="1" ht="19.5">
      <c r="A211" s="32"/>
      <c r="B211" s="33"/>
      <c r="C211" s="32"/>
      <c r="D211" s="158" t="s">
        <v>214</v>
      </c>
      <c r="E211" s="32"/>
      <c r="F211" s="163" t="s">
        <v>905</v>
      </c>
      <c r="G211" s="32"/>
      <c r="H211" s="32"/>
      <c r="I211" s="160"/>
      <c r="J211" s="32"/>
      <c r="K211" s="32"/>
      <c r="L211" s="33"/>
      <c r="M211" s="161"/>
      <c r="N211" s="162"/>
      <c r="O211" s="58"/>
      <c r="P211" s="58"/>
      <c r="Q211" s="58"/>
      <c r="R211" s="58"/>
      <c r="S211" s="58"/>
      <c r="T211" s="59"/>
      <c r="U211" s="32"/>
      <c r="V211" s="32"/>
      <c r="W211" s="32"/>
      <c r="X211" s="32"/>
      <c r="Y211" s="32"/>
      <c r="Z211" s="32"/>
      <c r="AA211" s="32"/>
      <c r="AB211" s="32"/>
      <c r="AC211" s="32"/>
      <c r="AD211" s="32"/>
      <c r="AE211" s="32"/>
      <c r="AT211" s="17" t="s">
        <v>214</v>
      </c>
      <c r="AU211" s="17" t="s">
        <v>87</v>
      </c>
    </row>
    <row r="212" spans="2:51" s="15" customFormat="1" ht="12">
      <c r="B212" s="189"/>
      <c r="D212" s="158" t="s">
        <v>466</v>
      </c>
      <c r="E212" s="190" t="s">
        <v>1</v>
      </c>
      <c r="F212" s="191" t="s">
        <v>976</v>
      </c>
      <c r="H212" s="192">
        <v>771.444</v>
      </c>
      <c r="I212" s="193"/>
      <c r="L212" s="189"/>
      <c r="M212" s="194"/>
      <c r="N212" s="195"/>
      <c r="O212" s="195"/>
      <c r="P212" s="195"/>
      <c r="Q212" s="195"/>
      <c r="R212" s="195"/>
      <c r="S212" s="195"/>
      <c r="T212" s="196"/>
      <c r="AT212" s="190" t="s">
        <v>466</v>
      </c>
      <c r="AU212" s="190" t="s">
        <v>87</v>
      </c>
      <c r="AV212" s="15" t="s">
        <v>89</v>
      </c>
      <c r="AW212" s="15" t="s">
        <v>36</v>
      </c>
      <c r="AX212" s="15" t="s">
        <v>79</v>
      </c>
      <c r="AY212" s="190" t="s">
        <v>207</v>
      </c>
    </row>
    <row r="213" spans="2:51" s="15" customFormat="1" ht="12">
      <c r="B213" s="189"/>
      <c r="D213" s="158" t="s">
        <v>466</v>
      </c>
      <c r="E213" s="190" t="s">
        <v>1</v>
      </c>
      <c r="F213" s="191" t="s">
        <v>977</v>
      </c>
      <c r="H213" s="192">
        <v>28.541</v>
      </c>
      <c r="I213" s="193"/>
      <c r="L213" s="189"/>
      <c r="M213" s="194"/>
      <c r="N213" s="195"/>
      <c r="O213" s="195"/>
      <c r="P213" s="195"/>
      <c r="Q213" s="195"/>
      <c r="R213" s="195"/>
      <c r="S213" s="195"/>
      <c r="T213" s="196"/>
      <c r="AT213" s="190" t="s">
        <v>466</v>
      </c>
      <c r="AU213" s="190" t="s">
        <v>87</v>
      </c>
      <c r="AV213" s="15" t="s">
        <v>89</v>
      </c>
      <c r="AW213" s="15" t="s">
        <v>36</v>
      </c>
      <c r="AX213" s="15" t="s">
        <v>79</v>
      </c>
      <c r="AY213" s="190" t="s">
        <v>207</v>
      </c>
    </row>
    <row r="214" spans="2:51" s="15" customFormat="1" ht="12">
      <c r="B214" s="189"/>
      <c r="D214" s="158" t="s">
        <v>466</v>
      </c>
      <c r="E214" s="190" t="s">
        <v>1</v>
      </c>
      <c r="F214" s="191" t="s">
        <v>978</v>
      </c>
      <c r="H214" s="192">
        <v>28.541</v>
      </c>
      <c r="I214" s="193"/>
      <c r="L214" s="189"/>
      <c r="M214" s="194"/>
      <c r="N214" s="195"/>
      <c r="O214" s="195"/>
      <c r="P214" s="195"/>
      <c r="Q214" s="195"/>
      <c r="R214" s="195"/>
      <c r="S214" s="195"/>
      <c r="T214" s="196"/>
      <c r="AT214" s="190" t="s">
        <v>466</v>
      </c>
      <c r="AU214" s="190" t="s">
        <v>87</v>
      </c>
      <c r="AV214" s="15" t="s">
        <v>89</v>
      </c>
      <c r="AW214" s="15" t="s">
        <v>36</v>
      </c>
      <c r="AX214" s="15" t="s">
        <v>79</v>
      </c>
      <c r="AY214" s="190" t="s">
        <v>207</v>
      </c>
    </row>
    <row r="215" spans="2:51" s="13" customFormat="1" ht="12">
      <c r="B215" s="175"/>
      <c r="D215" s="158" t="s">
        <v>466</v>
      </c>
      <c r="E215" s="176" t="s">
        <v>1</v>
      </c>
      <c r="F215" s="177" t="s">
        <v>468</v>
      </c>
      <c r="H215" s="178">
        <v>828.526</v>
      </c>
      <c r="I215" s="179"/>
      <c r="L215" s="175"/>
      <c r="M215" s="180"/>
      <c r="N215" s="181"/>
      <c r="O215" s="181"/>
      <c r="P215" s="181"/>
      <c r="Q215" s="181"/>
      <c r="R215" s="181"/>
      <c r="S215" s="181"/>
      <c r="T215" s="182"/>
      <c r="AT215" s="176" t="s">
        <v>466</v>
      </c>
      <c r="AU215" s="176" t="s">
        <v>87</v>
      </c>
      <c r="AV215" s="13" t="s">
        <v>212</v>
      </c>
      <c r="AW215" s="13" t="s">
        <v>36</v>
      </c>
      <c r="AX215" s="13" t="s">
        <v>87</v>
      </c>
      <c r="AY215" s="176" t="s">
        <v>207</v>
      </c>
    </row>
    <row r="216" spans="1:65" s="2" customFormat="1" ht="21.75" customHeight="1">
      <c r="A216" s="32"/>
      <c r="B216" s="143"/>
      <c r="C216" s="144" t="s">
        <v>261</v>
      </c>
      <c r="D216" s="144" t="s">
        <v>208</v>
      </c>
      <c r="E216" s="145" t="s">
        <v>916</v>
      </c>
      <c r="F216" s="146" t="s">
        <v>917</v>
      </c>
      <c r="G216" s="147" t="s">
        <v>796</v>
      </c>
      <c r="H216" s="148">
        <v>25</v>
      </c>
      <c r="I216" s="149"/>
      <c r="J216" s="150">
        <f>ROUND(I216*H216,2)</f>
        <v>0</v>
      </c>
      <c r="K216" s="151"/>
      <c r="L216" s="33"/>
      <c r="M216" s="152" t="s">
        <v>1</v>
      </c>
      <c r="N216" s="153" t="s">
        <v>44</v>
      </c>
      <c r="O216" s="58"/>
      <c r="P216" s="154">
        <f>O216*H216</f>
        <v>0</v>
      </c>
      <c r="Q216" s="154">
        <v>0</v>
      </c>
      <c r="R216" s="154">
        <f>Q216*H216</f>
        <v>0</v>
      </c>
      <c r="S216" s="154">
        <v>0</v>
      </c>
      <c r="T216" s="155">
        <f>S216*H216</f>
        <v>0</v>
      </c>
      <c r="U216" s="32"/>
      <c r="V216" s="32"/>
      <c r="W216" s="32"/>
      <c r="X216" s="32"/>
      <c r="Y216" s="32"/>
      <c r="Z216" s="32"/>
      <c r="AA216" s="32"/>
      <c r="AB216" s="32"/>
      <c r="AC216" s="32"/>
      <c r="AD216" s="32"/>
      <c r="AE216" s="32"/>
      <c r="AR216" s="156" t="s">
        <v>902</v>
      </c>
      <c r="AT216" s="156" t="s">
        <v>208</v>
      </c>
      <c r="AU216" s="156" t="s">
        <v>87</v>
      </c>
      <c r="AY216" s="17" t="s">
        <v>207</v>
      </c>
      <c r="BE216" s="157">
        <f>IF(N216="základní",J216,0)</f>
        <v>0</v>
      </c>
      <c r="BF216" s="157">
        <f>IF(N216="snížená",J216,0)</f>
        <v>0</v>
      </c>
      <c r="BG216" s="157">
        <f>IF(N216="zákl. přenesená",J216,0)</f>
        <v>0</v>
      </c>
      <c r="BH216" s="157">
        <f>IF(N216="sníž. přenesená",J216,0)</f>
        <v>0</v>
      </c>
      <c r="BI216" s="157">
        <f>IF(N216="nulová",J216,0)</f>
        <v>0</v>
      </c>
      <c r="BJ216" s="17" t="s">
        <v>87</v>
      </c>
      <c r="BK216" s="157">
        <f>ROUND(I216*H216,2)</f>
        <v>0</v>
      </c>
      <c r="BL216" s="17" t="s">
        <v>902</v>
      </c>
      <c r="BM216" s="156" t="s">
        <v>979</v>
      </c>
    </row>
    <row r="217" spans="1:47" s="2" customFormat="1" ht="48.75">
      <c r="A217" s="32"/>
      <c r="B217" s="33"/>
      <c r="C217" s="32"/>
      <c r="D217" s="158" t="s">
        <v>213</v>
      </c>
      <c r="E217" s="32"/>
      <c r="F217" s="159" t="s">
        <v>919</v>
      </c>
      <c r="G217" s="32"/>
      <c r="H217" s="32"/>
      <c r="I217" s="160"/>
      <c r="J217" s="32"/>
      <c r="K217" s="32"/>
      <c r="L217" s="33"/>
      <c r="M217" s="161"/>
      <c r="N217" s="162"/>
      <c r="O217" s="58"/>
      <c r="P217" s="58"/>
      <c r="Q217" s="58"/>
      <c r="R217" s="58"/>
      <c r="S217" s="58"/>
      <c r="T217" s="59"/>
      <c r="U217" s="32"/>
      <c r="V217" s="32"/>
      <c r="W217" s="32"/>
      <c r="X217" s="32"/>
      <c r="Y217" s="32"/>
      <c r="Z217" s="32"/>
      <c r="AA217" s="32"/>
      <c r="AB217" s="32"/>
      <c r="AC217" s="32"/>
      <c r="AD217" s="32"/>
      <c r="AE217" s="32"/>
      <c r="AT217" s="17" t="s">
        <v>213</v>
      </c>
      <c r="AU217" s="17" t="s">
        <v>87</v>
      </c>
    </row>
    <row r="218" spans="2:51" s="15" customFormat="1" ht="12">
      <c r="B218" s="189"/>
      <c r="D218" s="158" t="s">
        <v>466</v>
      </c>
      <c r="E218" s="190" t="s">
        <v>1</v>
      </c>
      <c r="F218" s="191" t="s">
        <v>972</v>
      </c>
      <c r="H218" s="192">
        <v>5.032</v>
      </c>
      <c r="I218" s="193"/>
      <c r="L218" s="189"/>
      <c r="M218" s="194"/>
      <c r="N218" s="195"/>
      <c r="O218" s="195"/>
      <c r="P218" s="195"/>
      <c r="Q218" s="195"/>
      <c r="R218" s="195"/>
      <c r="S218" s="195"/>
      <c r="T218" s="196"/>
      <c r="AT218" s="190" t="s">
        <v>466</v>
      </c>
      <c r="AU218" s="190" t="s">
        <v>87</v>
      </c>
      <c r="AV218" s="15" t="s">
        <v>89</v>
      </c>
      <c r="AW218" s="15" t="s">
        <v>36</v>
      </c>
      <c r="AX218" s="15" t="s">
        <v>79</v>
      </c>
      <c r="AY218" s="190" t="s">
        <v>207</v>
      </c>
    </row>
    <row r="219" spans="2:51" s="15" customFormat="1" ht="12">
      <c r="B219" s="189"/>
      <c r="D219" s="158" t="s">
        <v>466</v>
      </c>
      <c r="E219" s="190" t="s">
        <v>1</v>
      </c>
      <c r="F219" s="191" t="s">
        <v>980</v>
      </c>
      <c r="H219" s="192">
        <v>19.654</v>
      </c>
      <c r="I219" s="193"/>
      <c r="L219" s="189"/>
      <c r="M219" s="194"/>
      <c r="N219" s="195"/>
      <c r="O219" s="195"/>
      <c r="P219" s="195"/>
      <c r="Q219" s="195"/>
      <c r="R219" s="195"/>
      <c r="S219" s="195"/>
      <c r="T219" s="196"/>
      <c r="AT219" s="190" t="s">
        <v>466</v>
      </c>
      <c r="AU219" s="190" t="s">
        <v>87</v>
      </c>
      <c r="AV219" s="15" t="s">
        <v>89</v>
      </c>
      <c r="AW219" s="15" t="s">
        <v>36</v>
      </c>
      <c r="AX219" s="15" t="s">
        <v>79</v>
      </c>
      <c r="AY219" s="190" t="s">
        <v>207</v>
      </c>
    </row>
    <row r="220" spans="2:51" s="15" customFormat="1" ht="12">
      <c r="B220" s="189"/>
      <c r="D220" s="158" t="s">
        <v>466</v>
      </c>
      <c r="E220" s="190" t="s">
        <v>1</v>
      </c>
      <c r="F220" s="191" t="s">
        <v>974</v>
      </c>
      <c r="H220" s="192">
        <v>0.314</v>
      </c>
      <c r="I220" s="193"/>
      <c r="L220" s="189"/>
      <c r="M220" s="194"/>
      <c r="N220" s="195"/>
      <c r="O220" s="195"/>
      <c r="P220" s="195"/>
      <c r="Q220" s="195"/>
      <c r="R220" s="195"/>
      <c r="S220" s="195"/>
      <c r="T220" s="196"/>
      <c r="AT220" s="190" t="s">
        <v>466</v>
      </c>
      <c r="AU220" s="190" t="s">
        <v>87</v>
      </c>
      <c r="AV220" s="15" t="s">
        <v>89</v>
      </c>
      <c r="AW220" s="15" t="s">
        <v>36</v>
      </c>
      <c r="AX220" s="15" t="s">
        <v>79</v>
      </c>
      <c r="AY220" s="190" t="s">
        <v>207</v>
      </c>
    </row>
    <row r="221" spans="2:51" s="13" customFormat="1" ht="12">
      <c r="B221" s="175"/>
      <c r="D221" s="158" t="s">
        <v>466</v>
      </c>
      <c r="E221" s="176" t="s">
        <v>1</v>
      </c>
      <c r="F221" s="177" t="s">
        <v>468</v>
      </c>
      <c r="H221" s="178">
        <v>25</v>
      </c>
      <c r="I221" s="179"/>
      <c r="L221" s="175"/>
      <c r="M221" s="180"/>
      <c r="N221" s="181"/>
      <c r="O221" s="181"/>
      <c r="P221" s="181"/>
      <c r="Q221" s="181"/>
      <c r="R221" s="181"/>
      <c r="S221" s="181"/>
      <c r="T221" s="182"/>
      <c r="AT221" s="176" t="s">
        <v>466</v>
      </c>
      <c r="AU221" s="176" t="s">
        <v>87</v>
      </c>
      <c r="AV221" s="13" t="s">
        <v>212</v>
      </c>
      <c r="AW221" s="13" t="s">
        <v>36</v>
      </c>
      <c r="AX221" s="13" t="s">
        <v>87</v>
      </c>
      <c r="AY221" s="176" t="s">
        <v>207</v>
      </c>
    </row>
    <row r="222" spans="1:65" s="2" customFormat="1" ht="21.75" customHeight="1">
      <c r="A222" s="32"/>
      <c r="B222" s="143"/>
      <c r="C222" s="144" t="s">
        <v>310</v>
      </c>
      <c r="D222" s="144" t="s">
        <v>208</v>
      </c>
      <c r="E222" s="145" t="s">
        <v>921</v>
      </c>
      <c r="F222" s="146" t="s">
        <v>922</v>
      </c>
      <c r="G222" s="147" t="s">
        <v>333</v>
      </c>
      <c r="H222" s="148">
        <v>2</v>
      </c>
      <c r="I222" s="149"/>
      <c r="J222" s="150">
        <f>ROUND(I222*H222,2)</f>
        <v>0</v>
      </c>
      <c r="K222" s="151"/>
      <c r="L222" s="33"/>
      <c r="M222" s="152" t="s">
        <v>1</v>
      </c>
      <c r="N222" s="153" t="s">
        <v>44</v>
      </c>
      <c r="O222" s="58"/>
      <c r="P222" s="154">
        <f>O222*H222</f>
        <v>0</v>
      </c>
      <c r="Q222" s="154">
        <v>0</v>
      </c>
      <c r="R222" s="154">
        <f>Q222*H222</f>
        <v>0</v>
      </c>
      <c r="S222" s="154">
        <v>0</v>
      </c>
      <c r="T222" s="155">
        <f>S222*H222</f>
        <v>0</v>
      </c>
      <c r="U222" s="32"/>
      <c r="V222" s="32"/>
      <c r="W222" s="32"/>
      <c r="X222" s="32"/>
      <c r="Y222" s="32"/>
      <c r="Z222" s="32"/>
      <c r="AA222" s="32"/>
      <c r="AB222" s="32"/>
      <c r="AC222" s="32"/>
      <c r="AD222" s="32"/>
      <c r="AE222" s="32"/>
      <c r="AR222" s="156" t="s">
        <v>902</v>
      </c>
      <c r="AT222" s="156" t="s">
        <v>208</v>
      </c>
      <c r="AU222" s="156" t="s">
        <v>87</v>
      </c>
      <c r="AY222" s="17" t="s">
        <v>207</v>
      </c>
      <c r="BE222" s="157">
        <f>IF(N222="základní",J222,0)</f>
        <v>0</v>
      </c>
      <c r="BF222" s="157">
        <f>IF(N222="snížená",J222,0)</f>
        <v>0</v>
      </c>
      <c r="BG222" s="157">
        <f>IF(N222="zákl. přenesená",J222,0)</f>
        <v>0</v>
      </c>
      <c r="BH222" s="157">
        <f>IF(N222="sníž. přenesená",J222,0)</f>
        <v>0</v>
      </c>
      <c r="BI222" s="157">
        <f>IF(N222="nulová",J222,0)</f>
        <v>0</v>
      </c>
      <c r="BJ222" s="17" t="s">
        <v>87</v>
      </c>
      <c r="BK222" s="157">
        <f>ROUND(I222*H222,2)</f>
        <v>0</v>
      </c>
      <c r="BL222" s="17" t="s">
        <v>902</v>
      </c>
      <c r="BM222" s="156" t="s">
        <v>981</v>
      </c>
    </row>
    <row r="223" spans="1:47" s="2" customFormat="1" ht="39">
      <c r="A223" s="32"/>
      <c r="B223" s="33"/>
      <c r="C223" s="32"/>
      <c r="D223" s="158" t="s">
        <v>213</v>
      </c>
      <c r="E223" s="32"/>
      <c r="F223" s="159" t="s">
        <v>982</v>
      </c>
      <c r="G223" s="32"/>
      <c r="H223" s="32"/>
      <c r="I223" s="160"/>
      <c r="J223" s="32"/>
      <c r="K223" s="32"/>
      <c r="L223" s="33"/>
      <c r="M223" s="161"/>
      <c r="N223" s="162"/>
      <c r="O223" s="58"/>
      <c r="P223" s="58"/>
      <c r="Q223" s="58"/>
      <c r="R223" s="58"/>
      <c r="S223" s="58"/>
      <c r="T223" s="59"/>
      <c r="U223" s="32"/>
      <c r="V223" s="32"/>
      <c r="W223" s="32"/>
      <c r="X223" s="32"/>
      <c r="Y223" s="32"/>
      <c r="Z223" s="32"/>
      <c r="AA223" s="32"/>
      <c r="AB223" s="32"/>
      <c r="AC223" s="32"/>
      <c r="AD223" s="32"/>
      <c r="AE223" s="32"/>
      <c r="AT223" s="17" t="s">
        <v>213</v>
      </c>
      <c r="AU223" s="17" t="s">
        <v>87</v>
      </c>
    </row>
    <row r="224" spans="2:51" s="15" customFormat="1" ht="12">
      <c r="B224" s="189"/>
      <c r="D224" s="158" t="s">
        <v>466</v>
      </c>
      <c r="E224" s="190" t="s">
        <v>1</v>
      </c>
      <c r="F224" s="191" t="s">
        <v>925</v>
      </c>
      <c r="H224" s="192">
        <v>2</v>
      </c>
      <c r="I224" s="193"/>
      <c r="L224" s="189"/>
      <c r="M224" s="208"/>
      <c r="N224" s="209"/>
      <c r="O224" s="209"/>
      <c r="P224" s="209"/>
      <c r="Q224" s="209"/>
      <c r="R224" s="209"/>
      <c r="S224" s="209"/>
      <c r="T224" s="210"/>
      <c r="AT224" s="190" t="s">
        <v>466</v>
      </c>
      <c r="AU224" s="190" t="s">
        <v>87</v>
      </c>
      <c r="AV224" s="15" t="s">
        <v>89</v>
      </c>
      <c r="AW224" s="15" t="s">
        <v>36</v>
      </c>
      <c r="AX224" s="15" t="s">
        <v>87</v>
      </c>
      <c r="AY224" s="190" t="s">
        <v>207</v>
      </c>
    </row>
    <row r="225" spans="1:31" s="2" customFormat="1" ht="6.95" customHeight="1">
      <c r="A225" s="32"/>
      <c r="B225" s="47"/>
      <c r="C225" s="48"/>
      <c r="D225" s="48"/>
      <c r="E225" s="48"/>
      <c r="F225" s="48"/>
      <c r="G225" s="48"/>
      <c r="H225" s="48"/>
      <c r="I225" s="48"/>
      <c r="J225" s="48"/>
      <c r="K225" s="48"/>
      <c r="L225" s="33"/>
      <c r="M225" s="32"/>
      <c r="O225" s="32"/>
      <c r="P225" s="32"/>
      <c r="Q225" s="32"/>
      <c r="R225" s="32"/>
      <c r="S225" s="32"/>
      <c r="T225" s="32"/>
      <c r="U225" s="32"/>
      <c r="V225" s="32"/>
      <c r="W225" s="32"/>
      <c r="X225" s="32"/>
      <c r="Y225" s="32"/>
      <c r="Z225" s="32"/>
      <c r="AA225" s="32"/>
      <c r="AB225" s="32"/>
      <c r="AC225" s="32"/>
      <c r="AD225" s="32"/>
      <c r="AE225" s="32"/>
    </row>
  </sheetData>
  <autoFilter ref="C118:K224"/>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BM46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2" t="s">
        <v>5</v>
      </c>
      <c r="M2" s="243"/>
      <c r="N2" s="243"/>
      <c r="O2" s="243"/>
      <c r="P2" s="243"/>
      <c r="Q2" s="243"/>
      <c r="R2" s="243"/>
      <c r="S2" s="243"/>
      <c r="T2" s="243"/>
      <c r="U2" s="243"/>
      <c r="V2" s="243"/>
      <c r="AT2" s="17" t="s">
        <v>122</v>
      </c>
    </row>
    <row r="3" spans="2:46" s="1" customFormat="1" ht="6.95" customHeight="1" hidden="1">
      <c r="B3" s="18"/>
      <c r="C3" s="19"/>
      <c r="D3" s="19"/>
      <c r="E3" s="19"/>
      <c r="F3" s="19"/>
      <c r="G3" s="19"/>
      <c r="H3" s="19"/>
      <c r="I3" s="19"/>
      <c r="J3" s="19"/>
      <c r="K3" s="19"/>
      <c r="L3" s="20"/>
      <c r="AT3" s="17" t="s">
        <v>89</v>
      </c>
    </row>
    <row r="4" spans="2:46" s="1" customFormat="1" ht="24.95" customHeight="1" hidden="1">
      <c r="B4" s="20"/>
      <c r="D4" s="21" t="s">
        <v>183</v>
      </c>
      <c r="L4" s="20"/>
      <c r="M4" s="98" t="s">
        <v>10</v>
      </c>
      <c r="AT4" s="17" t="s">
        <v>3</v>
      </c>
    </row>
    <row r="5" spans="2:12" s="1" customFormat="1" ht="6.95" customHeight="1" hidden="1">
      <c r="B5" s="20"/>
      <c r="L5" s="20"/>
    </row>
    <row r="6" spans="2:12" s="1" customFormat="1" ht="12" customHeight="1" hidden="1">
      <c r="B6" s="20"/>
      <c r="D6" s="27" t="s">
        <v>16</v>
      </c>
      <c r="L6" s="20"/>
    </row>
    <row r="7" spans="2:12" s="1" customFormat="1" ht="16.5" customHeight="1" hidden="1">
      <c r="B7" s="20"/>
      <c r="E7" s="259" t="str">
        <f>'Rekapitulace stavby'!K6</f>
        <v>Oprava nástupišť č. 5 a 6 v žst. Brno hl.n.</v>
      </c>
      <c r="F7" s="260"/>
      <c r="G7" s="260"/>
      <c r="H7" s="260"/>
      <c r="L7" s="20"/>
    </row>
    <row r="8" spans="1:31" s="2" customFormat="1" ht="12" customHeight="1" hidden="1">
      <c r="A8" s="32"/>
      <c r="B8" s="33"/>
      <c r="C8" s="32"/>
      <c r="D8" s="27" t="s">
        <v>184</v>
      </c>
      <c r="E8" s="32"/>
      <c r="F8" s="32"/>
      <c r="G8" s="32"/>
      <c r="H8" s="32"/>
      <c r="I8" s="32"/>
      <c r="J8" s="32"/>
      <c r="K8" s="32"/>
      <c r="L8" s="42"/>
      <c r="S8" s="32"/>
      <c r="T8" s="32"/>
      <c r="U8" s="32"/>
      <c r="V8" s="32"/>
      <c r="W8" s="32"/>
      <c r="X8" s="32"/>
      <c r="Y8" s="32"/>
      <c r="Z8" s="32"/>
      <c r="AA8" s="32"/>
      <c r="AB8" s="32"/>
      <c r="AC8" s="32"/>
      <c r="AD8" s="32"/>
      <c r="AE8" s="32"/>
    </row>
    <row r="9" spans="1:31" s="2" customFormat="1" ht="16.5" customHeight="1" hidden="1">
      <c r="A9" s="32"/>
      <c r="B9" s="33"/>
      <c r="C9" s="32"/>
      <c r="D9" s="32"/>
      <c r="E9" s="232" t="s">
        <v>983</v>
      </c>
      <c r="F9" s="258"/>
      <c r="G9" s="258"/>
      <c r="H9" s="258"/>
      <c r="I9" s="32"/>
      <c r="J9" s="32"/>
      <c r="K9" s="32"/>
      <c r="L9" s="42"/>
      <c r="S9" s="32"/>
      <c r="T9" s="32"/>
      <c r="U9" s="32"/>
      <c r="V9" s="32"/>
      <c r="W9" s="32"/>
      <c r="X9" s="32"/>
      <c r="Y9" s="32"/>
      <c r="Z9" s="32"/>
      <c r="AA9" s="32"/>
      <c r="AB9" s="32"/>
      <c r="AC9" s="32"/>
      <c r="AD9" s="32"/>
      <c r="AE9" s="32"/>
    </row>
    <row r="10" spans="1:31" s="2" customFormat="1" ht="12" hidden="1">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hidden="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hidden="1">
      <c r="A12" s="32"/>
      <c r="B12" s="33"/>
      <c r="C12" s="32"/>
      <c r="D12" s="27" t="s">
        <v>20</v>
      </c>
      <c r="E12" s="32"/>
      <c r="F12" s="25" t="s">
        <v>21</v>
      </c>
      <c r="G12" s="32"/>
      <c r="H12" s="32"/>
      <c r="I12" s="27" t="s">
        <v>22</v>
      </c>
      <c r="J12" s="55" t="str">
        <f>'Rekapitulace stavby'!AN8</f>
        <v>18. 2. 2021</v>
      </c>
      <c r="K12" s="32"/>
      <c r="L12" s="42"/>
      <c r="S12" s="32"/>
      <c r="T12" s="32"/>
      <c r="U12" s="32"/>
      <c r="V12" s="32"/>
      <c r="W12" s="32"/>
      <c r="X12" s="32"/>
      <c r="Y12" s="32"/>
      <c r="Z12" s="32"/>
      <c r="AA12" s="32"/>
      <c r="AB12" s="32"/>
      <c r="AC12" s="32"/>
      <c r="AD12" s="32"/>
      <c r="AE12" s="32"/>
    </row>
    <row r="13" spans="1:31" s="2" customFormat="1" ht="10.9" customHeight="1" hidden="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hidden="1">
      <c r="A14" s="32"/>
      <c r="B14" s="33"/>
      <c r="C14" s="32"/>
      <c r="D14" s="27" t="s">
        <v>24</v>
      </c>
      <c r="E14" s="32"/>
      <c r="F14" s="32"/>
      <c r="G14" s="32"/>
      <c r="H14" s="32"/>
      <c r="I14" s="27" t="s">
        <v>25</v>
      </c>
      <c r="J14" s="25" t="s">
        <v>26</v>
      </c>
      <c r="K14" s="32"/>
      <c r="L14" s="42"/>
      <c r="S14" s="32"/>
      <c r="T14" s="32"/>
      <c r="U14" s="32"/>
      <c r="V14" s="32"/>
      <c r="W14" s="32"/>
      <c r="X14" s="32"/>
      <c r="Y14" s="32"/>
      <c r="Z14" s="32"/>
      <c r="AA14" s="32"/>
      <c r="AB14" s="32"/>
      <c r="AC14" s="32"/>
      <c r="AD14" s="32"/>
      <c r="AE14" s="32"/>
    </row>
    <row r="15" spans="1:31" s="2" customFormat="1" ht="18" customHeight="1" hidden="1">
      <c r="A15" s="32"/>
      <c r="B15" s="33"/>
      <c r="C15" s="32"/>
      <c r="D15" s="32"/>
      <c r="E15" s="25" t="s">
        <v>27</v>
      </c>
      <c r="F15" s="32"/>
      <c r="G15" s="32"/>
      <c r="H15" s="32"/>
      <c r="I15" s="27" t="s">
        <v>28</v>
      </c>
      <c r="J15" s="25" t="s">
        <v>29</v>
      </c>
      <c r="K15" s="32"/>
      <c r="L15" s="42"/>
      <c r="S15" s="32"/>
      <c r="T15" s="32"/>
      <c r="U15" s="32"/>
      <c r="V15" s="32"/>
      <c r="W15" s="32"/>
      <c r="X15" s="32"/>
      <c r="Y15" s="32"/>
      <c r="Z15" s="32"/>
      <c r="AA15" s="32"/>
      <c r="AB15" s="32"/>
      <c r="AC15" s="32"/>
      <c r="AD15" s="32"/>
      <c r="AE15" s="32"/>
    </row>
    <row r="16" spans="1:31" s="2" customFormat="1" ht="6.95" customHeight="1" hidden="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hidden="1">
      <c r="A17" s="32"/>
      <c r="B17" s="33"/>
      <c r="C17" s="32"/>
      <c r="D17" s="27" t="s">
        <v>30</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hidden="1">
      <c r="A18" s="32"/>
      <c r="B18" s="33"/>
      <c r="C18" s="32"/>
      <c r="D18" s="32"/>
      <c r="E18" s="261" t="str">
        <f>'Rekapitulace stavby'!E14</f>
        <v>Vyplň údaj</v>
      </c>
      <c r="F18" s="247"/>
      <c r="G18" s="247"/>
      <c r="H18" s="247"/>
      <c r="I18" s="27" t="s">
        <v>28</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hidden="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hidden="1">
      <c r="A20" s="32"/>
      <c r="B20" s="33"/>
      <c r="C20" s="32"/>
      <c r="D20" s="27" t="s">
        <v>32</v>
      </c>
      <c r="E20" s="32"/>
      <c r="F20" s="32"/>
      <c r="G20" s="32"/>
      <c r="H20" s="32"/>
      <c r="I20" s="27" t="s">
        <v>25</v>
      </c>
      <c r="J20" s="25" t="s">
        <v>33</v>
      </c>
      <c r="K20" s="32"/>
      <c r="L20" s="42"/>
      <c r="S20" s="32"/>
      <c r="T20" s="32"/>
      <c r="U20" s="32"/>
      <c r="V20" s="32"/>
      <c r="W20" s="32"/>
      <c r="X20" s="32"/>
      <c r="Y20" s="32"/>
      <c r="Z20" s="32"/>
      <c r="AA20" s="32"/>
      <c r="AB20" s="32"/>
      <c r="AC20" s="32"/>
      <c r="AD20" s="32"/>
      <c r="AE20" s="32"/>
    </row>
    <row r="21" spans="1:31" s="2" customFormat="1" ht="18" customHeight="1" hidden="1">
      <c r="A21" s="32"/>
      <c r="B21" s="33"/>
      <c r="C21" s="32"/>
      <c r="D21" s="32"/>
      <c r="E21" s="25" t="s">
        <v>34</v>
      </c>
      <c r="F21" s="32"/>
      <c r="G21" s="32"/>
      <c r="H21" s="32"/>
      <c r="I21" s="27" t="s">
        <v>28</v>
      </c>
      <c r="J21" s="25" t="s">
        <v>35</v>
      </c>
      <c r="K21" s="32"/>
      <c r="L21" s="42"/>
      <c r="S21" s="32"/>
      <c r="T21" s="32"/>
      <c r="U21" s="32"/>
      <c r="V21" s="32"/>
      <c r="W21" s="32"/>
      <c r="X21" s="32"/>
      <c r="Y21" s="32"/>
      <c r="Z21" s="32"/>
      <c r="AA21" s="32"/>
      <c r="AB21" s="32"/>
      <c r="AC21" s="32"/>
      <c r="AD21" s="32"/>
      <c r="AE21" s="32"/>
    </row>
    <row r="22" spans="1:31" s="2" customFormat="1" ht="6.95" customHeight="1" hidden="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hidden="1">
      <c r="A23" s="32"/>
      <c r="B23" s="33"/>
      <c r="C23" s="32"/>
      <c r="D23" s="27" t="s">
        <v>37</v>
      </c>
      <c r="E23" s="32"/>
      <c r="F23" s="32"/>
      <c r="G23" s="32"/>
      <c r="H23" s="32"/>
      <c r="I23" s="27" t="s">
        <v>25</v>
      </c>
      <c r="J23" s="25" t="s">
        <v>33</v>
      </c>
      <c r="K23" s="32"/>
      <c r="L23" s="42"/>
      <c r="S23" s="32"/>
      <c r="T23" s="32"/>
      <c r="U23" s="32"/>
      <c r="V23" s="32"/>
      <c r="W23" s="32"/>
      <c r="X23" s="32"/>
      <c r="Y23" s="32"/>
      <c r="Z23" s="32"/>
      <c r="AA23" s="32"/>
      <c r="AB23" s="32"/>
      <c r="AC23" s="32"/>
      <c r="AD23" s="32"/>
      <c r="AE23" s="32"/>
    </row>
    <row r="24" spans="1:31" s="2" customFormat="1" ht="18" customHeight="1" hidden="1">
      <c r="A24" s="32"/>
      <c r="B24" s="33"/>
      <c r="C24" s="32"/>
      <c r="D24" s="32"/>
      <c r="E24" s="25" t="s">
        <v>34</v>
      </c>
      <c r="F24" s="32"/>
      <c r="G24" s="32"/>
      <c r="H24" s="32"/>
      <c r="I24" s="27" t="s">
        <v>28</v>
      </c>
      <c r="J24" s="25" t="s">
        <v>35</v>
      </c>
      <c r="K24" s="32"/>
      <c r="L24" s="42"/>
      <c r="S24" s="32"/>
      <c r="T24" s="32"/>
      <c r="U24" s="32"/>
      <c r="V24" s="32"/>
      <c r="W24" s="32"/>
      <c r="X24" s="32"/>
      <c r="Y24" s="32"/>
      <c r="Z24" s="32"/>
      <c r="AA24" s="32"/>
      <c r="AB24" s="32"/>
      <c r="AC24" s="32"/>
      <c r="AD24" s="32"/>
      <c r="AE24" s="32"/>
    </row>
    <row r="25" spans="1:31" s="2" customFormat="1" ht="6.95" customHeight="1" hidden="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hidden="1">
      <c r="A26" s="32"/>
      <c r="B26" s="33"/>
      <c r="C26" s="32"/>
      <c r="D26" s="27" t="s">
        <v>38</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hidden="1">
      <c r="A27" s="99"/>
      <c r="B27" s="100"/>
      <c r="C27" s="99"/>
      <c r="D27" s="99"/>
      <c r="E27" s="251" t="s">
        <v>1</v>
      </c>
      <c r="F27" s="251"/>
      <c r="G27" s="251"/>
      <c r="H27" s="251"/>
      <c r="I27" s="99"/>
      <c r="J27" s="99"/>
      <c r="K27" s="99"/>
      <c r="L27" s="101"/>
      <c r="S27" s="99"/>
      <c r="T27" s="99"/>
      <c r="U27" s="99"/>
      <c r="V27" s="99"/>
      <c r="W27" s="99"/>
      <c r="X27" s="99"/>
      <c r="Y27" s="99"/>
      <c r="Z27" s="99"/>
      <c r="AA27" s="99"/>
      <c r="AB27" s="99"/>
      <c r="AC27" s="99"/>
      <c r="AD27" s="99"/>
      <c r="AE27" s="99"/>
    </row>
    <row r="28" spans="1:31" s="2" customFormat="1" ht="6.95" customHeight="1" hidden="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hidden="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hidden="1">
      <c r="A30" s="32"/>
      <c r="B30" s="33"/>
      <c r="C30" s="32"/>
      <c r="D30" s="102" t="s">
        <v>39</v>
      </c>
      <c r="E30" s="32"/>
      <c r="F30" s="32"/>
      <c r="G30" s="32"/>
      <c r="H30" s="32"/>
      <c r="I30" s="32"/>
      <c r="J30" s="71">
        <f>ROUND(J119,2)</f>
        <v>0</v>
      </c>
      <c r="K30" s="32"/>
      <c r="L30" s="42"/>
      <c r="S30" s="32"/>
      <c r="T30" s="32"/>
      <c r="U30" s="32"/>
      <c r="V30" s="32"/>
      <c r="W30" s="32"/>
      <c r="X30" s="32"/>
      <c r="Y30" s="32"/>
      <c r="Z30" s="32"/>
      <c r="AA30" s="32"/>
      <c r="AB30" s="32"/>
      <c r="AC30" s="32"/>
      <c r="AD30" s="32"/>
      <c r="AE30" s="32"/>
    </row>
    <row r="31" spans="1:31" s="2" customFormat="1" ht="6.95" customHeight="1" hidden="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hidden="1">
      <c r="A32" s="32"/>
      <c r="B32" s="33"/>
      <c r="C32" s="32"/>
      <c r="D32" s="32"/>
      <c r="E32" s="32"/>
      <c r="F32" s="36" t="s">
        <v>41</v>
      </c>
      <c r="G32" s="32"/>
      <c r="H32" s="32"/>
      <c r="I32" s="36" t="s">
        <v>40</v>
      </c>
      <c r="J32" s="36" t="s">
        <v>42</v>
      </c>
      <c r="K32" s="32"/>
      <c r="L32" s="42"/>
      <c r="S32" s="32"/>
      <c r="T32" s="32"/>
      <c r="U32" s="32"/>
      <c r="V32" s="32"/>
      <c r="W32" s="32"/>
      <c r="X32" s="32"/>
      <c r="Y32" s="32"/>
      <c r="Z32" s="32"/>
      <c r="AA32" s="32"/>
      <c r="AB32" s="32"/>
      <c r="AC32" s="32"/>
      <c r="AD32" s="32"/>
      <c r="AE32" s="32"/>
    </row>
    <row r="33" spans="1:31" s="2" customFormat="1" ht="14.45" customHeight="1" hidden="1">
      <c r="A33" s="32"/>
      <c r="B33" s="33"/>
      <c r="C33" s="32"/>
      <c r="D33" s="103" t="s">
        <v>43</v>
      </c>
      <c r="E33" s="27" t="s">
        <v>44</v>
      </c>
      <c r="F33" s="104">
        <f>ROUND((SUM(BE119:BE463)),2)</f>
        <v>0</v>
      </c>
      <c r="G33" s="32"/>
      <c r="H33" s="32"/>
      <c r="I33" s="105">
        <v>0.21</v>
      </c>
      <c r="J33" s="104">
        <f>ROUND(((SUM(BE119:BE463))*I33),2)</f>
        <v>0</v>
      </c>
      <c r="K33" s="32"/>
      <c r="L33" s="42"/>
      <c r="S33" s="32"/>
      <c r="T33" s="32"/>
      <c r="U33" s="32"/>
      <c r="V33" s="32"/>
      <c r="W33" s="32"/>
      <c r="X33" s="32"/>
      <c r="Y33" s="32"/>
      <c r="Z33" s="32"/>
      <c r="AA33" s="32"/>
      <c r="AB33" s="32"/>
      <c r="AC33" s="32"/>
      <c r="AD33" s="32"/>
      <c r="AE33" s="32"/>
    </row>
    <row r="34" spans="1:31" s="2" customFormat="1" ht="14.45" customHeight="1" hidden="1">
      <c r="A34" s="32"/>
      <c r="B34" s="33"/>
      <c r="C34" s="32"/>
      <c r="D34" s="32"/>
      <c r="E34" s="27" t="s">
        <v>45</v>
      </c>
      <c r="F34" s="104">
        <f>ROUND((SUM(BF119:BF463)),2)</f>
        <v>0</v>
      </c>
      <c r="G34" s="32"/>
      <c r="H34" s="32"/>
      <c r="I34" s="105">
        <v>0.15</v>
      </c>
      <c r="J34" s="104">
        <f>ROUND(((SUM(BF119:BF463))*I34),2)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46</v>
      </c>
      <c r="F35" s="104">
        <f>ROUND((SUM(BG119:BG463)),2)</f>
        <v>0</v>
      </c>
      <c r="G35" s="32"/>
      <c r="H35" s="32"/>
      <c r="I35" s="105">
        <v>0.21</v>
      </c>
      <c r="J35" s="104">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47</v>
      </c>
      <c r="F36" s="104">
        <f>ROUND((SUM(BH119:BH463)),2)</f>
        <v>0</v>
      </c>
      <c r="G36" s="32"/>
      <c r="H36" s="32"/>
      <c r="I36" s="105">
        <v>0.15</v>
      </c>
      <c r="J36" s="104">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48</v>
      </c>
      <c r="F37" s="104">
        <f>ROUND((SUM(BI119:BI463)),2)</f>
        <v>0</v>
      </c>
      <c r="G37" s="32"/>
      <c r="H37" s="32"/>
      <c r="I37" s="105">
        <v>0</v>
      </c>
      <c r="J37" s="104">
        <f>0</f>
        <v>0</v>
      </c>
      <c r="K37" s="32"/>
      <c r="L37" s="42"/>
      <c r="S37" s="32"/>
      <c r="T37" s="32"/>
      <c r="U37" s="32"/>
      <c r="V37" s="32"/>
      <c r="W37" s="32"/>
      <c r="X37" s="32"/>
      <c r="Y37" s="32"/>
      <c r="Z37" s="32"/>
      <c r="AA37" s="32"/>
      <c r="AB37" s="32"/>
      <c r="AC37" s="32"/>
      <c r="AD37" s="32"/>
      <c r="AE37" s="32"/>
    </row>
    <row r="38" spans="1:31" s="2" customFormat="1" ht="6.95" customHeight="1" hidden="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hidden="1">
      <c r="A39" s="32"/>
      <c r="B39" s="33"/>
      <c r="C39" s="106"/>
      <c r="D39" s="107" t="s">
        <v>49</v>
      </c>
      <c r="E39" s="60"/>
      <c r="F39" s="60"/>
      <c r="G39" s="108" t="s">
        <v>50</v>
      </c>
      <c r="H39" s="109" t="s">
        <v>51</v>
      </c>
      <c r="I39" s="60"/>
      <c r="J39" s="110">
        <f>SUM(J30:J37)</f>
        <v>0</v>
      </c>
      <c r="K39" s="111"/>
      <c r="L39" s="42"/>
      <c r="S39" s="32"/>
      <c r="T39" s="32"/>
      <c r="U39" s="32"/>
      <c r="V39" s="32"/>
      <c r="W39" s="32"/>
      <c r="X39" s="32"/>
      <c r="Y39" s="32"/>
      <c r="Z39" s="32"/>
      <c r="AA39" s="32"/>
      <c r="AB39" s="32"/>
      <c r="AC39" s="32"/>
      <c r="AD39" s="32"/>
      <c r="AE39" s="32"/>
    </row>
    <row r="40" spans="1:31" s="2" customFormat="1" ht="14.45" customHeight="1" hidden="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42"/>
      <c r="D50" s="43" t="s">
        <v>52</v>
      </c>
      <c r="E50" s="44"/>
      <c r="F50" s="44"/>
      <c r="G50" s="43" t="s">
        <v>53</v>
      </c>
      <c r="H50" s="44"/>
      <c r="I50" s="44"/>
      <c r="J50" s="44"/>
      <c r="K50" s="44"/>
      <c r="L50" s="42"/>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75" hidden="1">
      <c r="A61" s="32"/>
      <c r="B61" s="33"/>
      <c r="C61" s="32"/>
      <c r="D61" s="45" t="s">
        <v>54</v>
      </c>
      <c r="E61" s="35"/>
      <c r="F61" s="112" t="s">
        <v>55</v>
      </c>
      <c r="G61" s="45" t="s">
        <v>54</v>
      </c>
      <c r="H61" s="35"/>
      <c r="I61" s="35"/>
      <c r="J61" s="113" t="s">
        <v>55</v>
      </c>
      <c r="K61" s="35"/>
      <c r="L61" s="42"/>
      <c r="S61" s="32"/>
      <c r="T61" s="32"/>
      <c r="U61" s="32"/>
      <c r="V61" s="32"/>
      <c r="W61" s="32"/>
      <c r="X61" s="32"/>
      <c r="Y61" s="32"/>
      <c r="Z61" s="32"/>
      <c r="AA61" s="32"/>
      <c r="AB61" s="32"/>
      <c r="AC61" s="32"/>
      <c r="AD61" s="32"/>
      <c r="AE61" s="32"/>
    </row>
    <row r="62" spans="2:12" ht="12" hidden="1">
      <c r="B62" s="20"/>
      <c r="L62" s="20"/>
    </row>
    <row r="63" spans="2:12" ht="12" hidden="1">
      <c r="B63" s="20"/>
      <c r="L63" s="20"/>
    </row>
    <row r="64" spans="2:12" ht="12" hidden="1">
      <c r="B64" s="20"/>
      <c r="L64" s="20"/>
    </row>
    <row r="65" spans="1:31" s="2" customFormat="1" ht="12.75" hidden="1">
      <c r="A65" s="32"/>
      <c r="B65" s="33"/>
      <c r="C65" s="32"/>
      <c r="D65" s="43" t="s">
        <v>56</v>
      </c>
      <c r="E65" s="46"/>
      <c r="F65" s="46"/>
      <c r="G65" s="43" t="s">
        <v>57</v>
      </c>
      <c r="H65" s="46"/>
      <c r="I65" s="46"/>
      <c r="J65" s="46"/>
      <c r="K65" s="46"/>
      <c r="L65" s="42"/>
      <c r="S65" s="32"/>
      <c r="T65" s="32"/>
      <c r="U65" s="32"/>
      <c r="V65" s="32"/>
      <c r="W65" s="32"/>
      <c r="X65" s="32"/>
      <c r="Y65" s="32"/>
      <c r="Z65" s="32"/>
      <c r="AA65" s="32"/>
      <c r="AB65" s="32"/>
      <c r="AC65" s="32"/>
      <c r="AD65" s="32"/>
      <c r="AE65" s="32"/>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75" hidden="1">
      <c r="A76" s="32"/>
      <c r="B76" s="33"/>
      <c r="C76" s="32"/>
      <c r="D76" s="45" t="s">
        <v>54</v>
      </c>
      <c r="E76" s="35"/>
      <c r="F76" s="112" t="s">
        <v>55</v>
      </c>
      <c r="G76" s="45" t="s">
        <v>54</v>
      </c>
      <c r="H76" s="35"/>
      <c r="I76" s="35"/>
      <c r="J76" s="113" t="s">
        <v>55</v>
      </c>
      <c r="K76" s="35"/>
      <c r="L76" s="42"/>
      <c r="S76" s="32"/>
      <c r="T76" s="32"/>
      <c r="U76" s="32"/>
      <c r="V76" s="32"/>
      <c r="W76" s="32"/>
      <c r="X76" s="32"/>
      <c r="Y76" s="32"/>
      <c r="Z76" s="32"/>
      <c r="AA76" s="32"/>
      <c r="AB76" s="32"/>
      <c r="AC76" s="32"/>
      <c r="AD76" s="32"/>
      <c r="AE76" s="32"/>
    </row>
    <row r="77" spans="1:31" s="2" customFormat="1" ht="14.45" customHeight="1" hidden="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78" ht="12" hidden="1"/>
    <row r="79" ht="12" hidden="1"/>
    <row r="80" ht="12" hidden="1"/>
    <row r="81" spans="1:31" s="2" customFormat="1" ht="6.95" customHeight="1" hidden="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hidden="1">
      <c r="A82" s="32"/>
      <c r="B82" s="33"/>
      <c r="C82" s="21" t="s">
        <v>186</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hidden="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hidden="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hidden="1">
      <c r="A85" s="32"/>
      <c r="B85" s="33"/>
      <c r="C85" s="32"/>
      <c r="D85" s="32"/>
      <c r="E85" s="259" t="str">
        <f>E7</f>
        <v>Oprava nástupišť č. 5 a 6 v žst. Brno hl.n.</v>
      </c>
      <c r="F85" s="260"/>
      <c r="G85" s="260"/>
      <c r="H85" s="260"/>
      <c r="I85" s="32"/>
      <c r="J85" s="32"/>
      <c r="K85" s="32"/>
      <c r="L85" s="42"/>
      <c r="S85" s="32"/>
      <c r="T85" s="32"/>
      <c r="U85" s="32"/>
      <c r="V85" s="32"/>
      <c r="W85" s="32"/>
      <c r="X85" s="32"/>
      <c r="Y85" s="32"/>
      <c r="Z85" s="32"/>
      <c r="AA85" s="32"/>
      <c r="AB85" s="32"/>
      <c r="AC85" s="32"/>
      <c r="AD85" s="32"/>
      <c r="AE85" s="32"/>
    </row>
    <row r="86" spans="1:31" s="2" customFormat="1" ht="12" customHeight="1" hidden="1">
      <c r="A86" s="32"/>
      <c r="B86" s="33"/>
      <c r="C86" s="27" t="s">
        <v>184</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hidden="1">
      <c r="A87" s="32"/>
      <c r="B87" s="33"/>
      <c r="C87" s="32"/>
      <c r="D87" s="32"/>
      <c r="E87" s="232" t="str">
        <f>E9</f>
        <v>SO 512 - Nástupiště č.5</v>
      </c>
      <c r="F87" s="258"/>
      <c r="G87" s="258"/>
      <c r="H87" s="258"/>
      <c r="I87" s="32"/>
      <c r="J87" s="32"/>
      <c r="K87" s="32"/>
      <c r="L87" s="42"/>
      <c r="S87" s="32"/>
      <c r="T87" s="32"/>
      <c r="U87" s="32"/>
      <c r="V87" s="32"/>
      <c r="W87" s="32"/>
      <c r="X87" s="32"/>
      <c r="Y87" s="32"/>
      <c r="Z87" s="32"/>
      <c r="AA87" s="32"/>
      <c r="AB87" s="32"/>
      <c r="AC87" s="32"/>
      <c r="AD87" s="32"/>
      <c r="AE87" s="32"/>
    </row>
    <row r="88" spans="1:31" s="2" customFormat="1" ht="6.95" customHeight="1" hidden="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hidden="1">
      <c r="A89" s="32"/>
      <c r="B89" s="33"/>
      <c r="C89" s="27" t="s">
        <v>20</v>
      </c>
      <c r="D89" s="32"/>
      <c r="E89" s="32"/>
      <c r="F89" s="25" t="str">
        <f>F12</f>
        <v>Brno hl.n.</v>
      </c>
      <c r="G89" s="32"/>
      <c r="H89" s="32"/>
      <c r="I89" s="27" t="s">
        <v>22</v>
      </c>
      <c r="J89" s="55" t="str">
        <f>IF(J12="","",J12)</f>
        <v>18. 2. 2021</v>
      </c>
      <c r="K89" s="32"/>
      <c r="L89" s="42"/>
      <c r="S89" s="32"/>
      <c r="T89" s="32"/>
      <c r="U89" s="32"/>
      <c r="V89" s="32"/>
      <c r="W89" s="32"/>
      <c r="X89" s="32"/>
      <c r="Y89" s="32"/>
      <c r="Z89" s="32"/>
      <c r="AA89" s="32"/>
      <c r="AB89" s="32"/>
      <c r="AC89" s="32"/>
      <c r="AD89" s="32"/>
      <c r="AE89" s="32"/>
    </row>
    <row r="90" spans="1:31" s="2" customFormat="1" ht="6.95" customHeight="1" hidden="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25.7" customHeight="1" hidden="1">
      <c r="A91" s="32"/>
      <c r="B91" s="33"/>
      <c r="C91" s="27" t="s">
        <v>24</v>
      </c>
      <c r="D91" s="32"/>
      <c r="E91" s="32"/>
      <c r="F91" s="25" t="str">
        <f>E15</f>
        <v>Správa železnic, státní organizace</v>
      </c>
      <c r="G91" s="32"/>
      <c r="H91" s="32"/>
      <c r="I91" s="27" t="s">
        <v>32</v>
      </c>
      <c r="J91" s="30" t="str">
        <f>E21</f>
        <v>DMC Havlíčkův Brod, s.r.o.</v>
      </c>
      <c r="K91" s="32"/>
      <c r="L91" s="42"/>
      <c r="S91" s="32"/>
      <c r="T91" s="32"/>
      <c r="U91" s="32"/>
      <c r="V91" s="32"/>
      <c r="W91" s="32"/>
      <c r="X91" s="32"/>
      <c r="Y91" s="32"/>
      <c r="Z91" s="32"/>
      <c r="AA91" s="32"/>
      <c r="AB91" s="32"/>
      <c r="AC91" s="32"/>
      <c r="AD91" s="32"/>
      <c r="AE91" s="32"/>
    </row>
    <row r="92" spans="1:31" s="2" customFormat="1" ht="25.7" customHeight="1" hidden="1">
      <c r="A92" s="32"/>
      <c r="B92" s="33"/>
      <c r="C92" s="27" t="s">
        <v>30</v>
      </c>
      <c r="D92" s="32"/>
      <c r="E92" s="32"/>
      <c r="F92" s="25" t="str">
        <f>IF(E18="","",E18)</f>
        <v>Vyplň údaj</v>
      </c>
      <c r="G92" s="32"/>
      <c r="H92" s="32"/>
      <c r="I92" s="27" t="s">
        <v>37</v>
      </c>
      <c r="J92" s="30" t="str">
        <f>E24</f>
        <v>DMC Havlíčkův Brod, s.r.o.</v>
      </c>
      <c r="K92" s="32"/>
      <c r="L92" s="42"/>
      <c r="S92" s="32"/>
      <c r="T92" s="32"/>
      <c r="U92" s="32"/>
      <c r="V92" s="32"/>
      <c r="W92" s="32"/>
      <c r="X92" s="32"/>
      <c r="Y92" s="32"/>
      <c r="Z92" s="32"/>
      <c r="AA92" s="32"/>
      <c r="AB92" s="32"/>
      <c r="AC92" s="32"/>
      <c r="AD92" s="32"/>
      <c r="AE92" s="32"/>
    </row>
    <row r="93" spans="1:31" s="2" customFormat="1" ht="10.35" customHeight="1" hidden="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hidden="1">
      <c r="A94" s="32"/>
      <c r="B94" s="33"/>
      <c r="C94" s="114" t="s">
        <v>187</v>
      </c>
      <c r="D94" s="106"/>
      <c r="E94" s="106"/>
      <c r="F94" s="106"/>
      <c r="G94" s="106"/>
      <c r="H94" s="106"/>
      <c r="I94" s="106"/>
      <c r="J94" s="115" t="s">
        <v>188</v>
      </c>
      <c r="K94" s="106"/>
      <c r="L94" s="42"/>
      <c r="S94" s="32"/>
      <c r="T94" s="32"/>
      <c r="U94" s="32"/>
      <c r="V94" s="32"/>
      <c r="W94" s="32"/>
      <c r="X94" s="32"/>
      <c r="Y94" s="32"/>
      <c r="Z94" s="32"/>
      <c r="AA94" s="32"/>
      <c r="AB94" s="32"/>
      <c r="AC94" s="32"/>
      <c r="AD94" s="32"/>
      <c r="AE94" s="32"/>
    </row>
    <row r="95" spans="1:31" s="2" customFormat="1" ht="10.35" customHeight="1" hidden="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hidden="1">
      <c r="A96" s="32"/>
      <c r="B96" s="33"/>
      <c r="C96" s="116" t="s">
        <v>189</v>
      </c>
      <c r="D96" s="32"/>
      <c r="E96" s="32"/>
      <c r="F96" s="32"/>
      <c r="G96" s="32"/>
      <c r="H96" s="32"/>
      <c r="I96" s="32"/>
      <c r="J96" s="71">
        <f>J119</f>
        <v>0</v>
      </c>
      <c r="K96" s="32"/>
      <c r="L96" s="42"/>
      <c r="S96" s="32"/>
      <c r="T96" s="32"/>
      <c r="U96" s="32"/>
      <c r="V96" s="32"/>
      <c r="W96" s="32"/>
      <c r="X96" s="32"/>
      <c r="Y96" s="32"/>
      <c r="Z96" s="32"/>
      <c r="AA96" s="32"/>
      <c r="AB96" s="32"/>
      <c r="AC96" s="32"/>
      <c r="AD96" s="32"/>
      <c r="AE96" s="32"/>
      <c r="AU96" s="17" t="s">
        <v>190</v>
      </c>
    </row>
    <row r="97" spans="2:12" s="9" customFormat="1" ht="24.95" customHeight="1" hidden="1">
      <c r="B97" s="117"/>
      <c r="D97" s="118" t="s">
        <v>768</v>
      </c>
      <c r="E97" s="119"/>
      <c r="F97" s="119"/>
      <c r="G97" s="119"/>
      <c r="H97" s="119"/>
      <c r="I97" s="119"/>
      <c r="J97" s="120">
        <f>J120</f>
        <v>0</v>
      </c>
      <c r="L97" s="117"/>
    </row>
    <row r="98" spans="2:12" s="14" customFormat="1" ht="19.9" customHeight="1" hidden="1">
      <c r="B98" s="183"/>
      <c r="D98" s="184" t="s">
        <v>769</v>
      </c>
      <c r="E98" s="185"/>
      <c r="F98" s="185"/>
      <c r="G98" s="185"/>
      <c r="H98" s="185"/>
      <c r="I98" s="185"/>
      <c r="J98" s="186">
        <f>J121</f>
        <v>0</v>
      </c>
      <c r="L98" s="183"/>
    </row>
    <row r="99" spans="2:12" s="9" customFormat="1" ht="24.95" customHeight="1" hidden="1">
      <c r="B99" s="117"/>
      <c r="D99" s="118" t="s">
        <v>607</v>
      </c>
      <c r="E99" s="119"/>
      <c r="F99" s="119"/>
      <c r="G99" s="119"/>
      <c r="H99" s="119"/>
      <c r="I99" s="119"/>
      <c r="J99" s="120">
        <f>J364</f>
        <v>0</v>
      </c>
      <c r="L99" s="117"/>
    </row>
    <row r="100" spans="1:31" s="2" customFormat="1" ht="21.75" customHeight="1" hidden="1">
      <c r="A100" s="32"/>
      <c r="B100" s="33"/>
      <c r="C100" s="32"/>
      <c r="D100" s="32"/>
      <c r="E100" s="32"/>
      <c r="F100" s="32"/>
      <c r="G100" s="32"/>
      <c r="H100" s="32"/>
      <c r="I100" s="32"/>
      <c r="J100" s="32"/>
      <c r="K100" s="32"/>
      <c r="L100" s="42"/>
      <c r="S100" s="32"/>
      <c r="T100" s="32"/>
      <c r="U100" s="32"/>
      <c r="V100" s="32"/>
      <c r="W100" s="32"/>
      <c r="X100" s="32"/>
      <c r="Y100" s="32"/>
      <c r="Z100" s="32"/>
      <c r="AA100" s="32"/>
      <c r="AB100" s="32"/>
      <c r="AC100" s="32"/>
      <c r="AD100" s="32"/>
      <c r="AE100" s="32"/>
    </row>
    <row r="101" spans="1:31" s="2" customFormat="1" ht="6.95" customHeight="1" hidden="1">
      <c r="A101" s="32"/>
      <c r="B101" s="47"/>
      <c r="C101" s="48"/>
      <c r="D101" s="48"/>
      <c r="E101" s="48"/>
      <c r="F101" s="48"/>
      <c r="G101" s="48"/>
      <c r="H101" s="48"/>
      <c r="I101" s="48"/>
      <c r="J101" s="48"/>
      <c r="K101" s="48"/>
      <c r="L101" s="42"/>
      <c r="S101" s="32"/>
      <c r="T101" s="32"/>
      <c r="U101" s="32"/>
      <c r="V101" s="32"/>
      <c r="W101" s="32"/>
      <c r="X101" s="32"/>
      <c r="Y101" s="32"/>
      <c r="Z101" s="32"/>
      <c r="AA101" s="32"/>
      <c r="AB101" s="32"/>
      <c r="AC101" s="32"/>
      <c r="AD101" s="32"/>
      <c r="AE101" s="32"/>
    </row>
    <row r="102" ht="12" hidden="1"/>
    <row r="103" ht="12" hidden="1"/>
    <row r="104" ht="12" hidden="1"/>
    <row r="105" spans="1:31" s="2" customFormat="1" ht="6.95" customHeight="1">
      <c r="A105" s="32"/>
      <c r="B105" s="49"/>
      <c r="C105" s="50"/>
      <c r="D105" s="50"/>
      <c r="E105" s="50"/>
      <c r="F105" s="50"/>
      <c r="G105" s="50"/>
      <c r="H105" s="50"/>
      <c r="I105" s="50"/>
      <c r="J105" s="50"/>
      <c r="K105" s="50"/>
      <c r="L105" s="42"/>
      <c r="S105" s="32"/>
      <c r="T105" s="32"/>
      <c r="U105" s="32"/>
      <c r="V105" s="32"/>
      <c r="W105" s="32"/>
      <c r="X105" s="32"/>
      <c r="Y105" s="32"/>
      <c r="Z105" s="32"/>
      <c r="AA105" s="32"/>
      <c r="AB105" s="32"/>
      <c r="AC105" s="32"/>
      <c r="AD105" s="32"/>
      <c r="AE105" s="32"/>
    </row>
    <row r="106" spans="1:31" s="2" customFormat="1" ht="24.95" customHeight="1">
      <c r="A106" s="32"/>
      <c r="B106" s="33"/>
      <c r="C106" s="21" t="s">
        <v>192</v>
      </c>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6.95" customHeight="1">
      <c r="A107" s="32"/>
      <c r="B107" s="33"/>
      <c r="C107" s="32"/>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12" customHeight="1">
      <c r="A108" s="32"/>
      <c r="B108" s="33"/>
      <c r="C108" s="27" t="s">
        <v>16</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6.5" customHeight="1">
      <c r="A109" s="32"/>
      <c r="B109" s="33"/>
      <c r="C109" s="32"/>
      <c r="D109" s="32"/>
      <c r="E109" s="259" t="str">
        <f>E7</f>
        <v>Oprava nástupišť č. 5 a 6 v žst. Brno hl.n.</v>
      </c>
      <c r="F109" s="260"/>
      <c r="G109" s="260"/>
      <c r="H109" s="260"/>
      <c r="I109" s="32"/>
      <c r="J109" s="32"/>
      <c r="K109" s="32"/>
      <c r="L109" s="42"/>
      <c r="S109" s="32"/>
      <c r="T109" s="32"/>
      <c r="U109" s="32"/>
      <c r="V109" s="32"/>
      <c r="W109" s="32"/>
      <c r="X109" s="32"/>
      <c r="Y109" s="32"/>
      <c r="Z109" s="32"/>
      <c r="AA109" s="32"/>
      <c r="AB109" s="32"/>
      <c r="AC109" s="32"/>
      <c r="AD109" s="32"/>
      <c r="AE109" s="32"/>
    </row>
    <row r="110" spans="1:31" s="2" customFormat="1" ht="12" customHeight="1">
      <c r="A110" s="32"/>
      <c r="B110" s="33"/>
      <c r="C110" s="27" t="s">
        <v>184</v>
      </c>
      <c r="D110" s="32"/>
      <c r="E110" s="32"/>
      <c r="F110" s="32"/>
      <c r="G110" s="32"/>
      <c r="H110" s="32"/>
      <c r="I110" s="32"/>
      <c r="J110" s="32"/>
      <c r="K110" s="32"/>
      <c r="L110" s="42"/>
      <c r="S110" s="32"/>
      <c r="T110" s="32"/>
      <c r="U110" s="32"/>
      <c r="V110" s="32"/>
      <c r="W110" s="32"/>
      <c r="X110" s="32"/>
      <c r="Y110" s="32"/>
      <c r="Z110" s="32"/>
      <c r="AA110" s="32"/>
      <c r="AB110" s="32"/>
      <c r="AC110" s="32"/>
      <c r="AD110" s="32"/>
      <c r="AE110" s="32"/>
    </row>
    <row r="111" spans="1:31" s="2" customFormat="1" ht="16.5" customHeight="1">
      <c r="A111" s="32"/>
      <c r="B111" s="33"/>
      <c r="C111" s="32"/>
      <c r="D111" s="32"/>
      <c r="E111" s="232" t="str">
        <f>E9</f>
        <v>SO 512 - Nástupiště č.5</v>
      </c>
      <c r="F111" s="258"/>
      <c r="G111" s="258"/>
      <c r="H111" s="258"/>
      <c r="I111" s="32"/>
      <c r="J111" s="32"/>
      <c r="K111" s="32"/>
      <c r="L111" s="42"/>
      <c r="S111" s="32"/>
      <c r="T111" s="32"/>
      <c r="U111" s="32"/>
      <c r="V111" s="32"/>
      <c r="W111" s="32"/>
      <c r="X111" s="32"/>
      <c r="Y111" s="32"/>
      <c r="Z111" s="32"/>
      <c r="AA111" s="32"/>
      <c r="AB111" s="32"/>
      <c r="AC111" s="32"/>
      <c r="AD111" s="32"/>
      <c r="AE111" s="32"/>
    </row>
    <row r="112" spans="1:31" s="2" customFormat="1" ht="6.95" customHeight="1">
      <c r="A112" s="32"/>
      <c r="B112" s="33"/>
      <c r="C112" s="32"/>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2" customHeight="1">
      <c r="A113" s="32"/>
      <c r="B113" s="33"/>
      <c r="C113" s="27" t="s">
        <v>20</v>
      </c>
      <c r="D113" s="32"/>
      <c r="E113" s="32"/>
      <c r="F113" s="25" t="str">
        <f>F12</f>
        <v>Brno hl.n.</v>
      </c>
      <c r="G113" s="32"/>
      <c r="H113" s="32"/>
      <c r="I113" s="27" t="s">
        <v>22</v>
      </c>
      <c r="J113" s="55" t="str">
        <f>IF(J12="","",J12)</f>
        <v>18. 2. 2021</v>
      </c>
      <c r="K113" s="32"/>
      <c r="L113" s="42"/>
      <c r="S113" s="32"/>
      <c r="T113" s="32"/>
      <c r="U113" s="32"/>
      <c r="V113" s="32"/>
      <c r="W113" s="32"/>
      <c r="X113" s="32"/>
      <c r="Y113" s="32"/>
      <c r="Z113" s="32"/>
      <c r="AA113" s="32"/>
      <c r="AB113" s="32"/>
      <c r="AC113" s="32"/>
      <c r="AD113" s="32"/>
      <c r="AE113" s="32"/>
    </row>
    <row r="114" spans="1:31" s="2" customFormat="1" ht="6.95" customHeight="1">
      <c r="A114" s="32"/>
      <c r="B114" s="33"/>
      <c r="C114" s="32"/>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25.7" customHeight="1">
      <c r="A115" s="32"/>
      <c r="B115" s="33"/>
      <c r="C115" s="27" t="s">
        <v>24</v>
      </c>
      <c r="D115" s="32"/>
      <c r="E115" s="32"/>
      <c r="F115" s="25" t="str">
        <f>E15</f>
        <v>Správa železnic, státní organizace</v>
      </c>
      <c r="G115" s="32"/>
      <c r="H115" s="32"/>
      <c r="I115" s="27" t="s">
        <v>32</v>
      </c>
      <c r="J115" s="30" t="str">
        <f>E21</f>
        <v>DMC Havlíčkův Brod, s.r.o.</v>
      </c>
      <c r="K115" s="32"/>
      <c r="L115" s="42"/>
      <c r="S115" s="32"/>
      <c r="T115" s="32"/>
      <c r="U115" s="32"/>
      <c r="V115" s="32"/>
      <c r="W115" s="32"/>
      <c r="X115" s="32"/>
      <c r="Y115" s="32"/>
      <c r="Z115" s="32"/>
      <c r="AA115" s="32"/>
      <c r="AB115" s="32"/>
      <c r="AC115" s="32"/>
      <c r="AD115" s="32"/>
      <c r="AE115" s="32"/>
    </row>
    <row r="116" spans="1:31" s="2" customFormat="1" ht="25.7" customHeight="1">
      <c r="A116" s="32"/>
      <c r="B116" s="33"/>
      <c r="C116" s="27" t="s">
        <v>30</v>
      </c>
      <c r="D116" s="32"/>
      <c r="E116" s="32"/>
      <c r="F116" s="25" t="str">
        <f>IF(E18="","",E18)</f>
        <v>Vyplň údaj</v>
      </c>
      <c r="G116" s="32"/>
      <c r="H116" s="32"/>
      <c r="I116" s="27" t="s">
        <v>37</v>
      </c>
      <c r="J116" s="30" t="str">
        <f>E24</f>
        <v>DMC Havlíčkův Brod, s.r.o.</v>
      </c>
      <c r="K116" s="32"/>
      <c r="L116" s="42"/>
      <c r="S116" s="32"/>
      <c r="T116" s="32"/>
      <c r="U116" s="32"/>
      <c r="V116" s="32"/>
      <c r="W116" s="32"/>
      <c r="X116" s="32"/>
      <c r="Y116" s="32"/>
      <c r="Z116" s="32"/>
      <c r="AA116" s="32"/>
      <c r="AB116" s="32"/>
      <c r="AC116" s="32"/>
      <c r="AD116" s="32"/>
      <c r="AE116" s="32"/>
    </row>
    <row r="117" spans="1:31" s="2" customFormat="1" ht="10.35" customHeight="1">
      <c r="A117" s="32"/>
      <c r="B117" s="33"/>
      <c r="C117" s="32"/>
      <c r="D117" s="32"/>
      <c r="E117" s="32"/>
      <c r="F117" s="32"/>
      <c r="G117" s="32"/>
      <c r="H117" s="32"/>
      <c r="I117" s="32"/>
      <c r="J117" s="32"/>
      <c r="K117" s="32"/>
      <c r="L117" s="42"/>
      <c r="S117" s="32"/>
      <c r="T117" s="32"/>
      <c r="U117" s="32"/>
      <c r="V117" s="32"/>
      <c r="W117" s="32"/>
      <c r="X117" s="32"/>
      <c r="Y117" s="32"/>
      <c r="Z117" s="32"/>
      <c r="AA117" s="32"/>
      <c r="AB117" s="32"/>
      <c r="AC117" s="32"/>
      <c r="AD117" s="32"/>
      <c r="AE117" s="32"/>
    </row>
    <row r="118" spans="1:31" s="10" customFormat="1" ht="29.25" customHeight="1">
      <c r="A118" s="121"/>
      <c r="B118" s="122"/>
      <c r="C118" s="123" t="s">
        <v>193</v>
      </c>
      <c r="D118" s="124" t="s">
        <v>64</v>
      </c>
      <c r="E118" s="124" t="s">
        <v>60</v>
      </c>
      <c r="F118" s="124" t="s">
        <v>61</v>
      </c>
      <c r="G118" s="124" t="s">
        <v>194</v>
      </c>
      <c r="H118" s="124" t="s">
        <v>195</v>
      </c>
      <c r="I118" s="124" t="s">
        <v>196</v>
      </c>
      <c r="J118" s="125" t="s">
        <v>188</v>
      </c>
      <c r="K118" s="126" t="s">
        <v>197</v>
      </c>
      <c r="L118" s="127"/>
      <c r="M118" s="62" t="s">
        <v>1</v>
      </c>
      <c r="N118" s="63" t="s">
        <v>43</v>
      </c>
      <c r="O118" s="63" t="s">
        <v>198</v>
      </c>
      <c r="P118" s="63" t="s">
        <v>199</v>
      </c>
      <c r="Q118" s="63" t="s">
        <v>200</v>
      </c>
      <c r="R118" s="63" t="s">
        <v>201</v>
      </c>
      <c r="S118" s="63" t="s">
        <v>202</v>
      </c>
      <c r="T118" s="64" t="s">
        <v>203</v>
      </c>
      <c r="U118" s="121"/>
      <c r="V118" s="121"/>
      <c r="W118" s="121"/>
      <c r="X118" s="121"/>
      <c r="Y118" s="121"/>
      <c r="Z118" s="121"/>
      <c r="AA118" s="121"/>
      <c r="AB118" s="121"/>
      <c r="AC118" s="121"/>
      <c r="AD118" s="121"/>
      <c r="AE118" s="121"/>
    </row>
    <row r="119" spans="1:63" s="2" customFormat="1" ht="22.9" customHeight="1">
      <c r="A119" s="32"/>
      <c r="B119" s="33"/>
      <c r="C119" s="69" t="s">
        <v>204</v>
      </c>
      <c r="D119" s="32"/>
      <c r="E119" s="32"/>
      <c r="F119" s="32"/>
      <c r="G119" s="32"/>
      <c r="H119" s="32"/>
      <c r="I119" s="32"/>
      <c r="J119" s="128">
        <f>BK119</f>
        <v>0</v>
      </c>
      <c r="K119" s="32"/>
      <c r="L119" s="33"/>
      <c r="M119" s="65"/>
      <c r="N119" s="56"/>
      <c r="O119" s="66"/>
      <c r="P119" s="129">
        <f>P120+P364</f>
        <v>0</v>
      </c>
      <c r="Q119" s="66"/>
      <c r="R119" s="129">
        <f>R120+R364</f>
        <v>2789.8563699999995</v>
      </c>
      <c r="S119" s="66"/>
      <c r="T119" s="130">
        <f>T120+T364</f>
        <v>0</v>
      </c>
      <c r="U119" s="32"/>
      <c r="V119" s="32"/>
      <c r="W119" s="32"/>
      <c r="X119" s="32"/>
      <c r="Y119" s="32"/>
      <c r="Z119" s="32"/>
      <c r="AA119" s="32"/>
      <c r="AB119" s="32"/>
      <c r="AC119" s="32"/>
      <c r="AD119" s="32"/>
      <c r="AE119" s="32"/>
      <c r="AT119" s="17" t="s">
        <v>78</v>
      </c>
      <c r="AU119" s="17" t="s">
        <v>190</v>
      </c>
      <c r="BK119" s="131">
        <f>BK120+BK364</f>
        <v>0</v>
      </c>
    </row>
    <row r="120" spans="2:63" s="11" customFormat="1" ht="25.9" customHeight="1">
      <c r="B120" s="132"/>
      <c r="D120" s="133" t="s">
        <v>78</v>
      </c>
      <c r="E120" s="134" t="s">
        <v>770</v>
      </c>
      <c r="F120" s="134" t="s">
        <v>771</v>
      </c>
      <c r="I120" s="135"/>
      <c r="J120" s="136">
        <f>BK120</f>
        <v>0</v>
      </c>
      <c r="L120" s="132"/>
      <c r="M120" s="137"/>
      <c r="N120" s="138"/>
      <c r="O120" s="138"/>
      <c r="P120" s="139">
        <f>P121</f>
        <v>0</v>
      </c>
      <c r="Q120" s="138"/>
      <c r="R120" s="139">
        <f>R121</f>
        <v>2789.8563699999995</v>
      </c>
      <c r="S120" s="138"/>
      <c r="T120" s="140">
        <f>T121</f>
        <v>0</v>
      </c>
      <c r="AR120" s="133" t="s">
        <v>87</v>
      </c>
      <c r="AT120" s="141" t="s">
        <v>78</v>
      </c>
      <c r="AU120" s="141" t="s">
        <v>79</v>
      </c>
      <c r="AY120" s="133" t="s">
        <v>207</v>
      </c>
      <c r="BK120" s="142">
        <f>BK121</f>
        <v>0</v>
      </c>
    </row>
    <row r="121" spans="2:63" s="11" customFormat="1" ht="22.9" customHeight="1">
      <c r="B121" s="132"/>
      <c r="D121" s="133" t="s">
        <v>78</v>
      </c>
      <c r="E121" s="187" t="s">
        <v>225</v>
      </c>
      <c r="F121" s="187" t="s">
        <v>776</v>
      </c>
      <c r="I121" s="135"/>
      <c r="J121" s="188">
        <f>BK121</f>
        <v>0</v>
      </c>
      <c r="L121" s="132"/>
      <c r="M121" s="137"/>
      <c r="N121" s="138"/>
      <c r="O121" s="138"/>
      <c r="P121" s="139">
        <f>SUM(P122:P363)</f>
        <v>0</v>
      </c>
      <c r="Q121" s="138"/>
      <c r="R121" s="139">
        <f>SUM(R122:R363)</f>
        <v>2789.8563699999995</v>
      </c>
      <c r="S121" s="138"/>
      <c r="T121" s="140">
        <f>SUM(T122:T363)</f>
        <v>0</v>
      </c>
      <c r="AR121" s="133" t="s">
        <v>87</v>
      </c>
      <c r="AT121" s="141" t="s">
        <v>78</v>
      </c>
      <c r="AU121" s="141" t="s">
        <v>87</v>
      </c>
      <c r="AY121" s="133" t="s">
        <v>207</v>
      </c>
      <c r="BK121" s="142">
        <f>SUM(BK122:BK363)</f>
        <v>0</v>
      </c>
    </row>
    <row r="122" spans="1:65" s="2" customFormat="1" ht="21.75" customHeight="1">
      <c r="A122" s="32"/>
      <c r="B122" s="143"/>
      <c r="C122" s="144" t="s">
        <v>87</v>
      </c>
      <c r="D122" s="144" t="s">
        <v>208</v>
      </c>
      <c r="E122" s="145" t="s">
        <v>787</v>
      </c>
      <c r="F122" s="146" t="s">
        <v>788</v>
      </c>
      <c r="G122" s="147" t="s">
        <v>789</v>
      </c>
      <c r="H122" s="148">
        <v>36.3</v>
      </c>
      <c r="I122" s="149"/>
      <c r="J122" s="150">
        <f>ROUND(I122*H122,2)</f>
        <v>0</v>
      </c>
      <c r="K122" s="151"/>
      <c r="L122" s="33"/>
      <c r="M122" s="152" t="s">
        <v>1</v>
      </c>
      <c r="N122" s="153" t="s">
        <v>44</v>
      </c>
      <c r="O122" s="58"/>
      <c r="P122" s="154">
        <f>O122*H122</f>
        <v>0</v>
      </c>
      <c r="Q122" s="154">
        <v>0</v>
      </c>
      <c r="R122" s="154">
        <f>Q122*H122</f>
        <v>0</v>
      </c>
      <c r="S122" s="154">
        <v>0</v>
      </c>
      <c r="T122" s="155">
        <f>S122*H122</f>
        <v>0</v>
      </c>
      <c r="U122" s="32"/>
      <c r="V122" s="32"/>
      <c r="W122" s="32"/>
      <c r="X122" s="32"/>
      <c r="Y122" s="32"/>
      <c r="Z122" s="32"/>
      <c r="AA122" s="32"/>
      <c r="AB122" s="32"/>
      <c r="AC122" s="32"/>
      <c r="AD122" s="32"/>
      <c r="AE122" s="32"/>
      <c r="AR122" s="156" t="s">
        <v>212</v>
      </c>
      <c r="AT122" s="156" t="s">
        <v>208</v>
      </c>
      <c r="AU122" s="156" t="s">
        <v>89</v>
      </c>
      <c r="AY122" s="17" t="s">
        <v>207</v>
      </c>
      <c r="BE122" s="157">
        <f>IF(N122="základní",J122,0)</f>
        <v>0</v>
      </c>
      <c r="BF122" s="157">
        <f>IF(N122="snížená",J122,0)</f>
        <v>0</v>
      </c>
      <c r="BG122" s="157">
        <f>IF(N122="zákl. přenesená",J122,0)</f>
        <v>0</v>
      </c>
      <c r="BH122" s="157">
        <f>IF(N122="sníž. přenesená",J122,0)</f>
        <v>0</v>
      </c>
      <c r="BI122" s="157">
        <f>IF(N122="nulová",J122,0)</f>
        <v>0</v>
      </c>
      <c r="BJ122" s="17" t="s">
        <v>87</v>
      </c>
      <c r="BK122" s="157">
        <f>ROUND(I122*H122,2)</f>
        <v>0</v>
      </c>
      <c r="BL122" s="17" t="s">
        <v>212</v>
      </c>
      <c r="BM122" s="156" t="s">
        <v>984</v>
      </c>
    </row>
    <row r="123" spans="1:47" s="2" customFormat="1" ht="39">
      <c r="A123" s="32"/>
      <c r="B123" s="33"/>
      <c r="C123" s="32"/>
      <c r="D123" s="158" t="s">
        <v>213</v>
      </c>
      <c r="E123" s="32"/>
      <c r="F123" s="159" t="s">
        <v>791</v>
      </c>
      <c r="G123" s="32"/>
      <c r="H123" s="32"/>
      <c r="I123" s="160"/>
      <c r="J123" s="32"/>
      <c r="K123" s="32"/>
      <c r="L123" s="33"/>
      <c r="M123" s="161"/>
      <c r="N123" s="162"/>
      <c r="O123" s="58"/>
      <c r="P123" s="58"/>
      <c r="Q123" s="58"/>
      <c r="R123" s="58"/>
      <c r="S123" s="58"/>
      <c r="T123" s="59"/>
      <c r="U123" s="32"/>
      <c r="V123" s="32"/>
      <c r="W123" s="32"/>
      <c r="X123" s="32"/>
      <c r="Y123" s="32"/>
      <c r="Z123" s="32"/>
      <c r="AA123" s="32"/>
      <c r="AB123" s="32"/>
      <c r="AC123" s="32"/>
      <c r="AD123" s="32"/>
      <c r="AE123" s="32"/>
      <c r="AT123" s="17" t="s">
        <v>213</v>
      </c>
      <c r="AU123" s="17" t="s">
        <v>89</v>
      </c>
    </row>
    <row r="124" spans="2:51" s="15" customFormat="1" ht="12">
      <c r="B124" s="189"/>
      <c r="D124" s="158" t="s">
        <v>466</v>
      </c>
      <c r="E124" s="190" t="s">
        <v>1</v>
      </c>
      <c r="F124" s="191" t="s">
        <v>985</v>
      </c>
      <c r="H124" s="192">
        <v>36.3</v>
      </c>
      <c r="I124" s="193"/>
      <c r="L124" s="189"/>
      <c r="M124" s="194"/>
      <c r="N124" s="195"/>
      <c r="O124" s="195"/>
      <c r="P124" s="195"/>
      <c r="Q124" s="195"/>
      <c r="R124" s="195"/>
      <c r="S124" s="195"/>
      <c r="T124" s="196"/>
      <c r="AT124" s="190" t="s">
        <v>466</v>
      </c>
      <c r="AU124" s="190" t="s">
        <v>89</v>
      </c>
      <c r="AV124" s="15" t="s">
        <v>89</v>
      </c>
      <c r="AW124" s="15" t="s">
        <v>36</v>
      </c>
      <c r="AX124" s="15" t="s">
        <v>87</v>
      </c>
      <c r="AY124" s="190" t="s">
        <v>207</v>
      </c>
    </row>
    <row r="125" spans="1:65" s="2" customFormat="1" ht="16.5" customHeight="1">
      <c r="A125" s="32"/>
      <c r="B125" s="143"/>
      <c r="C125" s="197" t="s">
        <v>89</v>
      </c>
      <c r="D125" s="197" t="s">
        <v>267</v>
      </c>
      <c r="E125" s="198" t="s">
        <v>799</v>
      </c>
      <c r="F125" s="199" t="s">
        <v>800</v>
      </c>
      <c r="G125" s="200" t="s">
        <v>796</v>
      </c>
      <c r="H125" s="201">
        <v>6.588</v>
      </c>
      <c r="I125" s="202"/>
      <c r="J125" s="203">
        <f>ROUND(I125*H125,2)</f>
        <v>0</v>
      </c>
      <c r="K125" s="204"/>
      <c r="L125" s="205"/>
      <c r="M125" s="206" t="s">
        <v>1</v>
      </c>
      <c r="N125" s="207" t="s">
        <v>44</v>
      </c>
      <c r="O125" s="58"/>
      <c r="P125" s="154">
        <f>O125*H125</f>
        <v>0</v>
      </c>
      <c r="Q125" s="154">
        <v>1</v>
      </c>
      <c r="R125" s="154">
        <f>Q125*H125</f>
        <v>6.588</v>
      </c>
      <c r="S125" s="154">
        <v>0</v>
      </c>
      <c r="T125" s="155">
        <f>S125*H125</f>
        <v>0</v>
      </c>
      <c r="U125" s="32"/>
      <c r="V125" s="32"/>
      <c r="W125" s="32"/>
      <c r="X125" s="32"/>
      <c r="Y125" s="32"/>
      <c r="Z125" s="32"/>
      <c r="AA125" s="32"/>
      <c r="AB125" s="32"/>
      <c r="AC125" s="32"/>
      <c r="AD125" s="32"/>
      <c r="AE125" s="32"/>
      <c r="AR125" s="156" t="s">
        <v>224</v>
      </c>
      <c r="AT125" s="156" t="s">
        <v>267</v>
      </c>
      <c r="AU125" s="156" t="s">
        <v>89</v>
      </c>
      <c r="AY125" s="17" t="s">
        <v>207</v>
      </c>
      <c r="BE125" s="157">
        <f>IF(N125="základní",J125,0)</f>
        <v>0</v>
      </c>
      <c r="BF125" s="157">
        <f>IF(N125="snížená",J125,0)</f>
        <v>0</v>
      </c>
      <c r="BG125" s="157">
        <f>IF(N125="zákl. přenesená",J125,0)</f>
        <v>0</v>
      </c>
      <c r="BH125" s="157">
        <f>IF(N125="sníž. přenesená",J125,0)</f>
        <v>0</v>
      </c>
      <c r="BI125" s="157">
        <f>IF(N125="nulová",J125,0)</f>
        <v>0</v>
      </c>
      <c r="BJ125" s="17" t="s">
        <v>87</v>
      </c>
      <c r="BK125" s="157">
        <f>ROUND(I125*H125,2)</f>
        <v>0</v>
      </c>
      <c r="BL125" s="17" t="s">
        <v>212</v>
      </c>
      <c r="BM125" s="156" t="s">
        <v>986</v>
      </c>
    </row>
    <row r="126" spans="1:47" s="2" customFormat="1" ht="12">
      <c r="A126" s="32"/>
      <c r="B126" s="33"/>
      <c r="C126" s="32"/>
      <c r="D126" s="158" t="s">
        <v>213</v>
      </c>
      <c r="E126" s="32"/>
      <c r="F126" s="159" t="s">
        <v>800</v>
      </c>
      <c r="G126" s="32"/>
      <c r="H126" s="32"/>
      <c r="I126" s="160"/>
      <c r="J126" s="32"/>
      <c r="K126" s="32"/>
      <c r="L126" s="33"/>
      <c r="M126" s="161"/>
      <c r="N126" s="162"/>
      <c r="O126" s="58"/>
      <c r="P126" s="58"/>
      <c r="Q126" s="58"/>
      <c r="R126" s="58"/>
      <c r="S126" s="58"/>
      <c r="T126" s="59"/>
      <c r="U126" s="32"/>
      <c r="V126" s="32"/>
      <c r="W126" s="32"/>
      <c r="X126" s="32"/>
      <c r="Y126" s="32"/>
      <c r="Z126" s="32"/>
      <c r="AA126" s="32"/>
      <c r="AB126" s="32"/>
      <c r="AC126" s="32"/>
      <c r="AD126" s="32"/>
      <c r="AE126" s="32"/>
      <c r="AT126" s="17" t="s">
        <v>213</v>
      </c>
      <c r="AU126" s="17" t="s">
        <v>89</v>
      </c>
    </row>
    <row r="127" spans="2:51" s="15" customFormat="1" ht="12">
      <c r="B127" s="189"/>
      <c r="D127" s="158" t="s">
        <v>466</v>
      </c>
      <c r="E127" s="190" t="s">
        <v>1</v>
      </c>
      <c r="F127" s="191" t="s">
        <v>987</v>
      </c>
      <c r="H127" s="192">
        <v>6.588</v>
      </c>
      <c r="I127" s="193"/>
      <c r="L127" s="189"/>
      <c r="M127" s="194"/>
      <c r="N127" s="195"/>
      <c r="O127" s="195"/>
      <c r="P127" s="195"/>
      <c r="Q127" s="195"/>
      <c r="R127" s="195"/>
      <c r="S127" s="195"/>
      <c r="T127" s="196"/>
      <c r="AT127" s="190" t="s">
        <v>466</v>
      </c>
      <c r="AU127" s="190" t="s">
        <v>89</v>
      </c>
      <c r="AV127" s="15" t="s">
        <v>89</v>
      </c>
      <c r="AW127" s="15" t="s">
        <v>36</v>
      </c>
      <c r="AX127" s="15" t="s">
        <v>87</v>
      </c>
      <c r="AY127" s="190" t="s">
        <v>207</v>
      </c>
    </row>
    <row r="128" spans="1:65" s="2" customFormat="1" ht="21.75" customHeight="1">
      <c r="A128" s="32"/>
      <c r="B128" s="143"/>
      <c r="C128" s="144" t="s">
        <v>218</v>
      </c>
      <c r="D128" s="144" t="s">
        <v>208</v>
      </c>
      <c r="E128" s="145" t="s">
        <v>988</v>
      </c>
      <c r="F128" s="146" t="s">
        <v>989</v>
      </c>
      <c r="G128" s="147" t="s">
        <v>612</v>
      </c>
      <c r="H128" s="148">
        <v>21</v>
      </c>
      <c r="I128" s="149"/>
      <c r="J128" s="150">
        <f>ROUND(I128*H128,2)</f>
        <v>0</v>
      </c>
      <c r="K128" s="151"/>
      <c r="L128" s="33"/>
      <c r="M128" s="152" t="s">
        <v>1</v>
      </c>
      <c r="N128" s="153" t="s">
        <v>44</v>
      </c>
      <c r="O128" s="58"/>
      <c r="P128" s="154">
        <f>O128*H128</f>
        <v>0</v>
      </c>
      <c r="Q128" s="154">
        <v>0</v>
      </c>
      <c r="R128" s="154">
        <f>Q128*H128</f>
        <v>0</v>
      </c>
      <c r="S128" s="154">
        <v>0</v>
      </c>
      <c r="T128" s="155">
        <f>S128*H128</f>
        <v>0</v>
      </c>
      <c r="U128" s="32"/>
      <c r="V128" s="32"/>
      <c r="W128" s="32"/>
      <c r="X128" s="32"/>
      <c r="Y128" s="32"/>
      <c r="Z128" s="32"/>
      <c r="AA128" s="32"/>
      <c r="AB128" s="32"/>
      <c r="AC128" s="32"/>
      <c r="AD128" s="32"/>
      <c r="AE128" s="32"/>
      <c r="AR128" s="156" t="s">
        <v>212</v>
      </c>
      <c r="AT128" s="156" t="s">
        <v>208</v>
      </c>
      <c r="AU128" s="156" t="s">
        <v>89</v>
      </c>
      <c r="AY128" s="17" t="s">
        <v>207</v>
      </c>
      <c r="BE128" s="157">
        <f>IF(N128="základní",J128,0)</f>
        <v>0</v>
      </c>
      <c r="BF128" s="157">
        <f>IF(N128="snížená",J128,0)</f>
        <v>0</v>
      </c>
      <c r="BG128" s="157">
        <f>IF(N128="zákl. přenesená",J128,0)</f>
        <v>0</v>
      </c>
      <c r="BH128" s="157">
        <f>IF(N128="sníž. přenesená",J128,0)</f>
        <v>0</v>
      </c>
      <c r="BI128" s="157">
        <f>IF(N128="nulová",J128,0)</f>
        <v>0</v>
      </c>
      <c r="BJ128" s="17" t="s">
        <v>87</v>
      </c>
      <c r="BK128" s="157">
        <f>ROUND(I128*H128,2)</f>
        <v>0</v>
      </c>
      <c r="BL128" s="17" t="s">
        <v>212</v>
      </c>
      <c r="BM128" s="156" t="s">
        <v>990</v>
      </c>
    </row>
    <row r="129" spans="1:47" s="2" customFormat="1" ht="19.5">
      <c r="A129" s="32"/>
      <c r="B129" s="33"/>
      <c r="C129" s="32"/>
      <c r="D129" s="158" t="s">
        <v>213</v>
      </c>
      <c r="E129" s="32"/>
      <c r="F129" s="159" t="s">
        <v>991</v>
      </c>
      <c r="G129" s="32"/>
      <c r="H129" s="32"/>
      <c r="I129" s="160"/>
      <c r="J129" s="32"/>
      <c r="K129" s="32"/>
      <c r="L129" s="33"/>
      <c r="M129" s="161"/>
      <c r="N129" s="162"/>
      <c r="O129" s="58"/>
      <c r="P129" s="58"/>
      <c r="Q129" s="58"/>
      <c r="R129" s="58"/>
      <c r="S129" s="58"/>
      <c r="T129" s="59"/>
      <c r="U129" s="32"/>
      <c r="V129" s="32"/>
      <c r="W129" s="32"/>
      <c r="X129" s="32"/>
      <c r="Y129" s="32"/>
      <c r="Z129" s="32"/>
      <c r="AA129" s="32"/>
      <c r="AB129" s="32"/>
      <c r="AC129" s="32"/>
      <c r="AD129" s="32"/>
      <c r="AE129" s="32"/>
      <c r="AT129" s="17" t="s">
        <v>213</v>
      </c>
      <c r="AU129" s="17" t="s">
        <v>89</v>
      </c>
    </row>
    <row r="130" spans="1:65" s="2" customFormat="1" ht="21.75" customHeight="1">
      <c r="A130" s="32"/>
      <c r="B130" s="143"/>
      <c r="C130" s="144" t="s">
        <v>212</v>
      </c>
      <c r="D130" s="144" t="s">
        <v>208</v>
      </c>
      <c r="E130" s="145" t="s">
        <v>992</v>
      </c>
      <c r="F130" s="146" t="s">
        <v>993</v>
      </c>
      <c r="G130" s="147" t="s">
        <v>789</v>
      </c>
      <c r="H130" s="148">
        <v>2110</v>
      </c>
      <c r="I130" s="149"/>
      <c r="J130" s="150">
        <f>ROUND(I130*H130,2)</f>
        <v>0</v>
      </c>
      <c r="K130" s="151"/>
      <c r="L130" s="33"/>
      <c r="M130" s="152" t="s">
        <v>1</v>
      </c>
      <c r="N130" s="153" t="s">
        <v>44</v>
      </c>
      <c r="O130" s="58"/>
      <c r="P130" s="154">
        <f>O130*H130</f>
        <v>0</v>
      </c>
      <c r="Q130" s="154">
        <v>0</v>
      </c>
      <c r="R130" s="154">
        <f>Q130*H130</f>
        <v>0</v>
      </c>
      <c r="S130" s="154">
        <v>0</v>
      </c>
      <c r="T130" s="155">
        <f>S130*H130</f>
        <v>0</v>
      </c>
      <c r="U130" s="32"/>
      <c r="V130" s="32"/>
      <c r="W130" s="32"/>
      <c r="X130" s="32"/>
      <c r="Y130" s="32"/>
      <c r="Z130" s="32"/>
      <c r="AA130" s="32"/>
      <c r="AB130" s="32"/>
      <c r="AC130" s="32"/>
      <c r="AD130" s="32"/>
      <c r="AE130" s="32"/>
      <c r="AR130" s="156" t="s">
        <v>212</v>
      </c>
      <c r="AT130" s="156" t="s">
        <v>208</v>
      </c>
      <c r="AU130" s="156" t="s">
        <v>89</v>
      </c>
      <c r="AY130" s="17" t="s">
        <v>207</v>
      </c>
      <c r="BE130" s="157">
        <f>IF(N130="základní",J130,0)</f>
        <v>0</v>
      </c>
      <c r="BF130" s="157">
        <f>IF(N130="snížená",J130,0)</f>
        <v>0</v>
      </c>
      <c r="BG130" s="157">
        <f>IF(N130="zákl. přenesená",J130,0)</f>
        <v>0</v>
      </c>
      <c r="BH130" s="157">
        <f>IF(N130="sníž. přenesená",J130,0)</f>
        <v>0</v>
      </c>
      <c r="BI130" s="157">
        <f>IF(N130="nulová",J130,0)</f>
        <v>0</v>
      </c>
      <c r="BJ130" s="17" t="s">
        <v>87</v>
      </c>
      <c r="BK130" s="157">
        <f>ROUND(I130*H130,2)</f>
        <v>0</v>
      </c>
      <c r="BL130" s="17" t="s">
        <v>212</v>
      </c>
      <c r="BM130" s="156" t="s">
        <v>994</v>
      </c>
    </row>
    <row r="131" spans="1:47" s="2" customFormat="1" ht="29.25">
      <c r="A131" s="32"/>
      <c r="B131" s="33"/>
      <c r="C131" s="32"/>
      <c r="D131" s="158" t="s">
        <v>213</v>
      </c>
      <c r="E131" s="32"/>
      <c r="F131" s="159" t="s">
        <v>995</v>
      </c>
      <c r="G131" s="32"/>
      <c r="H131" s="32"/>
      <c r="I131" s="160"/>
      <c r="J131" s="32"/>
      <c r="K131" s="32"/>
      <c r="L131" s="33"/>
      <c r="M131" s="161"/>
      <c r="N131" s="162"/>
      <c r="O131" s="58"/>
      <c r="P131" s="58"/>
      <c r="Q131" s="58"/>
      <c r="R131" s="58"/>
      <c r="S131" s="58"/>
      <c r="T131" s="59"/>
      <c r="U131" s="32"/>
      <c r="V131" s="32"/>
      <c r="W131" s="32"/>
      <c r="X131" s="32"/>
      <c r="Y131" s="32"/>
      <c r="Z131" s="32"/>
      <c r="AA131" s="32"/>
      <c r="AB131" s="32"/>
      <c r="AC131" s="32"/>
      <c r="AD131" s="32"/>
      <c r="AE131" s="32"/>
      <c r="AT131" s="17" t="s">
        <v>213</v>
      </c>
      <c r="AU131" s="17" t="s">
        <v>89</v>
      </c>
    </row>
    <row r="132" spans="1:65" s="2" customFormat="1" ht="21.75" customHeight="1">
      <c r="A132" s="32"/>
      <c r="B132" s="143"/>
      <c r="C132" s="197" t="s">
        <v>225</v>
      </c>
      <c r="D132" s="197" t="s">
        <v>267</v>
      </c>
      <c r="E132" s="198" t="s">
        <v>996</v>
      </c>
      <c r="F132" s="199" t="s">
        <v>997</v>
      </c>
      <c r="G132" s="200" t="s">
        <v>333</v>
      </c>
      <c r="H132" s="201">
        <v>1104</v>
      </c>
      <c r="I132" s="202"/>
      <c r="J132" s="203">
        <f>ROUND(I132*H132,2)</f>
        <v>0</v>
      </c>
      <c r="K132" s="204"/>
      <c r="L132" s="205"/>
      <c r="M132" s="206" t="s">
        <v>1</v>
      </c>
      <c r="N132" s="207" t="s">
        <v>44</v>
      </c>
      <c r="O132" s="58"/>
      <c r="P132" s="154">
        <f>O132*H132</f>
        <v>0</v>
      </c>
      <c r="Q132" s="154">
        <v>0.026</v>
      </c>
      <c r="R132" s="154">
        <f>Q132*H132</f>
        <v>28.703999999999997</v>
      </c>
      <c r="S132" s="154">
        <v>0</v>
      </c>
      <c r="T132" s="155">
        <f>S132*H132</f>
        <v>0</v>
      </c>
      <c r="U132" s="32"/>
      <c r="V132" s="32"/>
      <c r="W132" s="32"/>
      <c r="X132" s="32"/>
      <c r="Y132" s="32"/>
      <c r="Z132" s="32"/>
      <c r="AA132" s="32"/>
      <c r="AB132" s="32"/>
      <c r="AC132" s="32"/>
      <c r="AD132" s="32"/>
      <c r="AE132" s="32"/>
      <c r="AR132" s="156" t="s">
        <v>224</v>
      </c>
      <c r="AT132" s="156" t="s">
        <v>267</v>
      </c>
      <c r="AU132" s="156" t="s">
        <v>89</v>
      </c>
      <c r="AY132" s="17" t="s">
        <v>207</v>
      </c>
      <c r="BE132" s="157">
        <f>IF(N132="základní",J132,0)</f>
        <v>0</v>
      </c>
      <c r="BF132" s="157">
        <f>IF(N132="snížená",J132,0)</f>
        <v>0</v>
      </c>
      <c r="BG132" s="157">
        <f>IF(N132="zákl. přenesená",J132,0)</f>
        <v>0</v>
      </c>
      <c r="BH132" s="157">
        <f>IF(N132="sníž. přenesená",J132,0)</f>
        <v>0</v>
      </c>
      <c r="BI132" s="157">
        <f>IF(N132="nulová",J132,0)</f>
        <v>0</v>
      </c>
      <c r="BJ132" s="17" t="s">
        <v>87</v>
      </c>
      <c r="BK132" s="157">
        <f>ROUND(I132*H132,2)</f>
        <v>0</v>
      </c>
      <c r="BL132" s="17" t="s">
        <v>212</v>
      </c>
      <c r="BM132" s="156" t="s">
        <v>998</v>
      </c>
    </row>
    <row r="133" spans="1:47" s="2" customFormat="1" ht="12">
      <c r="A133" s="32"/>
      <c r="B133" s="33"/>
      <c r="C133" s="32"/>
      <c r="D133" s="158" t="s">
        <v>213</v>
      </c>
      <c r="E133" s="32"/>
      <c r="F133" s="159" t="s">
        <v>997</v>
      </c>
      <c r="G133" s="32"/>
      <c r="H133" s="32"/>
      <c r="I133" s="160"/>
      <c r="J133" s="32"/>
      <c r="K133" s="32"/>
      <c r="L133" s="33"/>
      <c r="M133" s="161"/>
      <c r="N133" s="162"/>
      <c r="O133" s="58"/>
      <c r="P133" s="58"/>
      <c r="Q133" s="58"/>
      <c r="R133" s="58"/>
      <c r="S133" s="58"/>
      <c r="T133" s="59"/>
      <c r="U133" s="32"/>
      <c r="V133" s="32"/>
      <c r="W133" s="32"/>
      <c r="X133" s="32"/>
      <c r="Y133" s="32"/>
      <c r="Z133" s="32"/>
      <c r="AA133" s="32"/>
      <c r="AB133" s="32"/>
      <c r="AC133" s="32"/>
      <c r="AD133" s="32"/>
      <c r="AE133" s="32"/>
      <c r="AT133" s="17" t="s">
        <v>213</v>
      </c>
      <c r="AU133" s="17" t="s">
        <v>89</v>
      </c>
    </row>
    <row r="134" spans="2:51" s="15" customFormat="1" ht="12">
      <c r="B134" s="189"/>
      <c r="D134" s="158" t="s">
        <v>466</v>
      </c>
      <c r="E134" s="190" t="s">
        <v>1</v>
      </c>
      <c r="F134" s="191" t="s">
        <v>999</v>
      </c>
      <c r="H134" s="192">
        <v>1104</v>
      </c>
      <c r="I134" s="193"/>
      <c r="L134" s="189"/>
      <c r="M134" s="194"/>
      <c r="N134" s="195"/>
      <c r="O134" s="195"/>
      <c r="P134" s="195"/>
      <c r="Q134" s="195"/>
      <c r="R134" s="195"/>
      <c r="S134" s="195"/>
      <c r="T134" s="196"/>
      <c r="AT134" s="190" t="s">
        <v>466</v>
      </c>
      <c r="AU134" s="190" t="s">
        <v>89</v>
      </c>
      <c r="AV134" s="15" t="s">
        <v>89</v>
      </c>
      <c r="AW134" s="15" t="s">
        <v>36</v>
      </c>
      <c r="AX134" s="15" t="s">
        <v>87</v>
      </c>
      <c r="AY134" s="190" t="s">
        <v>207</v>
      </c>
    </row>
    <row r="135" spans="1:65" s="2" customFormat="1" ht="21.75" customHeight="1">
      <c r="A135" s="32"/>
      <c r="B135" s="143"/>
      <c r="C135" s="144" t="s">
        <v>221</v>
      </c>
      <c r="D135" s="144" t="s">
        <v>208</v>
      </c>
      <c r="E135" s="145" t="s">
        <v>1000</v>
      </c>
      <c r="F135" s="146" t="s">
        <v>1001</v>
      </c>
      <c r="G135" s="147" t="s">
        <v>789</v>
      </c>
      <c r="H135" s="148">
        <v>1881.816</v>
      </c>
      <c r="I135" s="149"/>
      <c r="J135" s="150">
        <f>ROUND(I135*H135,2)</f>
        <v>0</v>
      </c>
      <c r="K135" s="151"/>
      <c r="L135" s="33"/>
      <c r="M135" s="152" t="s">
        <v>1</v>
      </c>
      <c r="N135" s="153" t="s">
        <v>44</v>
      </c>
      <c r="O135" s="58"/>
      <c r="P135" s="154">
        <f>O135*H135</f>
        <v>0</v>
      </c>
      <c r="Q135" s="154">
        <v>0</v>
      </c>
      <c r="R135" s="154">
        <f>Q135*H135</f>
        <v>0</v>
      </c>
      <c r="S135" s="154">
        <v>0</v>
      </c>
      <c r="T135" s="155">
        <f>S135*H135</f>
        <v>0</v>
      </c>
      <c r="U135" s="32"/>
      <c r="V135" s="32"/>
      <c r="W135" s="32"/>
      <c r="X135" s="32"/>
      <c r="Y135" s="32"/>
      <c r="Z135" s="32"/>
      <c r="AA135" s="32"/>
      <c r="AB135" s="32"/>
      <c r="AC135" s="32"/>
      <c r="AD135" s="32"/>
      <c r="AE135" s="32"/>
      <c r="AR135" s="156" t="s">
        <v>212</v>
      </c>
      <c r="AT135" s="156" t="s">
        <v>208</v>
      </c>
      <c r="AU135" s="156" t="s">
        <v>89</v>
      </c>
      <c r="AY135" s="17" t="s">
        <v>207</v>
      </c>
      <c r="BE135" s="157">
        <f>IF(N135="základní",J135,0)</f>
        <v>0</v>
      </c>
      <c r="BF135" s="157">
        <f>IF(N135="snížená",J135,0)</f>
        <v>0</v>
      </c>
      <c r="BG135" s="157">
        <f>IF(N135="zákl. přenesená",J135,0)</f>
        <v>0</v>
      </c>
      <c r="BH135" s="157">
        <f>IF(N135="sníž. přenesená",J135,0)</f>
        <v>0</v>
      </c>
      <c r="BI135" s="157">
        <f>IF(N135="nulová",J135,0)</f>
        <v>0</v>
      </c>
      <c r="BJ135" s="17" t="s">
        <v>87</v>
      </c>
      <c r="BK135" s="157">
        <f>ROUND(I135*H135,2)</f>
        <v>0</v>
      </c>
      <c r="BL135" s="17" t="s">
        <v>212</v>
      </c>
      <c r="BM135" s="156" t="s">
        <v>1002</v>
      </c>
    </row>
    <row r="136" spans="1:47" s="2" customFormat="1" ht="39">
      <c r="A136" s="32"/>
      <c r="B136" s="33"/>
      <c r="C136" s="32"/>
      <c r="D136" s="158" t="s">
        <v>213</v>
      </c>
      <c r="E136" s="32"/>
      <c r="F136" s="159" t="s">
        <v>1003</v>
      </c>
      <c r="G136" s="32"/>
      <c r="H136" s="32"/>
      <c r="I136" s="160"/>
      <c r="J136" s="32"/>
      <c r="K136" s="32"/>
      <c r="L136" s="33"/>
      <c r="M136" s="161"/>
      <c r="N136" s="162"/>
      <c r="O136" s="58"/>
      <c r="P136" s="58"/>
      <c r="Q136" s="58"/>
      <c r="R136" s="58"/>
      <c r="S136" s="58"/>
      <c r="T136" s="59"/>
      <c r="U136" s="32"/>
      <c r="V136" s="32"/>
      <c r="W136" s="32"/>
      <c r="X136" s="32"/>
      <c r="Y136" s="32"/>
      <c r="Z136" s="32"/>
      <c r="AA136" s="32"/>
      <c r="AB136" s="32"/>
      <c r="AC136" s="32"/>
      <c r="AD136" s="32"/>
      <c r="AE136" s="32"/>
      <c r="AT136" s="17" t="s">
        <v>213</v>
      </c>
      <c r="AU136" s="17" t="s">
        <v>89</v>
      </c>
    </row>
    <row r="137" spans="2:51" s="15" customFormat="1" ht="12">
      <c r="B137" s="189"/>
      <c r="D137" s="158" t="s">
        <v>466</v>
      </c>
      <c r="E137" s="190" t="s">
        <v>1</v>
      </c>
      <c r="F137" s="191" t="s">
        <v>1004</v>
      </c>
      <c r="H137" s="192">
        <v>1272.5</v>
      </c>
      <c r="I137" s="193"/>
      <c r="L137" s="189"/>
      <c r="M137" s="194"/>
      <c r="N137" s="195"/>
      <c r="O137" s="195"/>
      <c r="P137" s="195"/>
      <c r="Q137" s="195"/>
      <c r="R137" s="195"/>
      <c r="S137" s="195"/>
      <c r="T137" s="196"/>
      <c r="AT137" s="190" t="s">
        <v>466</v>
      </c>
      <c r="AU137" s="190" t="s">
        <v>89</v>
      </c>
      <c r="AV137" s="15" t="s">
        <v>89</v>
      </c>
      <c r="AW137" s="15" t="s">
        <v>36</v>
      </c>
      <c r="AX137" s="15" t="s">
        <v>79</v>
      </c>
      <c r="AY137" s="190" t="s">
        <v>207</v>
      </c>
    </row>
    <row r="138" spans="2:51" s="15" customFormat="1" ht="22.5">
      <c r="B138" s="189"/>
      <c r="D138" s="158" t="s">
        <v>466</v>
      </c>
      <c r="E138" s="190" t="s">
        <v>1</v>
      </c>
      <c r="F138" s="191" t="s">
        <v>1005</v>
      </c>
      <c r="H138" s="192">
        <v>591.344</v>
      </c>
      <c r="I138" s="193"/>
      <c r="L138" s="189"/>
      <c r="M138" s="194"/>
      <c r="N138" s="195"/>
      <c r="O138" s="195"/>
      <c r="P138" s="195"/>
      <c r="Q138" s="195"/>
      <c r="R138" s="195"/>
      <c r="S138" s="195"/>
      <c r="T138" s="196"/>
      <c r="AT138" s="190" t="s">
        <v>466</v>
      </c>
      <c r="AU138" s="190" t="s">
        <v>89</v>
      </c>
      <c r="AV138" s="15" t="s">
        <v>89</v>
      </c>
      <c r="AW138" s="15" t="s">
        <v>36</v>
      </c>
      <c r="AX138" s="15" t="s">
        <v>79</v>
      </c>
      <c r="AY138" s="190" t="s">
        <v>207</v>
      </c>
    </row>
    <row r="139" spans="2:51" s="15" customFormat="1" ht="12">
      <c r="B139" s="189"/>
      <c r="D139" s="158" t="s">
        <v>466</v>
      </c>
      <c r="E139" s="190" t="s">
        <v>1</v>
      </c>
      <c r="F139" s="191" t="s">
        <v>1006</v>
      </c>
      <c r="H139" s="192">
        <v>4.448</v>
      </c>
      <c r="I139" s="193"/>
      <c r="L139" s="189"/>
      <c r="M139" s="194"/>
      <c r="N139" s="195"/>
      <c r="O139" s="195"/>
      <c r="P139" s="195"/>
      <c r="Q139" s="195"/>
      <c r="R139" s="195"/>
      <c r="S139" s="195"/>
      <c r="T139" s="196"/>
      <c r="AT139" s="190" t="s">
        <v>466</v>
      </c>
      <c r="AU139" s="190" t="s">
        <v>89</v>
      </c>
      <c r="AV139" s="15" t="s">
        <v>89</v>
      </c>
      <c r="AW139" s="15" t="s">
        <v>36</v>
      </c>
      <c r="AX139" s="15" t="s">
        <v>79</v>
      </c>
      <c r="AY139" s="190" t="s">
        <v>207</v>
      </c>
    </row>
    <row r="140" spans="2:51" s="15" customFormat="1" ht="22.5">
      <c r="B140" s="189"/>
      <c r="D140" s="158" t="s">
        <v>466</v>
      </c>
      <c r="E140" s="190" t="s">
        <v>1</v>
      </c>
      <c r="F140" s="191" t="s">
        <v>1007</v>
      </c>
      <c r="H140" s="192">
        <v>13.524</v>
      </c>
      <c r="I140" s="193"/>
      <c r="L140" s="189"/>
      <c r="M140" s="194"/>
      <c r="N140" s="195"/>
      <c r="O140" s="195"/>
      <c r="P140" s="195"/>
      <c r="Q140" s="195"/>
      <c r="R140" s="195"/>
      <c r="S140" s="195"/>
      <c r="T140" s="196"/>
      <c r="AT140" s="190" t="s">
        <v>466</v>
      </c>
      <c r="AU140" s="190" t="s">
        <v>89</v>
      </c>
      <c r="AV140" s="15" t="s">
        <v>89</v>
      </c>
      <c r="AW140" s="15" t="s">
        <v>36</v>
      </c>
      <c r="AX140" s="15" t="s">
        <v>79</v>
      </c>
      <c r="AY140" s="190" t="s">
        <v>207</v>
      </c>
    </row>
    <row r="141" spans="2:51" s="13" customFormat="1" ht="12">
      <c r="B141" s="175"/>
      <c r="D141" s="158" t="s">
        <v>466</v>
      </c>
      <c r="E141" s="176" t="s">
        <v>1</v>
      </c>
      <c r="F141" s="177" t="s">
        <v>468</v>
      </c>
      <c r="H141" s="178">
        <v>1881.816</v>
      </c>
      <c r="I141" s="179"/>
      <c r="L141" s="175"/>
      <c r="M141" s="180"/>
      <c r="N141" s="181"/>
      <c r="O141" s="181"/>
      <c r="P141" s="181"/>
      <c r="Q141" s="181"/>
      <c r="R141" s="181"/>
      <c r="S141" s="181"/>
      <c r="T141" s="182"/>
      <c r="AT141" s="176" t="s">
        <v>466</v>
      </c>
      <c r="AU141" s="176" t="s">
        <v>89</v>
      </c>
      <c r="AV141" s="13" t="s">
        <v>212</v>
      </c>
      <c r="AW141" s="13" t="s">
        <v>36</v>
      </c>
      <c r="AX141" s="13" t="s">
        <v>87</v>
      </c>
      <c r="AY141" s="176" t="s">
        <v>207</v>
      </c>
    </row>
    <row r="142" spans="1:65" s="2" customFormat="1" ht="16.5" customHeight="1">
      <c r="A142" s="32"/>
      <c r="B142" s="143"/>
      <c r="C142" s="197" t="s">
        <v>232</v>
      </c>
      <c r="D142" s="197" t="s">
        <v>267</v>
      </c>
      <c r="E142" s="198" t="s">
        <v>794</v>
      </c>
      <c r="F142" s="199" t="s">
        <v>795</v>
      </c>
      <c r="G142" s="200" t="s">
        <v>796</v>
      </c>
      <c r="H142" s="201">
        <v>136.659</v>
      </c>
      <c r="I142" s="202"/>
      <c r="J142" s="203">
        <f>ROUND(I142*H142,2)</f>
        <v>0</v>
      </c>
      <c r="K142" s="204"/>
      <c r="L142" s="205"/>
      <c r="M142" s="206" t="s">
        <v>1</v>
      </c>
      <c r="N142" s="207" t="s">
        <v>44</v>
      </c>
      <c r="O142" s="58"/>
      <c r="P142" s="154">
        <f>O142*H142</f>
        <v>0</v>
      </c>
      <c r="Q142" s="154">
        <v>1</v>
      </c>
      <c r="R142" s="154">
        <f>Q142*H142</f>
        <v>136.659</v>
      </c>
      <c r="S142" s="154">
        <v>0</v>
      </c>
      <c r="T142" s="155">
        <f>S142*H142</f>
        <v>0</v>
      </c>
      <c r="U142" s="32"/>
      <c r="V142" s="32"/>
      <c r="W142" s="32"/>
      <c r="X142" s="32"/>
      <c r="Y142" s="32"/>
      <c r="Z142" s="32"/>
      <c r="AA142" s="32"/>
      <c r="AB142" s="32"/>
      <c r="AC142" s="32"/>
      <c r="AD142" s="32"/>
      <c r="AE142" s="32"/>
      <c r="AR142" s="156" t="s">
        <v>224</v>
      </c>
      <c r="AT142" s="156" t="s">
        <v>267</v>
      </c>
      <c r="AU142" s="156" t="s">
        <v>89</v>
      </c>
      <c r="AY142" s="17" t="s">
        <v>207</v>
      </c>
      <c r="BE142" s="157">
        <f>IF(N142="základní",J142,0)</f>
        <v>0</v>
      </c>
      <c r="BF142" s="157">
        <f>IF(N142="snížená",J142,0)</f>
        <v>0</v>
      </c>
      <c r="BG142" s="157">
        <f>IF(N142="zákl. přenesená",J142,0)</f>
        <v>0</v>
      </c>
      <c r="BH142" s="157">
        <f>IF(N142="sníž. přenesená",J142,0)</f>
        <v>0</v>
      </c>
      <c r="BI142" s="157">
        <f>IF(N142="nulová",J142,0)</f>
        <v>0</v>
      </c>
      <c r="BJ142" s="17" t="s">
        <v>87</v>
      </c>
      <c r="BK142" s="157">
        <f>ROUND(I142*H142,2)</f>
        <v>0</v>
      </c>
      <c r="BL142" s="17" t="s">
        <v>212</v>
      </c>
      <c r="BM142" s="156" t="s">
        <v>1008</v>
      </c>
    </row>
    <row r="143" spans="1:47" s="2" customFormat="1" ht="12">
      <c r="A143" s="32"/>
      <c r="B143" s="33"/>
      <c r="C143" s="32"/>
      <c r="D143" s="158" t="s">
        <v>213</v>
      </c>
      <c r="E143" s="32"/>
      <c r="F143" s="159" t="s">
        <v>795</v>
      </c>
      <c r="G143" s="32"/>
      <c r="H143" s="32"/>
      <c r="I143" s="160"/>
      <c r="J143" s="32"/>
      <c r="K143" s="32"/>
      <c r="L143" s="33"/>
      <c r="M143" s="161"/>
      <c r="N143" s="162"/>
      <c r="O143" s="58"/>
      <c r="P143" s="58"/>
      <c r="Q143" s="58"/>
      <c r="R143" s="58"/>
      <c r="S143" s="58"/>
      <c r="T143" s="59"/>
      <c r="U143" s="32"/>
      <c r="V143" s="32"/>
      <c r="W143" s="32"/>
      <c r="X143" s="32"/>
      <c r="Y143" s="32"/>
      <c r="Z143" s="32"/>
      <c r="AA143" s="32"/>
      <c r="AB143" s="32"/>
      <c r="AC143" s="32"/>
      <c r="AD143" s="32"/>
      <c r="AE143" s="32"/>
      <c r="AT143" s="17" t="s">
        <v>213</v>
      </c>
      <c r="AU143" s="17" t="s">
        <v>89</v>
      </c>
    </row>
    <row r="144" spans="2:51" s="15" customFormat="1" ht="12">
      <c r="B144" s="189"/>
      <c r="D144" s="158" t="s">
        <v>466</v>
      </c>
      <c r="E144" s="190" t="s">
        <v>1</v>
      </c>
      <c r="F144" s="191" t="s">
        <v>1009</v>
      </c>
      <c r="H144" s="192">
        <v>136.659</v>
      </c>
      <c r="I144" s="193"/>
      <c r="L144" s="189"/>
      <c r="M144" s="194"/>
      <c r="N144" s="195"/>
      <c r="O144" s="195"/>
      <c r="P144" s="195"/>
      <c r="Q144" s="195"/>
      <c r="R144" s="195"/>
      <c r="S144" s="195"/>
      <c r="T144" s="196"/>
      <c r="AT144" s="190" t="s">
        <v>466</v>
      </c>
      <c r="AU144" s="190" t="s">
        <v>89</v>
      </c>
      <c r="AV144" s="15" t="s">
        <v>89</v>
      </c>
      <c r="AW144" s="15" t="s">
        <v>36</v>
      </c>
      <c r="AX144" s="15" t="s">
        <v>87</v>
      </c>
      <c r="AY144" s="190" t="s">
        <v>207</v>
      </c>
    </row>
    <row r="145" spans="1:65" s="2" customFormat="1" ht="21.75" customHeight="1">
      <c r="A145" s="32"/>
      <c r="B145" s="143"/>
      <c r="C145" s="197" t="s">
        <v>224</v>
      </c>
      <c r="D145" s="197" t="s">
        <v>267</v>
      </c>
      <c r="E145" s="198" t="s">
        <v>1010</v>
      </c>
      <c r="F145" s="199" t="s">
        <v>1011</v>
      </c>
      <c r="G145" s="200" t="s">
        <v>789</v>
      </c>
      <c r="H145" s="201">
        <v>1310.675</v>
      </c>
      <c r="I145" s="202"/>
      <c r="J145" s="203">
        <f>ROUND(I145*H145,2)</f>
        <v>0</v>
      </c>
      <c r="K145" s="204"/>
      <c r="L145" s="205"/>
      <c r="M145" s="206" t="s">
        <v>1</v>
      </c>
      <c r="N145" s="207" t="s">
        <v>44</v>
      </c>
      <c r="O145" s="58"/>
      <c r="P145" s="154">
        <f>O145*H145</f>
        <v>0</v>
      </c>
      <c r="Q145" s="154">
        <v>0</v>
      </c>
      <c r="R145" s="154">
        <f>Q145*H145</f>
        <v>0</v>
      </c>
      <c r="S145" s="154">
        <v>0</v>
      </c>
      <c r="T145" s="155">
        <f>S145*H145</f>
        <v>0</v>
      </c>
      <c r="U145" s="32"/>
      <c r="V145" s="32"/>
      <c r="W145" s="32"/>
      <c r="X145" s="32"/>
      <c r="Y145" s="32"/>
      <c r="Z145" s="32"/>
      <c r="AA145" s="32"/>
      <c r="AB145" s="32"/>
      <c r="AC145" s="32"/>
      <c r="AD145" s="32"/>
      <c r="AE145" s="32"/>
      <c r="AR145" s="156" t="s">
        <v>224</v>
      </c>
      <c r="AT145" s="156" t="s">
        <v>267</v>
      </c>
      <c r="AU145" s="156" t="s">
        <v>89</v>
      </c>
      <c r="AY145" s="17" t="s">
        <v>207</v>
      </c>
      <c r="BE145" s="157">
        <f>IF(N145="základní",J145,0)</f>
        <v>0</v>
      </c>
      <c r="BF145" s="157">
        <f>IF(N145="snížená",J145,0)</f>
        <v>0</v>
      </c>
      <c r="BG145" s="157">
        <f>IF(N145="zákl. přenesená",J145,0)</f>
        <v>0</v>
      </c>
      <c r="BH145" s="157">
        <f>IF(N145="sníž. přenesená",J145,0)</f>
        <v>0</v>
      </c>
      <c r="BI145" s="157">
        <f>IF(N145="nulová",J145,0)</f>
        <v>0</v>
      </c>
      <c r="BJ145" s="17" t="s">
        <v>87</v>
      </c>
      <c r="BK145" s="157">
        <f>ROUND(I145*H145,2)</f>
        <v>0</v>
      </c>
      <c r="BL145" s="17" t="s">
        <v>212</v>
      </c>
      <c r="BM145" s="156" t="s">
        <v>1012</v>
      </c>
    </row>
    <row r="146" spans="1:47" s="2" customFormat="1" ht="12">
      <c r="A146" s="32"/>
      <c r="B146" s="33"/>
      <c r="C146" s="32"/>
      <c r="D146" s="158" t="s">
        <v>213</v>
      </c>
      <c r="E146" s="32"/>
      <c r="F146" s="159" t="s">
        <v>1011</v>
      </c>
      <c r="G146" s="32"/>
      <c r="H146" s="32"/>
      <c r="I146" s="160"/>
      <c r="J146" s="32"/>
      <c r="K146" s="32"/>
      <c r="L146" s="33"/>
      <c r="M146" s="161"/>
      <c r="N146" s="162"/>
      <c r="O146" s="58"/>
      <c r="P146" s="58"/>
      <c r="Q146" s="58"/>
      <c r="R146" s="58"/>
      <c r="S146" s="58"/>
      <c r="T146" s="59"/>
      <c r="U146" s="32"/>
      <c r="V146" s="32"/>
      <c r="W146" s="32"/>
      <c r="X146" s="32"/>
      <c r="Y146" s="32"/>
      <c r="Z146" s="32"/>
      <c r="AA146" s="32"/>
      <c r="AB146" s="32"/>
      <c r="AC146" s="32"/>
      <c r="AD146" s="32"/>
      <c r="AE146" s="32"/>
      <c r="AT146" s="17" t="s">
        <v>213</v>
      </c>
      <c r="AU146" s="17" t="s">
        <v>89</v>
      </c>
    </row>
    <row r="147" spans="2:51" s="15" customFormat="1" ht="22.5">
      <c r="B147" s="189"/>
      <c r="D147" s="158" t="s">
        <v>466</v>
      </c>
      <c r="E147" s="190" t="s">
        <v>1</v>
      </c>
      <c r="F147" s="191" t="s">
        <v>1013</v>
      </c>
      <c r="H147" s="192">
        <v>1310.675</v>
      </c>
      <c r="I147" s="193"/>
      <c r="L147" s="189"/>
      <c r="M147" s="194"/>
      <c r="N147" s="195"/>
      <c r="O147" s="195"/>
      <c r="P147" s="195"/>
      <c r="Q147" s="195"/>
      <c r="R147" s="195"/>
      <c r="S147" s="195"/>
      <c r="T147" s="196"/>
      <c r="AT147" s="190" t="s">
        <v>466</v>
      </c>
      <c r="AU147" s="190" t="s">
        <v>89</v>
      </c>
      <c r="AV147" s="15" t="s">
        <v>89</v>
      </c>
      <c r="AW147" s="15" t="s">
        <v>36</v>
      </c>
      <c r="AX147" s="15" t="s">
        <v>87</v>
      </c>
      <c r="AY147" s="190" t="s">
        <v>207</v>
      </c>
    </row>
    <row r="148" spans="1:65" s="2" customFormat="1" ht="21.75" customHeight="1">
      <c r="A148" s="32"/>
      <c r="B148" s="143"/>
      <c r="C148" s="197" t="s">
        <v>239</v>
      </c>
      <c r="D148" s="197" t="s">
        <v>267</v>
      </c>
      <c r="E148" s="198" t="s">
        <v>1014</v>
      </c>
      <c r="F148" s="199" t="s">
        <v>1015</v>
      </c>
      <c r="G148" s="200" t="s">
        <v>789</v>
      </c>
      <c r="H148" s="201">
        <v>609.084</v>
      </c>
      <c r="I148" s="202"/>
      <c r="J148" s="203">
        <f>ROUND(I148*H148,2)</f>
        <v>0</v>
      </c>
      <c r="K148" s="204"/>
      <c r="L148" s="205"/>
      <c r="M148" s="206" t="s">
        <v>1</v>
      </c>
      <c r="N148" s="207" t="s">
        <v>44</v>
      </c>
      <c r="O148" s="58"/>
      <c r="P148" s="154">
        <f>O148*H148</f>
        <v>0</v>
      </c>
      <c r="Q148" s="154">
        <v>0</v>
      </c>
      <c r="R148" s="154">
        <f>Q148*H148</f>
        <v>0</v>
      </c>
      <c r="S148" s="154">
        <v>0</v>
      </c>
      <c r="T148" s="155">
        <f>S148*H148</f>
        <v>0</v>
      </c>
      <c r="U148" s="32"/>
      <c r="V148" s="32"/>
      <c r="W148" s="32"/>
      <c r="X148" s="32"/>
      <c r="Y148" s="32"/>
      <c r="Z148" s="32"/>
      <c r="AA148" s="32"/>
      <c r="AB148" s="32"/>
      <c r="AC148" s="32"/>
      <c r="AD148" s="32"/>
      <c r="AE148" s="32"/>
      <c r="AR148" s="156" t="s">
        <v>224</v>
      </c>
      <c r="AT148" s="156" t="s">
        <v>267</v>
      </c>
      <c r="AU148" s="156" t="s">
        <v>89</v>
      </c>
      <c r="AY148" s="17" t="s">
        <v>207</v>
      </c>
      <c r="BE148" s="157">
        <f>IF(N148="základní",J148,0)</f>
        <v>0</v>
      </c>
      <c r="BF148" s="157">
        <f>IF(N148="snížená",J148,0)</f>
        <v>0</v>
      </c>
      <c r="BG148" s="157">
        <f>IF(N148="zákl. přenesená",J148,0)</f>
        <v>0</v>
      </c>
      <c r="BH148" s="157">
        <f>IF(N148="sníž. přenesená",J148,0)</f>
        <v>0</v>
      </c>
      <c r="BI148" s="157">
        <f>IF(N148="nulová",J148,0)</f>
        <v>0</v>
      </c>
      <c r="BJ148" s="17" t="s">
        <v>87</v>
      </c>
      <c r="BK148" s="157">
        <f>ROUND(I148*H148,2)</f>
        <v>0</v>
      </c>
      <c r="BL148" s="17" t="s">
        <v>212</v>
      </c>
      <c r="BM148" s="156" t="s">
        <v>1016</v>
      </c>
    </row>
    <row r="149" spans="1:47" s="2" customFormat="1" ht="12">
      <c r="A149" s="32"/>
      <c r="B149" s="33"/>
      <c r="C149" s="32"/>
      <c r="D149" s="158" t="s">
        <v>213</v>
      </c>
      <c r="E149" s="32"/>
      <c r="F149" s="159" t="s">
        <v>1015</v>
      </c>
      <c r="G149" s="32"/>
      <c r="H149" s="32"/>
      <c r="I149" s="160"/>
      <c r="J149" s="32"/>
      <c r="K149" s="32"/>
      <c r="L149" s="33"/>
      <c r="M149" s="161"/>
      <c r="N149" s="162"/>
      <c r="O149" s="58"/>
      <c r="P149" s="58"/>
      <c r="Q149" s="58"/>
      <c r="R149" s="58"/>
      <c r="S149" s="58"/>
      <c r="T149" s="59"/>
      <c r="U149" s="32"/>
      <c r="V149" s="32"/>
      <c r="W149" s="32"/>
      <c r="X149" s="32"/>
      <c r="Y149" s="32"/>
      <c r="Z149" s="32"/>
      <c r="AA149" s="32"/>
      <c r="AB149" s="32"/>
      <c r="AC149" s="32"/>
      <c r="AD149" s="32"/>
      <c r="AE149" s="32"/>
      <c r="AT149" s="17" t="s">
        <v>213</v>
      </c>
      <c r="AU149" s="17" t="s">
        <v>89</v>
      </c>
    </row>
    <row r="150" spans="2:51" s="15" customFormat="1" ht="22.5">
      <c r="B150" s="189"/>
      <c r="D150" s="158" t="s">
        <v>466</v>
      </c>
      <c r="E150" s="190" t="s">
        <v>1</v>
      </c>
      <c r="F150" s="191" t="s">
        <v>1017</v>
      </c>
      <c r="H150" s="192">
        <v>609.084</v>
      </c>
      <c r="I150" s="193"/>
      <c r="L150" s="189"/>
      <c r="M150" s="194"/>
      <c r="N150" s="195"/>
      <c r="O150" s="195"/>
      <c r="P150" s="195"/>
      <c r="Q150" s="195"/>
      <c r="R150" s="195"/>
      <c r="S150" s="195"/>
      <c r="T150" s="196"/>
      <c r="AT150" s="190" t="s">
        <v>466</v>
      </c>
      <c r="AU150" s="190" t="s">
        <v>89</v>
      </c>
      <c r="AV150" s="15" t="s">
        <v>89</v>
      </c>
      <c r="AW150" s="15" t="s">
        <v>36</v>
      </c>
      <c r="AX150" s="15" t="s">
        <v>87</v>
      </c>
      <c r="AY150" s="190" t="s">
        <v>207</v>
      </c>
    </row>
    <row r="151" spans="1:65" s="2" customFormat="1" ht="21.75" customHeight="1">
      <c r="A151" s="32"/>
      <c r="B151" s="143"/>
      <c r="C151" s="197" t="s">
        <v>228</v>
      </c>
      <c r="D151" s="197" t="s">
        <v>267</v>
      </c>
      <c r="E151" s="198" t="s">
        <v>1018</v>
      </c>
      <c r="F151" s="199" t="s">
        <v>1019</v>
      </c>
      <c r="G151" s="200" t="s">
        <v>789</v>
      </c>
      <c r="H151" s="201">
        <v>4.448</v>
      </c>
      <c r="I151" s="202"/>
      <c r="J151" s="203">
        <f>ROUND(I151*H151,2)</f>
        <v>0</v>
      </c>
      <c r="K151" s="204"/>
      <c r="L151" s="205"/>
      <c r="M151" s="206" t="s">
        <v>1</v>
      </c>
      <c r="N151" s="207" t="s">
        <v>44</v>
      </c>
      <c r="O151" s="58"/>
      <c r="P151" s="154">
        <f>O151*H151</f>
        <v>0</v>
      </c>
      <c r="Q151" s="154">
        <v>0</v>
      </c>
      <c r="R151" s="154">
        <f>Q151*H151</f>
        <v>0</v>
      </c>
      <c r="S151" s="154">
        <v>0</v>
      </c>
      <c r="T151" s="155">
        <f>S151*H151</f>
        <v>0</v>
      </c>
      <c r="U151" s="32"/>
      <c r="V151" s="32"/>
      <c r="W151" s="32"/>
      <c r="X151" s="32"/>
      <c r="Y151" s="32"/>
      <c r="Z151" s="32"/>
      <c r="AA151" s="32"/>
      <c r="AB151" s="32"/>
      <c r="AC151" s="32"/>
      <c r="AD151" s="32"/>
      <c r="AE151" s="32"/>
      <c r="AR151" s="156" t="s">
        <v>224</v>
      </c>
      <c r="AT151" s="156" t="s">
        <v>267</v>
      </c>
      <c r="AU151" s="156" t="s">
        <v>89</v>
      </c>
      <c r="AY151" s="17" t="s">
        <v>207</v>
      </c>
      <c r="BE151" s="157">
        <f>IF(N151="základní",J151,0)</f>
        <v>0</v>
      </c>
      <c r="BF151" s="157">
        <f>IF(N151="snížená",J151,0)</f>
        <v>0</v>
      </c>
      <c r="BG151" s="157">
        <f>IF(N151="zákl. přenesená",J151,0)</f>
        <v>0</v>
      </c>
      <c r="BH151" s="157">
        <f>IF(N151="sníž. přenesená",J151,0)</f>
        <v>0</v>
      </c>
      <c r="BI151" s="157">
        <f>IF(N151="nulová",J151,0)</f>
        <v>0</v>
      </c>
      <c r="BJ151" s="17" t="s">
        <v>87</v>
      </c>
      <c r="BK151" s="157">
        <f>ROUND(I151*H151,2)</f>
        <v>0</v>
      </c>
      <c r="BL151" s="17" t="s">
        <v>212</v>
      </c>
      <c r="BM151" s="156" t="s">
        <v>1020</v>
      </c>
    </row>
    <row r="152" spans="1:47" s="2" customFormat="1" ht="12">
      <c r="A152" s="32"/>
      <c r="B152" s="33"/>
      <c r="C152" s="32"/>
      <c r="D152" s="158" t="s">
        <v>213</v>
      </c>
      <c r="E152" s="32"/>
      <c r="F152" s="159" t="s">
        <v>1019</v>
      </c>
      <c r="G152" s="32"/>
      <c r="H152" s="32"/>
      <c r="I152" s="160"/>
      <c r="J152" s="32"/>
      <c r="K152" s="32"/>
      <c r="L152" s="33"/>
      <c r="M152" s="161"/>
      <c r="N152" s="162"/>
      <c r="O152" s="58"/>
      <c r="P152" s="58"/>
      <c r="Q152" s="58"/>
      <c r="R152" s="58"/>
      <c r="S152" s="58"/>
      <c r="T152" s="59"/>
      <c r="U152" s="32"/>
      <c r="V152" s="32"/>
      <c r="W152" s="32"/>
      <c r="X152" s="32"/>
      <c r="Y152" s="32"/>
      <c r="Z152" s="32"/>
      <c r="AA152" s="32"/>
      <c r="AB152" s="32"/>
      <c r="AC152" s="32"/>
      <c r="AD152" s="32"/>
      <c r="AE152" s="32"/>
      <c r="AT152" s="17" t="s">
        <v>213</v>
      </c>
      <c r="AU152" s="17" t="s">
        <v>89</v>
      </c>
    </row>
    <row r="153" spans="2:51" s="15" customFormat="1" ht="12">
      <c r="B153" s="189"/>
      <c r="D153" s="158" t="s">
        <v>466</v>
      </c>
      <c r="E153" s="190" t="s">
        <v>1</v>
      </c>
      <c r="F153" s="191" t="s">
        <v>1006</v>
      </c>
      <c r="H153" s="192">
        <v>4.448</v>
      </c>
      <c r="I153" s="193"/>
      <c r="L153" s="189"/>
      <c r="M153" s="194"/>
      <c r="N153" s="195"/>
      <c r="O153" s="195"/>
      <c r="P153" s="195"/>
      <c r="Q153" s="195"/>
      <c r="R153" s="195"/>
      <c r="S153" s="195"/>
      <c r="T153" s="196"/>
      <c r="AT153" s="190" t="s">
        <v>466</v>
      </c>
      <c r="AU153" s="190" t="s">
        <v>89</v>
      </c>
      <c r="AV153" s="15" t="s">
        <v>89</v>
      </c>
      <c r="AW153" s="15" t="s">
        <v>36</v>
      </c>
      <c r="AX153" s="15" t="s">
        <v>87</v>
      </c>
      <c r="AY153" s="190" t="s">
        <v>207</v>
      </c>
    </row>
    <row r="154" spans="1:65" s="2" customFormat="1" ht="21.75" customHeight="1">
      <c r="A154" s="32"/>
      <c r="B154" s="143"/>
      <c r="C154" s="197" t="s">
        <v>14</v>
      </c>
      <c r="D154" s="197" t="s">
        <v>267</v>
      </c>
      <c r="E154" s="198" t="s">
        <v>1021</v>
      </c>
      <c r="F154" s="199" t="s">
        <v>1022</v>
      </c>
      <c r="G154" s="200" t="s">
        <v>789</v>
      </c>
      <c r="H154" s="201">
        <v>13.93</v>
      </c>
      <c r="I154" s="202"/>
      <c r="J154" s="203">
        <f>ROUND(I154*H154,2)</f>
        <v>0</v>
      </c>
      <c r="K154" s="204"/>
      <c r="L154" s="205"/>
      <c r="M154" s="206" t="s">
        <v>1</v>
      </c>
      <c r="N154" s="207" t="s">
        <v>44</v>
      </c>
      <c r="O154" s="58"/>
      <c r="P154" s="154">
        <f>O154*H154</f>
        <v>0</v>
      </c>
      <c r="Q154" s="154">
        <v>0</v>
      </c>
      <c r="R154" s="154">
        <f>Q154*H154</f>
        <v>0</v>
      </c>
      <c r="S154" s="154">
        <v>0</v>
      </c>
      <c r="T154" s="155">
        <f>S154*H154</f>
        <v>0</v>
      </c>
      <c r="U154" s="32"/>
      <c r="V154" s="32"/>
      <c r="W154" s="32"/>
      <c r="X154" s="32"/>
      <c r="Y154" s="32"/>
      <c r="Z154" s="32"/>
      <c r="AA154" s="32"/>
      <c r="AB154" s="32"/>
      <c r="AC154" s="32"/>
      <c r="AD154" s="32"/>
      <c r="AE154" s="32"/>
      <c r="AR154" s="156" t="s">
        <v>224</v>
      </c>
      <c r="AT154" s="156" t="s">
        <v>267</v>
      </c>
      <c r="AU154" s="156" t="s">
        <v>89</v>
      </c>
      <c r="AY154" s="17" t="s">
        <v>207</v>
      </c>
      <c r="BE154" s="157">
        <f>IF(N154="základní",J154,0)</f>
        <v>0</v>
      </c>
      <c r="BF154" s="157">
        <f>IF(N154="snížená",J154,0)</f>
        <v>0</v>
      </c>
      <c r="BG154" s="157">
        <f>IF(N154="zákl. přenesená",J154,0)</f>
        <v>0</v>
      </c>
      <c r="BH154" s="157">
        <f>IF(N154="sníž. přenesená",J154,0)</f>
        <v>0</v>
      </c>
      <c r="BI154" s="157">
        <f>IF(N154="nulová",J154,0)</f>
        <v>0</v>
      </c>
      <c r="BJ154" s="17" t="s">
        <v>87</v>
      </c>
      <c r="BK154" s="157">
        <f>ROUND(I154*H154,2)</f>
        <v>0</v>
      </c>
      <c r="BL154" s="17" t="s">
        <v>212</v>
      </c>
      <c r="BM154" s="156" t="s">
        <v>1023</v>
      </c>
    </row>
    <row r="155" spans="1:47" s="2" customFormat="1" ht="12">
      <c r="A155" s="32"/>
      <c r="B155" s="33"/>
      <c r="C155" s="32"/>
      <c r="D155" s="158" t="s">
        <v>213</v>
      </c>
      <c r="E155" s="32"/>
      <c r="F155" s="159" t="s">
        <v>1022</v>
      </c>
      <c r="G155" s="32"/>
      <c r="H155" s="32"/>
      <c r="I155" s="160"/>
      <c r="J155" s="32"/>
      <c r="K155" s="32"/>
      <c r="L155" s="33"/>
      <c r="M155" s="161"/>
      <c r="N155" s="162"/>
      <c r="O155" s="58"/>
      <c r="P155" s="58"/>
      <c r="Q155" s="58"/>
      <c r="R155" s="58"/>
      <c r="S155" s="58"/>
      <c r="T155" s="59"/>
      <c r="U155" s="32"/>
      <c r="V155" s="32"/>
      <c r="W155" s="32"/>
      <c r="X155" s="32"/>
      <c r="Y155" s="32"/>
      <c r="Z155" s="32"/>
      <c r="AA155" s="32"/>
      <c r="AB155" s="32"/>
      <c r="AC155" s="32"/>
      <c r="AD155" s="32"/>
      <c r="AE155" s="32"/>
      <c r="AT155" s="17" t="s">
        <v>213</v>
      </c>
      <c r="AU155" s="17" t="s">
        <v>89</v>
      </c>
    </row>
    <row r="156" spans="2:51" s="15" customFormat="1" ht="22.5">
      <c r="B156" s="189"/>
      <c r="D156" s="158" t="s">
        <v>466</v>
      </c>
      <c r="E156" s="190" t="s">
        <v>1</v>
      </c>
      <c r="F156" s="191" t="s">
        <v>1024</v>
      </c>
      <c r="H156" s="192">
        <v>13.93</v>
      </c>
      <c r="I156" s="193"/>
      <c r="L156" s="189"/>
      <c r="M156" s="194"/>
      <c r="N156" s="195"/>
      <c r="O156" s="195"/>
      <c r="P156" s="195"/>
      <c r="Q156" s="195"/>
      <c r="R156" s="195"/>
      <c r="S156" s="195"/>
      <c r="T156" s="196"/>
      <c r="AT156" s="190" t="s">
        <v>466</v>
      </c>
      <c r="AU156" s="190" t="s">
        <v>89</v>
      </c>
      <c r="AV156" s="15" t="s">
        <v>89</v>
      </c>
      <c r="AW156" s="15" t="s">
        <v>36</v>
      </c>
      <c r="AX156" s="15" t="s">
        <v>87</v>
      </c>
      <c r="AY156" s="190" t="s">
        <v>207</v>
      </c>
    </row>
    <row r="157" spans="1:65" s="2" customFormat="1" ht="21.75" customHeight="1">
      <c r="A157" s="32"/>
      <c r="B157" s="143"/>
      <c r="C157" s="197" t="s">
        <v>231</v>
      </c>
      <c r="D157" s="197" t="s">
        <v>267</v>
      </c>
      <c r="E157" s="198" t="s">
        <v>1025</v>
      </c>
      <c r="F157" s="199" t="s">
        <v>1026</v>
      </c>
      <c r="G157" s="200" t="s">
        <v>789</v>
      </c>
      <c r="H157" s="201">
        <v>8</v>
      </c>
      <c r="I157" s="202"/>
      <c r="J157" s="203">
        <f>ROUND(I157*H157,2)</f>
        <v>0</v>
      </c>
      <c r="K157" s="204"/>
      <c r="L157" s="205"/>
      <c r="M157" s="206" t="s">
        <v>1</v>
      </c>
      <c r="N157" s="207" t="s">
        <v>44</v>
      </c>
      <c r="O157" s="58"/>
      <c r="P157" s="154">
        <f>O157*H157</f>
        <v>0</v>
      </c>
      <c r="Q157" s="154">
        <v>0</v>
      </c>
      <c r="R157" s="154">
        <f>Q157*H157</f>
        <v>0</v>
      </c>
      <c r="S157" s="154">
        <v>0</v>
      </c>
      <c r="T157" s="155">
        <f>S157*H157</f>
        <v>0</v>
      </c>
      <c r="U157" s="32"/>
      <c r="V157" s="32"/>
      <c r="W157" s="32"/>
      <c r="X157" s="32"/>
      <c r="Y157" s="32"/>
      <c r="Z157" s="32"/>
      <c r="AA157" s="32"/>
      <c r="AB157" s="32"/>
      <c r="AC157" s="32"/>
      <c r="AD157" s="32"/>
      <c r="AE157" s="32"/>
      <c r="AR157" s="156" t="s">
        <v>224</v>
      </c>
      <c r="AT157" s="156" t="s">
        <v>267</v>
      </c>
      <c r="AU157" s="156" t="s">
        <v>89</v>
      </c>
      <c r="AY157" s="17" t="s">
        <v>207</v>
      </c>
      <c r="BE157" s="157">
        <f>IF(N157="základní",J157,0)</f>
        <v>0</v>
      </c>
      <c r="BF157" s="157">
        <f>IF(N157="snížená",J157,0)</f>
        <v>0</v>
      </c>
      <c r="BG157" s="157">
        <f>IF(N157="zákl. přenesená",J157,0)</f>
        <v>0</v>
      </c>
      <c r="BH157" s="157">
        <f>IF(N157="sníž. přenesená",J157,0)</f>
        <v>0</v>
      </c>
      <c r="BI157" s="157">
        <f>IF(N157="nulová",J157,0)</f>
        <v>0</v>
      </c>
      <c r="BJ157" s="17" t="s">
        <v>87</v>
      </c>
      <c r="BK157" s="157">
        <f>ROUND(I157*H157,2)</f>
        <v>0</v>
      </c>
      <c r="BL157" s="17" t="s">
        <v>212</v>
      </c>
      <c r="BM157" s="156" t="s">
        <v>1027</v>
      </c>
    </row>
    <row r="158" spans="1:47" s="2" customFormat="1" ht="12">
      <c r="A158" s="32"/>
      <c r="B158" s="33"/>
      <c r="C158" s="32"/>
      <c r="D158" s="158" t="s">
        <v>213</v>
      </c>
      <c r="E158" s="32"/>
      <c r="F158" s="159" t="s">
        <v>1026</v>
      </c>
      <c r="G158" s="32"/>
      <c r="H158" s="32"/>
      <c r="I158" s="160"/>
      <c r="J158" s="32"/>
      <c r="K158" s="32"/>
      <c r="L158" s="33"/>
      <c r="M158" s="161"/>
      <c r="N158" s="162"/>
      <c r="O158" s="58"/>
      <c r="P158" s="58"/>
      <c r="Q158" s="58"/>
      <c r="R158" s="58"/>
      <c r="S158" s="58"/>
      <c r="T158" s="59"/>
      <c r="U158" s="32"/>
      <c r="V158" s="32"/>
      <c r="W158" s="32"/>
      <c r="X158" s="32"/>
      <c r="Y158" s="32"/>
      <c r="Z158" s="32"/>
      <c r="AA158" s="32"/>
      <c r="AB158" s="32"/>
      <c r="AC158" s="32"/>
      <c r="AD158" s="32"/>
      <c r="AE158" s="32"/>
      <c r="AT158" s="17" t="s">
        <v>213</v>
      </c>
      <c r="AU158" s="17" t="s">
        <v>89</v>
      </c>
    </row>
    <row r="159" spans="1:65" s="2" customFormat="1" ht="21.75" customHeight="1">
      <c r="A159" s="32"/>
      <c r="B159" s="143"/>
      <c r="C159" s="144" t="s">
        <v>254</v>
      </c>
      <c r="D159" s="144" t="s">
        <v>208</v>
      </c>
      <c r="E159" s="145" t="s">
        <v>1028</v>
      </c>
      <c r="F159" s="146" t="s">
        <v>1029</v>
      </c>
      <c r="G159" s="147" t="s">
        <v>612</v>
      </c>
      <c r="H159" s="148">
        <v>64.8</v>
      </c>
      <c r="I159" s="149"/>
      <c r="J159" s="150">
        <f>ROUND(I159*H159,2)</f>
        <v>0</v>
      </c>
      <c r="K159" s="151"/>
      <c r="L159" s="33"/>
      <c r="M159" s="152" t="s">
        <v>1</v>
      </c>
      <c r="N159" s="153" t="s">
        <v>44</v>
      </c>
      <c r="O159" s="58"/>
      <c r="P159" s="154">
        <f>O159*H159</f>
        <v>0</v>
      </c>
      <c r="Q159" s="154">
        <v>0</v>
      </c>
      <c r="R159" s="154">
        <f>Q159*H159</f>
        <v>0</v>
      </c>
      <c r="S159" s="154">
        <v>0</v>
      </c>
      <c r="T159" s="155">
        <f>S159*H159</f>
        <v>0</v>
      </c>
      <c r="U159" s="32"/>
      <c r="V159" s="32"/>
      <c r="W159" s="32"/>
      <c r="X159" s="32"/>
      <c r="Y159" s="32"/>
      <c r="Z159" s="32"/>
      <c r="AA159" s="32"/>
      <c r="AB159" s="32"/>
      <c r="AC159" s="32"/>
      <c r="AD159" s="32"/>
      <c r="AE159" s="32"/>
      <c r="AR159" s="156" t="s">
        <v>212</v>
      </c>
      <c r="AT159" s="156" t="s">
        <v>208</v>
      </c>
      <c r="AU159" s="156" t="s">
        <v>89</v>
      </c>
      <c r="AY159" s="17" t="s">
        <v>207</v>
      </c>
      <c r="BE159" s="157">
        <f>IF(N159="základní",J159,0)</f>
        <v>0</v>
      </c>
      <c r="BF159" s="157">
        <f>IF(N159="snížená",J159,0)</f>
        <v>0</v>
      </c>
      <c r="BG159" s="157">
        <f>IF(N159="zákl. přenesená",J159,0)</f>
        <v>0</v>
      </c>
      <c r="BH159" s="157">
        <f>IF(N159="sníž. přenesená",J159,0)</f>
        <v>0</v>
      </c>
      <c r="BI159" s="157">
        <f>IF(N159="nulová",J159,0)</f>
        <v>0</v>
      </c>
      <c r="BJ159" s="17" t="s">
        <v>87</v>
      </c>
      <c r="BK159" s="157">
        <f>ROUND(I159*H159,2)</f>
        <v>0</v>
      </c>
      <c r="BL159" s="17" t="s">
        <v>212</v>
      </c>
      <c r="BM159" s="156" t="s">
        <v>1030</v>
      </c>
    </row>
    <row r="160" spans="1:47" s="2" customFormat="1" ht="29.25">
      <c r="A160" s="32"/>
      <c r="B160" s="33"/>
      <c r="C160" s="32"/>
      <c r="D160" s="158" t="s">
        <v>213</v>
      </c>
      <c r="E160" s="32"/>
      <c r="F160" s="159" t="s">
        <v>1031</v>
      </c>
      <c r="G160" s="32"/>
      <c r="H160" s="32"/>
      <c r="I160" s="160"/>
      <c r="J160" s="32"/>
      <c r="K160" s="32"/>
      <c r="L160" s="33"/>
      <c r="M160" s="161"/>
      <c r="N160" s="162"/>
      <c r="O160" s="58"/>
      <c r="P160" s="58"/>
      <c r="Q160" s="58"/>
      <c r="R160" s="58"/>
      <c r="S160" s="58"/>
      <c r="T160" s="59"/>
      <c r="U160" s="32"/>
      <c r="V160" s="32"/>
      <c r="W160" s="32"/>
      <c r="X160" s="32"/>
      <c r="Y160" s="32"/>
      <c r="Z160" s="32"/>
      <c r="AA160" s="32"/>
      <c r="AB160" s="32"/>
      <c r="AC160" s="32"/>
      <c r="AD160" s="32"/>
      <c r="AE160" s="32"/>
      <c r="AT160" s="17" t="s">
        <v>213</v>
      </c>
      <c r="AU160" s="17" t="s">
        <v>89</v>
      </c>
    </row>
    <row r="161" spans="2:51" s="15" customFormat="1" ht="12">
      <c r="B161" s="189"/>
      <c r="D161" s="158" t="s">
        <v>466</v>
      </c>
      <c r="E161" s="190" t="s">
        <v>1</v>
      </c>
      <c r="F161" s="191" t="s">
        <v>1032</v>
      </c>
      <c r="H161" s="192">
        <v>19.2</v>
      </c>
      <c r="I161" s="193"/>
      <c r="L161" s="189"/>
      <c r="M161" s="194"/>
      <c r="N161" s="195"/>
      <c r="O161" s="195"/>
      <c r="P161" s="195"/>
      <c r="Q161" s="195"/>
      <c r="R161" s="195"/>
      <c r="S161" s="195"/>
      <c r="T161" s="196"/>
      <c r="AT161" s="190" t="s">
        <v>466</v>
      </c>
      <c r="AU161" s="190" t="s">
        <v>89</v>
      </c>
      <c r="AV161" s="15" t="s">
        <v>89</v>
      </c>
      <c r="AW161" s="15" t="s">
        <v>36</v>
      </c>
      <c r="AX161" s="15" t="s">
        <v>79</v>
      </c>
      <c r="AY161" s="190" t="s">
        <v>207</v>
      </c>
    </row>
    <row r="162" spans="2:51" s="15" customFormat="1" ht="12">
      <c r="B162" s="189"/>
      <c r="D162" s="158" t="s">
        <v>466</v>
      </c>
      <c r="E162" s="190" t="s">
        <v>1</v>
      </c>
      <c r="F162" s="191" t="s">
        <v>1033</v>
      </c>
      <c r="H162" s="192">
        <v>9.3</v>
      </c>
      <c r="I162" s="193"/>
      <c r="L162" s="189"/>
      <c r="M162" s="194"/>
      <c r="N162" s="195"/>
      <c r="O162" s="195"/>
      <c r="P162" s="195"/>
      <c r="Q162" s="195"/>
      <c r="R162" s="195"/>
      <c r="S162" s="195"/>
      <c r="T162" s="196"/>
      <c r="AT162" s="190" t="s">
        <v>466</v>
      </c>
      <c r="AU162" s="190" t="s">
        <v>89</v>
      </c>
      <c r="AV162" s="15" t="s">
        <v>89</v>
      </c>
      <c r="AW162" s="15" t="s">
        <v>36</v>
      </c>
      <c r="AX162" s="15" t="s">
        <v>79</v>
      </c>
      <c r="AY162" s="190" t="s">
        <v>207</v>
      </c>
    </row>
    <row r="163" spans="2:51" s="15" customFormat="1" ht="12">
      <c r="B163" s="189"/>
      <c r="D163" s="158" t="s">
        <v>466</v>
      </c>
      <c r="E163" s="190" t="s">
        <v>1</v>
      </c>
      <c r="F163" s="191" t="s">
        <v>1034</v>
      </c>
      <c r="H163" s="192">
        <v>7.6</v>
      </c>
      <c r="I163" s="193"/>
      <c r="L163" s="189"/>
      <c r="M163" s="194"/>
      <c r="N163" s="195"/>
      <c r="O163" s="195"/>
      <c r="P163" s="195"/>
      <c r="Q163" s="195"/>
      <c r="R163" s="195"/>
      <c r="S163" s="195"/>
      <c r="T163" s="196"/>
      <c r="AT163" s="190" t="s">
        <v>466</v>
      </c>
      <c r="AU163" s="190" t="s">
        <v>89</v>
      </c>
      <c r="AV163" s="15" t="s">
        <v>89</v>
      </c>
      <c r="AW163" s="15" t="s">
        <v>36</v>
      </c>
      <c r="AX163" s="15" t="s">
        <v>79</v>
      </c>
      <c r="AY163" s="190" t="s">
        <v>207</v>
      </c>
    </row>
    <row r="164" spans="2:51" s="15" customFormat="1" ht="12">
      <c r="B164" s="189"/>
      <c r="D164" s="158" t="s">
        <v>466</v>
      </c>
      <c r="E164" s="190" t="s">
        <v>1</v>
      </c>
      <c r="F164" s="191" t="s">
        <v>1035</v>
      </c>
      <c r="H164" s="192">
        <v>28.7</v>
      </c>
      <c r="I164" s="193"/>
      <c r="L164" s="189"/>
      <c r="M164" s="194"/>
      <c r="N164" s="195"/>
      <c r="O164" s="195"/>
      <c r="P164" s="195"/>
      <c r="Q164" s="195"/>
      <c r="R164" s="195"/>
      <c r="S164" s="195"/>
      <c r="T164" s="196"/>
      <c r="AT164" s="190" t="s">
        <v>466</v>
      </c>
      <c r="AU164" s="190" t="s">
        <v>89</v>
      </c>
      <c r="AV164" s="15" t="s">
        <v>89</v>
      </c>
      <c r="AW164" s="15" t="s">
        <v>36</v>
      </c>
      <c r="AX164" s="15" t="s">
        <v>79</v>
      </c>
      <c r="AY164" s="190" t="s">
        <v>207</v>
      </c>
    </row>
    <row r="165" spans="2:51" s="13" customFormat="1" ht="12">
      <c r="B165" s="175"/>
      <c r="D165" s="158" t="s">
        <v>466</v>
      </c>
      <c r="E165" s="176" t="s">
        <v>1</v>
      </c>
      <c r="F165" s="177" t="s">
        <v>468</v>
      </c>
      <c r="H165" s="178">
        <v>64.8</v>
      </c>
      <c r="I165" s="179"/>
      <c r="L165" s="175"/>
      <c r="M165" s="180"/>
      <c r="N165" s="181"/>
      <c r="O165" s="181"/>
      <c r="P165" s="181"/>
      <c r="Q165" s="181"/>
      <c r="R165" s="181"/>
      <c r="S165" s="181"/>
      <c r="T165" s="182"/>
      <c r="AT165" s="176" t="s">
        <v>466</v>
      </c>
      <c r="AU165" s="176" t="s">
        <v>89</v>
      </c>
      <c r="AV165" s="13" t="s">
        <v>212</v>
      </c>
      <c r="AW165" s="13" t="s">
        <v>36</v>
      </c>
      <c r="AX165" s="13" t="s">
        <v>87</v>
      </c>
      <c r="AY165" s="176" t="s">
        <v>207</v>
      </c>
    </row>
    <row r="166" spans="1:65" s="2" customFormat="1" ht="16.5" customHeight="1">
      <c r="A166" s="32"/>
      <c r="B166" s="143"/>
      <c r="C166" s="197" t="s">
        <v>235</v>
      </c>
      <c r="D166" s="197" t="s">
        <v>267</v>
      </c>
      <c r="E166" s="198" t="s">
        <v>1036</v>
      </c>
      <c r="F166" s="199" t="s">
        <v>1037</v>
      </c>
      <c r="G166" s="200" t="s">
        <v>333</v>
      </c>
      <c r="H166" s="201">
        <v>65</v>
      </c>
      <c r="I166" s="202"/>
      <c r="J166" s="203">
        <f>ROUND(I166*H166,2)</f>
        <v>0</v>
      </c>
      <c r="K166" s="204"/>
      <c r="L166" s="205"/>
      <c r="M166" s="206" t="s">
        <v>1</v>
      </c>
      <c r="N166" s="207" t="s">
        <v>44</v>
      </c>
      <c r="O166" s="58"/>
      <c r="P166" s="154">
        <f>O166*H166</f>
        <v>0</v>
      </c>
      <c r="Q166" s="154">
        <v>0.059</v>
      </c>
      <c r="R166" s="154">
        <f>Q166*H166</f>
        <v>3.835</v>
      </c>
      <c r="S166" s="154">
        <v>0</v>
      </c>
      <c r="T166" s="155">
        <f>S166*H166</f>
        <v>0</v>
      </c>
      <c r="U166" s="32"/>
      <c r="V166" s="32"/>
      <c r="W166" s="32"/>
      <c r="X166" s="32"/>
      <c r="Y166" s="32"/>
      <c r="Z166" s="32"/>
      <c r="AA166" s="32"/>
      <c r="AB166" s="32"/>
      <c r="AC166" s="32"/>
      <c r="AD166" s="32"/>
      <c r="AE166" s="32"/>
      <c r="AR166" s="156" t="s">
        <v>224</v>
      </c>
      <c r="AT166" s="156" t="s">
        <v>267</v>
      </c>
      <c r="AU166" s="156" t="s">
        <v>89</v>
      </c>
      <c r="AY166" s="17" t="s">
        <v>207</v>
      </c>
      <c r="BE166" s="157">
        <f>IF(N166="základní",J166,0)</f>
        <v>0</v>
      </c>
      <c r="BF166" s="157">
        <f>IF(N166="snížená",J166,0)</f>
        <v>0</v>
      </c>
      <c r="BG166" s="157">
        <f>IF(N166="zákl. přenesená",J166,0)</f>
        <v>0</v>
      </c>
      <c r="BH166" s="157">
        <f>IF(N166="sníž. přenesená",J166,0)</f>
        <v>0</v>
      </c>
      <c r="BI166" s="157">
        <f>IF(N166="nulová",J166,0)</f>
        <v>0</v>
      </c>
      <c r="BJ166" s="17" t="s">
        <v>87</v>
      </c>
      <c r="BK166" s="157">
        <f>ROUND(I166*H166,2)</f>
        <v>0</v>
      </c>
      <c r="BL166" s="17" t="s">
        <v>212</v>
      </c>
      <c r="BM166" s="156" t="s">
        <v>1038</v>
      </c>
    </row>
    <row r="167" spans="1:47" s="2" customFormat="1" ht="12">
      <c r="A167" s="32"/>
      <c r="B167" s="33"/>
      <c r="C167" s="32"/>
      <c r="D167" s="158" t="s">
        <v>213</v>
      </c>
      <c r="E167" s="32"/>
      <c r="F167" s="159" t="s">
        <v>1037</v>
      </c>
      <c r="G167" s="32"/>
      <c r="H167" s="32"/>
      <c r="I167" s="160"/>
      <c r="J167" s="32"/>
      <c r="K167" s="32"/>
      <c r="L167" s="33"/>
      <c r="M167" s="161"/>
      <c r="N167" s="162"/>
      <c r="O167" s="58"/>
      <c r="P167" s="58"/>
      <c r="Q167" s="58"/>
      <c r="R167" s="58"/>
      <c r="S167" s="58"/>
      <c r="T167" s="59"/>
      <c r="U167" s="32"/>
      <c r="V167" s="32"/>
      <c r="W167" s="32"/>
      <c r="X167" s="32"/>
      <c r="Y167" s="32"/>
      <c r="Z167" s="32"/>
      <c r="AA167" s="32"/>
      <c r="AB167" s="32"/>
      <c r="AC167" s="32"/>
      <c r="AD167" s="32"/>
      <c r="AE167" s="32"/>
      <c r="AT167" s="17" t="s">
        <v>213</v>
      </c>
      <c r="AU167" s="17" t="s">
        <v>89</v>
      </c>
    </row>
    <row r="168" spans="1:65" s="2" customFormat="1" ht="21.75" customHeight="1">
      <c r="A168" s="32"/>
      <c r="B168" s="143"/>
      <c r="C168" s="144" t="s">
        <v>8</v>
      </c>
      <c r="D168" s="144" t="s">
        <v>208</v>
      </c>
      <c r="E168" s="145" t="s">
        <v>1039</v>
      </c>
      <c r="F168" s="146" t="s">
        <v>1040</v>
      </c>
      <c r="G168" s="147" t="s">
        <v>612</v>
      </c>
      <c r="H168" s="148">
        <v>558.5</v>
      </c>
      <c r="I168" s="149"/>
      <c r="J168" s="150">
        <f>ROUND(I168*H168,2)</f>
        <v>0</v>
      </c>
      <c r="K168" s="151"/>
      <c r="L168" s="33"/>
      <c r="M168" s="152" t="s">
        <v>1</v>
      </c>
      <c r="N168" s="153" t="s">
        <v>44</v>
      </c>
      <c r="O168" s="58"/>
      <c r="P168" s="154">
        <f>O168*H168</f>
        <v>0</v>
      </c>
      <c r="Q168" s="154">
        <v>0</v>
      </c>
      <c r="R168" s="154">
        <f>Q168*H168</f>
        <v>0</v>
      </c>
      <c r="S168" s="154">
        <v>0</v>
      </c>
      <c r="T168" s="155">
        <f>S168*H168</f>
        <v>0</v>
      </c>
      <c r="U168" s="32"/>
      <c r="V168" s="32"/>
      <c r="W168" s="32"/>
      <c r="X168" s="32"/>
      <c r="Y168" s="32"/>
      <c r="Z168" s="32"/>
      <c r="AA168" s="32"/>
      <c r="AB168" s="32"/>
      <c r="AC168" s="32"/>
      <c r="AD168" s="32"/>
      <c r="AE168" s="32"/>
      <c r="AR168" s="156" t="s">
        <v>212</v>
      </c>
      <c r="AT168" s="156" t="s">
        <v>208</v>
      </c>
      <c r="AU168" s="156" t="s">
        <v>89</v>
      </c>
      <c r="AY168" s="17" t="s">
        <v>207</v>
      </c>
      <c r="BE168" s="157">
        <f>IF(N168="základní",J168,0)</f>
        <v>0</v>
      </c>
      <c r="BF168" s="157">
        <f>IF(N168="snížená",J168,0)</f>
        <v>0</v>
      </c>
      <c r="BG168" s="157">
        <f>IF(N168="zákl. přenesená",J168,0)</f>
        <v>0</v>
      </c>
      <c r="BH168" s="157">
        <f>IF(N168="sníž. přenesená",J168,0)</f>
        <v>0</v>
      </c>
      <c r="BI168" s="157">
        <f>IF(N168="nulová",J168,0)</f>
        <v>0</v>
      </c>
      <c r="BJ168" s="17" t="s">
        <v>87</v>
      </c>
      <c r="BK168" s="157">
        <f>ROUND(I168*H168,2)</f>
        <v>0</v>
      </c>
      <c r="BL168" s="17" t="s">
        <v>212</v>
      </c>
      <c r="BM168" s="156" t="s">
        <v>1041</v>
      </c>
    </row>
    <row r="169" spans="1:47" s="2" customFormat="1" ht="48.75">
      <c r="A169" s="32"/>
      <c r="B169" s="33"/>
      <c r="C169" s="32"/>
      <c r="D169" s="158" t="s">
        <v>213</v>
      </c>
      <c r="E169" s="32"/>
      <c r="F169" s="159" t="s">
        <v>1042</v>
      </c>
      <c r="G169" s="32"/>
      <c r="H169" s="32"/>
      <c r="I169" s="160"/>
      <c r="J169" s="32"/>
      <c r="K169" s="32"/>
      <c r="L169" s="33"/>
      <c r="M169" s="161"/>
      <c r="N169" s="162"/>
      <c r="O169" s="58"/>
      <c r="P169" s="58"/>
      <c r="Q169" s="58"/>
      <c r="R169" s="58"/>
      <c r="S169" s="58"/>
      <c r="T169" s="59"/>
      <c r="U169" s="32"/>
      <c r="V169" s="32"/>
      <c r="W169" s="32"/>
      <c r="X169" s="32"/>
      <c r="Y169" s="32"/>
      <c r="Z169" s="32"/>
      <c r="AA169" s="32"/>
      <c r="AB169" s="32"/>
      <c r="AC169" s="32"/>
      <c r="AD169" s="32"/>
      <c r="AE169" s="32"/>
      <c r="AT169" s="17" t="s">
        <v>213</v>
      </c>
      <c r="AU169" s="17" t="s">
        <v>89</v>
      </c>
    </row>
    <row r="170" spans="1:47" s="2" customFormat="1" ht="19.5">
      <c r="A170" s="32"/>
      <c r="B170" s="33"/>
      <c r="C170" s="32"/>
      <c r="D170" s="158" t="s">
        <v>214</v>
      </c>
      <c r="E170" s="32"/>
      <c r="F170" s="163" t="s">
        <v>1043</v>
      </c>
      <c r="G170" s="32"/>
      <c r="H170" s="32"/>
      <c r="I170" s="160"/>
      <c r="J170" s="32"/>
      <c r="K170" s="32"/>
      <c r="L170" s="33"/>
      <c r="M170" s="161"/>
      <c r="N170" s="162"/>
      <c r="O170" s="58"/>
      <c r="P170" s="58"/>
      <c r="Q170" s="58"/>
      <c r="R170" s="58"/>
      <c r="S170" s="58"/>
      <c r="T170" s="59"/>
      <c r="U170" s="32"/>
      <c r="V170" s="32"/>
      <c r="W170" s="32"/>
      <c r="X170" s="32"/>
      <c r="Y170" s="32"/>
      <c r="Z170" s="32"/>
      <c r="AA170" s="32"/>
      <c r="AB170" s="32"/>
      <c r="AC170" s="32"/>
      <c r="AD170" s="32"/>
      <c r="AE170" s="32"/>
      <c r="AT170" s="17" t="s">
        <v>214</v>
      </c>
      <c r="AU170" s="17" t="s">
        <v>89</v>
      </c>
    </row>
    <row r="171" spans="2:51" s="15" customFormat="1" ht="12">
      <c r="B171" s="189"/>
      <c r="D171" s="158" t="s">
        <v>466</v>
      </c>
      <c r="E171" s="190" t="s">
        <v>1</v>
      </c>
      <c r="F171" s="191" t="s">
        <v>1044</v>
      </c>
      <c r="H171" s="192">
        <v>558.5</v>
      </c>
      <c r="I171" s="193"/>
      <c r="L171" s="189"/>
      <c r="M171" s="194"/>
      <c r="N171" s="195"/>
      <c r="O171" s="195"/>
      <c r="P171" s="195"/>
      <c r="Q171" s="195"/>
      <c r="R171" s="195"/>
      <c r="S171" s="195"/>
      <c r="T171" s="196"/>
      <c r="AT171" s="190" t="s">
        <v>466</v>
      </c>
      <c r="AU171" s="190" t="s">
        <v>89</v>
      </c>
      <c r="AV171" s="15" t="s">
        <v>89</v>
      </c>
      <c r="AW171" s="15" t="s">
        <v>36</v>
      </c>
      <c r="AX171" s="15" t="s">
        <v>87</v>
      </c>
      <c r="AY171" s="190" t="s">
        <v>207</v>
      </c>
    </row>
    <row r="172" spans="1:65" s="2" customFormat="1" ht="16.5" customHeight="1">
      <c r="A172" s="32"/>
      <c r="B172" s="143"/>
      <c r="C172" s="197" t="s">
        <v>238</v>
      </c>
      <c r="D172" s="197" t="s">
        <v>267</v>
      </c>
      <c r="E172" s="198" t="s">
        <v>1045</v>
      </c>
      <c r="F172" s="199" t="s">
        <v>1046</v>
      </c>
      <c r="G172" s="200" t="s">
        <v>1047</v>
      </c>
      <c r="H172" s="201">
        <v>10</v>
      </c>
      <c r="I172" s="202"/>
      <c r="J172" s="203">
        <f>ROUND(I172*H172,2)</f>
        <v>0</v>
      </c>
      <c r="K172" s="204"/>
      <c r="L172" s="205"/>
      <c r="M172" s="206" t="s">
        <v>1</v>
      </c>
      <c r="N172" s="207" t="s">
        <v>44</v>
      </c>
      <c r="O172" s="58"/>
      <c r="P172" s="154">
        <f>O172*H172</f>
        <v>0</v>
      </c>
      <c r="Q172" s="154">
        <v>0</v>
      </c>
      <c r="R172" s="154">
        <f>Q172*H172</f>
        <v>0</v>
      </c>
      <c r="S172" s="154">
        <v>0</v>
      </c>
      <c r="T172" s="155">
        <f>S172*H172</f>
        <v>0</v>
      </c>
      <c r="U172" s="32"/>
      <c r="V172" s="32"/>
      <c r="W172" s="32"/>
      <c r="X172" s="32"/>
      <c r="Y172" s="32"/>
      <c r="Z172" s="32"/>
      <c r="AA172" s="32"/>
      <c r="AB172" s="32"/>
      <c r="AC172" s="32"/>
      <c r="AD172" s="32"/>
      <c r="AE172" s="32"/>
      <c r="AR172" s="156" t="s">
        <v>224</v>
      </c>
      <c r="AT172" s="156" t="s">
        <v>267</v>
      </c>
      <c r="AU172" s="156" t="s">
        <v>89</v>
      </c>
      <c r="AY172" s="17" t="s">
        <v>207</v>
      </c>
      <c r="BE172" s="157">
        <f>IF(N172="základní",J172,0)</f>
        <v>0</v>
      </c>
      <c r="BF172" s="157">
        <f>IF(N172="snížená",J172,0)</f>
        <v>0</v>
      </c>
      <c r="BG172" s="157">
        <f>IF(N172="zákl. přenesená",J172,0)</f>
        <v>0</v>
      </c>
      <c r="BH172" s="157">
        <f>IF(N172="sníž. přenesená",J172,0)</f>
        <v>0</v>
      </c>
      <c r="BI172" s="157">
        <f>IF(N172="nulová",J172,0)</f>
        <v>0</v>
      </c>
      <c r="BJ172" s="17" t="s">
        <v>87</v>
      </c>
      <c r="BK172" s="157">
        <f>ROUND(I172*H172,2)</f>
        <v>0</v>
      </c>
      <c r="BL172" s="17" t="s">
        <v>212</v>
      </c>
      <c r="BM172" s="156" t="s">
        <v>1048</v>
      </c>
    </row>
    <row r="173" spans="1:47" s="2" customFormat="1" ht="12">
      <c r="A173" s="32"/>
      <c r="B173" s="33"/>
      <c r="C173" s="32"/>
      <c r="D173" s="158" t="s">
        <v>213</v>
      </c>
      <c r="E173" s="32"/>
      <c r="F173" s="159" t="s">
        <v>1046</v>
      </c>
      <c r="G173" s="32"/>
      <c r="H173" s="32"/>
      <c r="I173" s="160"/>
      <c r="J173" s="32"/>
      <c r="K173" s="32"/>
      <c r="L173" s="33"/>
      <c r="M173" s="161"/>
      <c r="N173" s="162"/>
      <c r="O173" s="58"/>
      <c r="P173" s="58"/>
      <c r="Q173" s="58"/>
      <c r="R173" s="58"/>
      <c r="S173" s="58"/>
      <c r="T173" s="59"/>
      <c r="U173" s="32"/>
      <c r="V173" s="32"/>
      <c r="W173" s="32"/>
      <c r="X173" s="32"/>
      <c r="Y173" s="32"/>
      <c r="Z173" s="32"/>
      <c r="AA173" s="32"/>
      <c r="AB173" s="32"/>
      <c r="AC173" s="32"/>
      <c r="AD173" s="32"/>
      <c r="AE173" s="32"/>
      <c r="AT173" s="17" t="s">
        <v>213</v>
      </c>
      <c r="AU173" s="17" t="s">
        <v>89</v>
      </c>
    </row>
    <row r="174" spans="1:65" s="2" customFormat="1" ht="16.5" customHeight="1">
      <c r="A174" s="32"/>
      <c r="B174" s="143"/>
      <c r="C174" s="144" t="s">
        <v>269</v>
      </c>
      <c r="D174" s="144" t="s">
        <v>208</v>
      </c>
      <c r="E174" s="145" t="s">
        <v>1049</v>
      </c>
      <c r="F174" s="146" t="s">
        <v>1050</v>
      </c>
      <c r="G174" s="147" t="s">
        <v>612</v>
      </c>
      <c r="H174" s="148">
        <v>88</v>
      </c>
      <c r="I174" s="149"/>
      <c r="J174" s="150">
        <f>ROUND(I174*H174,2)</f>
        <v>0</v>
      </c>
      <c r="K174" s="151"/>
      <c r="L174" s="33"/>
      <c r="M174" s="152" t="s">
        <v>1</v>
      </c>
      <c r="N174" s="153" t="s">
        <v>44</v>
      </c>
      <c r="O174" s="58"/>
      <c r="P174" s="154">
        <f>O174*H174</f>
        <v>0</v>
      </c>
      <c r="Q174" s="154">
        <v>0</v>
      </c>
      <c r="R174" s="154">
        <f>Q174*H174</f>
        <v>0</v>
      </c>
      <c r="S174" s="154">
        <v>0</v>
      </c>
      <c r="T174" s="155">
        <f>S174*H174</f>
        <v>0</v>
      </c>
      <c r="U174" s="32"/>
      <c r="V174" s="32"/>
      <c r="W174" s="32"/>
      <c r="X174" s="32"/>
      <c r="Y174" s="32"/>
      <c r="Z174" s="32"/>
      <c r="AA174" s="32"/>
      <c r="AB174" s="32"/>
      <c r="AC174" s="32"/>
      <c r="AD174" s="32"/>
      <c r="AE174" s="32"/>
      <c r="AR174" s="156" t="s">
        <v>212</v>
      </c>
      <c r="AT174" s="156" t="s">
        <v>208</v>
      </c>
      <c r="AU174" s="156" t="s">
        <v>89</v>
      </c>
      <c r="AY174" s="17" t="s">
        <v>207</v>
      </c>
      <c r="BE174" s="157">
        <f>IF(N174="základní",J174,0)</f>
        <v>0</v>
      </c>
      <c r="BF174" s="157">
        <f>IF(N174="snížená",J174,0)</f>
        <v>0</v>
      </c>
      <c r="BG174" s="157">
        <f>IF(N174="zákl. přenesená",J174,0)</f>
        <v>0</v>
      </c>
      <c r="BH174" s="157">
        <f>IF(N174="sníž. přenesená",J174,0)</f>
        <v>0</v>
      </c>
      <c r="BI174" s="157">
        <f>IF(N174="nulová",J174,0)</f>
        <v>0</v>
      </c>
      <c r="BJ174" s="17" t="s">
        <v>87</v>
      </c>
      <c r="BK174" s="157">
        <f>ROUND(I174*H174,2)</f>
        <v>0</v>
      </c>
      <c r="BL174" s="17" t="s">
        <v>212</v>
      </c>
      <c r="BM174" s="156" t="s">
        <v>1051</v>
      </c>
    </row>
    <row r="175" spans="1:47" s="2" customFormat="1" ht="12">
      <c r="A175" s="32"/>
      <c r="B175" s="33"/>
      <c r="C175" s="32"/>
      <c r="D175" s="158" t="s">
        <v>213</v>
      </c>
      <c r="E175" s="32"/>
      <c r="F175" s="159" t="s">
        <v>1050</v>
      </c>
      <c r="G175" s="32"/>
      <c r="H175" s="32"/>
      <c r="I175" s="160"/>
      <c r="J175" s="32"/>
      <c r="K175" s="32"/>
      <c r="L175" s="33"/>
      <c r="M175" s="161"/>
      <c r="N175" s="162"/>
      <c r="O175" s="58"/>
      <c r="P175" s="58"/>
      <c r="Q175" s="58"/>
      <c r="R175" s="58"/>
      <c r="S175" s="58"/>
      <c r="T175" s="59"/>
      <c r="U175" s="32"/>
      <c r="V175" s="32"/>
      <c r="W175" s="32"/>
      <c r="X175" s="32"/>
      <c r="Y175" s="32"/>
      <c r="Z175" s="32"/>
      <c r="AA175" s="32"/>
      <c r="AB175" s="32"/>
      <c r="AC175" s="32"/>
      <c r="AD175" s="32"/>
      <c r="AE175" s="32"/>
      <c r="AT175" s="17" t="s">
        <v>213</v>
      </c>
      <c r="AU175" s="17" t="s">
        <v>89</v>
      </c>
    </row>
    <row r="176" spans="2:51" s="15" customFormat="1" ht="12">
      <c r="B176" s="189"/>
      <c r="D176" s="158" t="s">
        <v>466</v>
      </c>
      <c r="E176" s="190" t="s">
        <v>1</v>
      </c>
      <c r="F176" s="191" t="s">
        <v>1052</v>
      </c>
      <c r="H176" s="192">
        <v>6.2</v>
      </c>
      <c r="I176" s="193"/>
      <c r="L176" s="189"/>
      <c r="M176" s="194"/>
      <c r="N176" s="195"/>
      <c r="O176" s="195"/>
      <c r="P176" s="195"/>
      <c r="Q176" s="195"/>
      <c r="R176" s="195"/>
      <c r="S176" s="195"/>
      <c r="T176" s="196"/>
      <c r="AT176" s="190" t="s">
        <v>466</v>
      </c>
      <c r="AU176" s="190" t="s">
        <v>89</v>
      </c>
      <c r="AV176" s="15" t="s">
        <v>89</v>
      </c>
      <c r="AW176" s="15" t="s">
        <v>36</v>
      </c>
      <c r="AX176" s="15" t="s">
        <v>79</v>
      </c>
      <c r="AY176" s="190" t="s">
        <v>207</v>
      </c>
    </row>
    <row r="177" spans="2:51" s="15" customFormat="1" ht="12">
      <c r="B177" s="189"/>
      <c r="D177" s="158" t="s">
        <v>466</v>
      </c>
      <c r="E177" s="190" t="s">
        <v>1</v>
      </c>
      <c r="F177" s="191" t="s">
        <v>1053</v>
      </c>
      <c r="H177" s="192">
        <v>47.2</v>
      </c>
      <c r="I177" s="193"/>
      <c r="L177" s="189"/>
      <c r="M177" s="194"/>
      <c r="N177" s="195"/>
      <c r="O177" s="195"/>
      <c r="P177" s="195"/>
      <c r="Q177" s="195"/>
      <c r="R177" s="195"/>
      <c r="S177" s="195"/>
      <c r="T177" s="196"/>
      <c r="AT177" s="190" t="s">
        <v>466</v>
      </c>
      <c r="AU177" s="190" t="s">
        <v>89</v>
      </c>
      <c r="AV177" s="15" t="s">
        <v>89</v>
      </c>
      <c r="AW177" s="15" t="s">
        <v>36</v>
      </c>
      <c r="AX177" s="15" t="s">
        <v>79</v>
      </c>
      <c r="AY177" s="190" t="s">
        <v>207</v>
      </c>
    </row>
    <row r="178" spans="2:51" s="15" customFormat="1" ht="12">
      <c r="B178" s="189"/>
      <c r="D178" s="158" t="s">
        <v>466</v>
      </c>
      <c r="E178" s="190" t="s">
        <v>1</v>
      </c>
      <c r="F178" s="191" t="s">
        <v>1054</v>
      </c>
      <c r="H178" s="192">
        <v>32.6</v>
      </c>
      <c r="I178" s="193"/>
      <c r="L178" s="189"/>
      <c r="M178" s="194"/>
      <c r="N178" s="195"/>
      <c r="O178" s="195"/>
      <c r="P178" s="195"/>
      <c r="Q178" s="195"/>
      <c r="R178" s="195"/>
      <c r="S178" s="195"/>
      <c r="T178" s="196"/>
      <c r="AT178" s="190" t="s">
        <v>466</v>
      </c>
      <c r="AU178" s="190" t="s">
        <v>89</v>
      </c>
      <c r="AV178" s="15" t="s">
        <v>89</v>
      </c>
      <c r="AW178" s="15" t="s">
        <v>36</v>
      </c>
      <c r="AX178" s="15" t="s">
        <v>79</v>
      </c>
      <c r="AY178" s="190" t="s">
        <v>207</v>
      </c>
    </row>
    <row r="179" spans="2:51" s="15" customFormat="1" ht="12">
      <c r="B179" s="189"/>
      <c r="D179" s="158" t="s">
        <v>466</v>
      </c>
      <c r="E179" s="190" t="s">
        <v>1</v>
      </c>
      <c r="F179" s="191" t="s">
        <v>1055</v>
      </c>
      <c r="H179" s="192">
        <v>2</v>
      </c>
      <c r="I179" s="193"/>
      <c r="L179" s="189"/>
      <c r="M179" s="194"/>
      <c r="N179" s="195"/>
      <c r="O179" s="195"/>
      <c r="P179" s="195"/>
      <c r="Q179" s="195"/>
      <c r="R179" s="195"/>
      <c r="S179" s="195"/>
      <c r="T179" s="196"/>
      <c r="AT179" s="190" t="s">
        <v>466</v>
      </c>
      <c r="AU179" s="190" t="s">
        <v>89</v>
      </c>
      <c r="AV179" s="15" t="s">
        <v>89</v>
      </c>
      <c r="AW179" s="15" t="s">
        <v>36</v>
      </c>
      <c r="AX179" s="15" t="s">
        <v>79</v>
      </c>
      <c r="AY179" s="190" t="s">
        <v>207</v>
      </c>
    </row>
    <row r="180" spans="2:51" s="13" customFormat="1" ht="12">
      <c r="B180" s="175"/>
      <c r="D180" s="158" t="s">
        <v>466</v>
      </c>
      <c r="E180" s="176" t="s">
        <v>1</v>
      </c>
      <c r="F180" s="177" t="s">
        <v>468</v>
      </c>
      <c r="H180" s="178">
        <v>88</v>
      </c>
      <c r="I180" s="179"/>
      <c r="L180" s="175"/>
      <c r="M180" s="180"/>
      <c r="N180" s="181"/>
      <c r="O180" s="181"/>
      <c r="P180" s="181"/>
      <c r="Q180" s="181"/>
      <c r="R180" s="181"/>
      <c r="S180" s="181"/>
      <c r="T180" s="182"/>
      <c r="AT180" s="176" t="s">
        <v>466</v>
      </c>
      <c r="AU180" s="176" t="s">
        <v>89</v>
      </c>
      <c r="AV180" s="13" t="s">
        <v>212</v>
      </c>
      <c r="AW180" s="13" t="s">
        <v>36</v>
      </c>
      <c r="AX180" s="13" t="s">
        <v>87</v>
      </c>
      <c r="AY180" s="176" t="s">
        <v>207</v>
      </c>
    </row>
    <row r="181" spans="1:65" s="2" customFormat="1" ht="33" customHeight="1">
      <c r="A181" s="32"/>
      <c r="B181" s="143"/>
      <c r="C181" s="197" t="s">
        <v>243</v>
      </c>
      <c r="D181" s="197" t="s">
        <v>267</v>
      </c>
      <c r="E181" s="198" t="s">
        <v>836</v>
      </c>
      <c r="F181" s="199" t="s">
        <v>1056</v>
      </c>
      <c r="G181" s="200" t="s">
        <v>612</v>
      </c>
      <c r="H181" s="201">
        <v>86</v>
      </c>
      <c r="I181" s="202"/>
      <c r="J181" s="203">
        <f>ROUND(I181*H181,2)</f>
        <v>0</v>
      </c>
      <c r="K181" s="204"/>
      <c r="L181" s="205"/>
      <c r="M181" s="206" t="s">
        <v>1</v>
      </c>
      <c r="N181" s="207" t="s">
        <v>44</v>
      </c>
      <c r="O181" s="58"/>
      <c r="P181" s="154">
        <f>O181*H181</f>
        <v>0</v>
      </c>
      <c r="Q181" s="154">
        <v>0</v>
      </c>
      <c r="R181" s="154">
        <f>Q181*H181</f>
        <v>0</v>
      </c>
      <c r="S181" s="154">
        <v>0</v>
      </c>
      <c r="T181" s="155">
        <f>S181*H181</f>
        <v>0</v>
      </c>
      <c r="U181" s="32"/>
      <c r="V181" s="32"/>
      <c r="W181" s="32"/>
      <c r="X181" s="32"/>
      <c r="Y181" s="32"/>
      <c r="Z181" s="32"/>
      <c r="AA181" s="32"/>
      <c r="AB181" s="32"/>
      <c r="AC181" s="32"/>
      <c r="AD181" s="32"/>
      <c r="AE181" s="32"/>
      <c r="AR181" s="156" t="s">
        <v>224</v>
      </c>
      <c r="AT181" s="156" t="s">
        <v>267</v>
      </c>
      <c r="AU181" s="156" t="s">
        <v>89</v>
      </c>
      <c r="AY181" s="17" t="s">
        <v>207</v>
      </c>
      <c r="BE181" s="157">
        <f>IF(N181="základní",J181,0)</f>
        <v>0</v>
      </c>
      <c r="BF181" s="157">
        <f>IF(N181="snížená",J181,0)</f>
        <v>0</v>
      </c>
      <c r="BG181" s="157">
        <f>IF(N181="zákl. přenesená",J181,0)</f>
        <v>0</v>
      </c>
      <c r="BH181" s="157">
        <f>IF(N181="sníž. přenesená",J181,0)</f>
        <v>0</v>
      </c>
      <c r="BI181" s="157">
        <f>IF(N181="nulová",J181,0)</f>
        <v>0</v>
      </c>
      <c r="BJ181" s="17" t="s">
        <v>87</v>
      </c>
      <c r="BK181" s="157">
        <f>ROUND(I181*H181,2)</f>
        <v>0</v>
      </c>
      <c r="BL181" s="17" t="s">
        <v>212</v>
      </c>
      <c r="BM181" s="156" t="s">
        <v>1057</v>
      </c>
    </row>
    <row r="182" spans="1:47" s="2" customFormat="1" ht="19.5">
      <c r="A182" s="32"/>
      <c r="B182" s="33"/>
      <c r="C182" s="32"/>
      <c r="D182" s="158" t="s">
        <v>213</v>
      </c>
      <c r="E182" s="32"/>
      <c r="F182" s="159" t="s">
        <v>1056</v>
      </c>
      <c r="G182" s="32"/>
      <c r="H182" s="32"/>
      <c r="I182" s="160"/>
      <c r="J182" s="32"/>
      <c r="K182" s="32"/>
      <c r="L182" s="33"/>
      <c r="M182" s="161"/>
      <c r="N182" s="162"/>
      <c r="O182" s="58"/>
      <c r="P182" s="58"/>
      <c r="Q182" s="58"/>
      <c r="R182" s="58"/>
      <c r="S182" s="58"/>
      <c r="T182" s="59"/>
      <c r="U182" s="32"/>
      <c r="V182" s="32"/>
      <c r="W182" s="32"/>
      <c r="X182" s="32"/>
      <c r="Y182" s="32"/>
      <c r="Z182" s="32"/>
      <c r="AA182" s="32"/>
      <c r="AB182" s="32"/>
      <c r="AC182" s="32"/>
      <c r="AD182" s="32"/>
      <c r="AE182" s="32"/>
      <c r="AT182" s="17" t="s">
        <v>213</v>
      </c>
      <c r="AU182" s="17" t="s">
        <v>89</v>
      </c>
    </row>
    <row r="183" spans="2:51" s="15" customFormat="1" ht="12">
      <c r="B183" s="189"/>
      <c r="D183" s="158" t="s">
        <v>466</v>
      </c>
      <c r="E183" s="190" t="s">
        <v>1</v>
      </c>
      <c r="F183" s="191" t="s">
        <v>1052</v>
      </c>
      <c r="H183" s="192">
        <v>6.2</v>
      </c>
      <c r="I183" s="193"/>
      <c r="L183" s="189"/>
      <c r="M183" s="194"/>
      <c r="N183" s="195"/>
      <c r="O183" s="195"/>
      <c r="P183" s="195"/>
      <c r="Q183" s="195"/>
      <c r="R183" s="195"/>
      <c r="S183" s="195"/>
      <c r="T183" s="196"/>
      <c r="AT183" s="190" t="s">
        <v>466</v>
      </c>
      <c r="AU183" s="190" t="s">
        <v>89</v>
      </c>
      <c r="AV183" s="15" t="s">
        <v>89</v>
      </c>
      <c r="AW183" s="15" t="s">
        <v>36</v>
      </c>
      <c r="AX183" s="15" t="s">
        <v>79</v>
      </c>
      <c r="AY183" s="190" t="s">
        <v>207</v>
      </c>
    </row>
    <row r="184" spans="2:51" s="15" customFormat="1" ht="12">
      <c r="B184" s="189"/>
      <c r="D184" s="158" t="s">
        <v>466</v>
      </c>
      <c r="E184" s="190" t="s">
        <v>1</v>
      </c>
      <c r="F184" s="191" t="s">
        <v>1053</v>
      </c>
      <c r="H184" s="192">
        <v>47.2</v>
      </c>
      <c r="I184" s="193"/>
      <c r="L184" s="189"/>
      <c r="M184" s="194"/>
      <c r="N184" s="195"/>
      <c r="O184" s="195"/>
      <c r="P184" s="195"/>
      <c r="Q184" s="195"/>
      <c r="R184" s="195"/>
      <c r="S184" s="195"/>
      <c r="T184" s="196"/>
      <c r="AT184" s="190" t="s">
        <v>466</v>
      </c>
      <c r="AU184" s="190" t="s">
        <v>89</v>
      </c>
      <c r="AV184" s="15" t="s">
        <v>89</v>
      </c>
      <c r="AW184" s="15" t="s">
        <v>36</v>
      </c>
      <c r="AX184" s="15" t="s">
        <v>79</v>
      </c>
      <c r="AY184" s="190" t="s">
        <v>207</v>
      </c>
    </row>
    <row r="185" spans="2:51" s="15" customFormat="1" ht="12">
      <c r="B185" s="189"/>
      <c r="D185" s="158" t="s">
        <v>466</v>
      </c>
      <c r="E185" s="190" t="s">
        <v>1</v>
      </c>
      <c r="F185" s="191" t="s">
        <v>1054</v>
      </c>
      <c r="H185" s="192">
        <v>32.6</v>
      </c>
      <c r="I185" s="193"/>
      <c r="L185" s="189"/>
      <c r="M185" s="194"/>
      <c r="N185" s="195"/>
      <c r="O185" s="195"/>
      <c r="P185" s="195"/>
      <c r="Q185" s="195"/>
      <c r="R185" s="195"/>
      <c r="S185" s="195"/>
      <c r="T185" s="196"/>
      <c r="AT185" s="190" t="s">
        <v>466</v>
      </c>
      <c r="AU185" s="190" t="s">
        <v>89</v>
      </c>
      <c r="AV185" s="15" t="s">
        <v>89</v>
      </c>
      <c r="AW185" s="15" t="s">
        <v>36</v>
      </c>
      <c r="AX185" s="15" t="s">
        <v>79</v>
      </c>
      <c r="AY185" s="190" t="s">
        <v>207</v>
      </c>
    </row>
    <row r="186" spans="2:51" s="13" customFormat="1" ht="12">
      <c r="B186" s="175"/>
      <c r="D186" s="158" t="s">
        <v>466</v>
      </c>
      <c r="E186" s="176" t="s">
        <v>1</v>
      </c>
      <c r="F186" s="177" t="s">
        <v>468</v>
      </c>
      <c r="H186" s="178">
        <v>86</v>
      </c>
      <c r="I186" s="179"/>
      <c r="L186" s="175"/>
      <c r="M186" s="180"/>
      <c r="N186" s="181"/>
      <c r="O186" s="181"/>
      <c r="P186" s="181"/>
      <c r="Q186" s="181"/>
      <c r="R186" s="181"/>
      <c r="S186" s="181"/>
      <c r="T186" s="182"/>
      <c r="AT186" s="176" t="s">
        <v>466</v>
      </c>
      <c r="AU186" s="176" t="s">
        <v>89</v>
      </c>
      <c r="AV186" s="13" t="s">
        <v>212</v>
      </c>
      <c r="AW186" s="13" t="s">
        <v>36</v>
      </c>
      <c r="AX186" s="13" t="s">
        <v>87</v>
      </c>
      <c r="AY186" s="176" t="s">
        <v>207</v>
      </c>
    </row>
    <row r="187" spans="1:65" s="2" customFormat="1" ht="21.75" customHeight="1">
      <c r="A187" s="32"/>
      <c r="B187" s="143"/>
      <c r="C187" s="197" t="s">
        <v>276</v>
      </c>
      <c r="D187" s="197" t="s">
        <v>267</v>
      </c>
      <c r="E187" s="198" t="s">
        <v>839</v>
      </c>
      <c r="F187" s="199" t="s">
        <v>1058</v>
      </c>
      <c r="G187" s="200" t="s">
        <v>333</v>
      </c>
      <c r="H187" s="201">
        <v>2</v>
      </c>
      <c r="I187" s="202"/>
      <c r="J187" s="203">
        <f>ROUND(I187*H187,2)</f>
        <v>0</v>
      </c>
      <c r="K187" s="204"/>
      <c r="L187" s="205"/>
      <c r="M187" s="206" t="s">
        <v>1</v>
      </c>
      <c r="N187" s="207" t="s">
        <v>44</v>
      </c>
      <c r="O187" s="58"/>
      <c r="P187" s="154">
        <f>O187*H187</f>
        <v>0</v>
      </c>
      <c r="Q187" s="154">
        <v>0</v>
      </c>
      <c r="R187" s="154">
        <f>Q187*H187</f>
        <v>0</v>
      </c>
      <c r="S187" s="154">
        <v>0</v>
      </c>
      <c r="T187" s="155">
        <f>S187*H187</f>
        <v>0</v>
      </c>
      <c r="U187" s="32"/>
      <c r="V187" s="32"/>
      <c r="W187" s="32"/>
      <c r="X187" s="32"/>
      <c r="Y187" s="32"/>
      <c r="Z187" s="32"/>
      <c r="AA187" s="32"/>
      <c r="AB187" s="32"/>
      <c r="AC187" s="32"/>
      <c r="AD187" s="32"/>
      <c r="AE187" s="32"/>
      <c r="AR187" s="156" t="s">
        <v>224</v>
      </c>
      <c r="AT187" s="156" t="s">
        <v>267</v>
      </c>
      <c r="AU187" s="156" t="s">
        <v>89</v>
      </c>
      <c r="AY187" s="17" t="s">
        <v>207</v>
      </c>
      <c r="BE187" s="157">
        <f>IF(N187="základní",J187,0)</f>
        <v>0</v>
      </c>
      <c r="BF187" s="157">
        <f>IF(N187="snížená",J187,0)</f>
        <v>0</v>
      </c>
      <c r="BG187" s="157">
        <f>IF(N187="zákl. přenesená",J187,0)</f>
        <v>0</v>
      </c>
      <c r="BH187" s="157">
        <f>IF(N187="sníž. přenesená",J187,0)</f>
        <v>0</v>
      </c>
      <c r="BI187" s="157">
        <f>IF(N187="nulová",J187,0)</f>
        <v>0</v>
      </c>
      <c r="BJ187" s="17" t="s">
        <v>87</v>
      </c>
      <c r="BK187" s="157">
        <f>ROUND(I187*H187,2)</f>
        <v>0</v>
      </c>
      <c r="BL187" s="17" t="s">
        <v>212</v>
      </c>
      <c r="BM187" s="156" t="s">
        <v>1059</v>
      </c>
    </row>
    <row r="188" spans="1:47" s="2" customFormat="1" ht="12">
      <c r="A188" s="32"/>
      <c r="B188" s="33"/>
      <c r="C188" s="32"/>
      <c r="D188" s="158" t="s">
        <v>213</v>
      </c>
      <c r="E188" s="32"/>
      <c r="F188" s="159" t="s">
        <v>1058</v>
      </c>
      <c r="G188" s="32"/>
      <c r="H188" s="32"/>
      <c r="I188" s="160"/>
      <c r="J188" s="32"/>
      <c r="K188" s="32"/>
      <c r="L188" s="33"/>
      <c r="M188" s="161"/>
      <c r="N188" s="162"/>
      <c r="O188" s="58"/>
      <c r="P188" s="58"/>
      <c r="Q188" s="58"/>
      <c r="R188" s="58"/>
      <c r="S188" s="58"/>
      <c r="T188" s="59"/>
      <c r="U188" s="32"/>
      <c r="V188" s="32"/>
      <c r="W188" s="32"/>
      <c r="X188" s="32"/>
      <c r="Y188" s="32"/>
      <c r="Z188" s="32"/>
      <c r="AA188" s="32"/>
      <c r="AB188" s="32"/>
      <c r="AC188" s="32"/>
      <c r="AD188" s="32"/>
      <c r="AE188" s="32"/>
      <c r="AT188" s="17" t="s">
        <v>213</v>
      </c>
      <c r="AU188" s="17" t="s">
        <v>89</v>
      </c>
    </row>
    <row r="189" spans="1:65" s="2" customFormat="1" ht="16.5" customHeight="1">
      <c r="A189" s="32"/>
      <c r="B189" s="143"/>
      <c r="C189" s="197" t="s">
        <v>246</v>
      </c>
      <c r="D189" s="197" t="s">
        <v>267</v>
      </c>
      <c r="E189" s="198" t="s">
        <v>1060</v>
      </c>
      <c r="F189" s="199" t="s">
        <v>1061</v>
      </c>
      <c r="G189" s="200" t="s">
        <v>333</v>
      </c>
      <c r="H189" s="201">
        <v>220</v>
      </c>
      <c r="I189" s="202"/>
      <c r="J189" s="203">
        <f>ROUND(I189*H189,2)</f>
        <v>0</v>
      </c>
      <c r="K189" s="204"/>
      <c r="L189" s="205"/>
      <c r="M189" s="206" t="s">
        <v>1</v>
      </c>
      <c r="N189" s="207" t="s">
        <v>44</v>
      </c>
      <c r="O189" s="58"/>
      <c r="P189" s="154">
        <f>O189*H189</f>
        <v>0</v>
      </c>
      <c r="Q189" s="154">
        <v>0</v>
      </c>
      <c r="R189" s="154">
        <f>Q189*H189</f>
        <v>0</v>
      </c>
      <c r="S189" s="154">
        <v>0</v>
      </c>
      <c r="T189" s="155">
        <f>S189*H189</f>
        <v>0</v>
      </c>
      <c r="U189" s="32"/>
      <c r="V189" s="32"/>
      <c r="W189" s="32"/>
      <c r="X189" s="32"/>
      <c r="Y189" s="32"/>
      <c r="Z189" s="32"/>
      <c r="AA189" s="32"/>
      <c r="AB189" s="32"/>
      <c r="AC189" s="32"/>
      <c r="AD189" s="32"/>
      <c r="AE189" s="32"/>
      <c r="AR189" s="156" t="s">
        <v>224</v>
      </c>
      <c r="AT189" s="156" t="s">
        <v>267</v>
      </c>
      <c r="AU189" s="156" t="s">
        <v>89</v>
      </c>
      <c r="AY189" s="17" t="s">
        <v>207</v>
      </c>
      <c r="BE189" s="157">
        <f>IF(N189="základní",J189,0)</f>
        <v>0</v>
      </c>
      <c r="BF189" s="157">
        <f>IF(N189="snížená",J189,0)</f>
        <v>0</v>
      </c>
      <c r="BG189" s="157">
        <f>IF(N189="zákl. přenesená",J189,0)</f>
        <v>0</v>
      </c>
      <c r="BH189" s="157">
        <f>IF(N189="sníž. přenesená",J189,0)</f>
        <v>0</v>
      </c>
      <c r="BI189" s="157">
        <f>IF(N189="nulová",J189,0)</f>
        <v>0</v>
      </c>
      <c r="BJ189" s="17" t="s">
        <v>87</v>
      </c>
      <c r="BK189" s="157">
        <f>ROUND(I189*H189,2)</f>
        <v>0</v>
      </c>
      <c r="BL189" s="17" t="s">
        <v>212</v>
      </c>
      <c r="BM189" s="156" t="s">
        <v>1062</v>
      </c>
    </row>
    <row r="190" spans="1:47" s="2" customFormat="1" ht="12">
      <c r="A190" s="32"/>
      <c r="B190" s="33"/>
      <c r="C190" s="32"/>
      <c r="D190" s="158" t="s">
        <v>213</v>
      </c>
      <c r="E190" s="32"/>
      <c r="F190" s="159" t="s">
        <v>1061</v>
      </c>
      <c r="G190" s="32"/>
      <c r="H190" s="32"/>
      <c r="I190" s="160"/>
      <c r="J190" s="32"/>
      <c r="K190" s="32"/>
      <c r="L190" s="33"/>
      <c r="M190" s="161"/>
      <c r="N190" s="162"/>
      <c r="O190" s="58"/>
      <c r="P190" s="58"/>
      <c r="Q190" s="58"/>
      <c r="R190" s="58"/>
      <c r="S190" s="58"/>
      <c r="T190" s="59"/>
      <c r="U190" s="32"/>
      <c r="V190" s="32"/>
      <c r="W190" s="32"/>
      <c r="X190" s="32"/>
      <c r="Y190" s="32"/>
      <c r="Z190" s="32"/>
      <c r="AA190" s="32"/>
      <c r="AB190" s="32"/>
      <c r="AC190" s="32"/>
      <c r="AD190" s="32"/>
      <c r="AE190" s="32"/>
      <c r="AT190" s="17" t="s">
        <v>213</v>
      </c>
      <c r="AU190" s="17" t="s">
        <v>89</v>
      </c>
    </row>
    <row r="191" spans="2:51" s="15" customFormat="1" ht="12">
      <c r="B191" s="189"/>
      <c r="D191" s="158" t="s">
        <v>466</v>
      </c>
      <c r="E191" s="190" t="s">
        <v>1</v>
      </c>
      <c r="F191" s="191" t="s">
        <v>1063</v>
      </c>
      <c r="H191" s="192">
        <v>220</v>
      </c>
      <c r="I191" s="193"/>
      <c r="L191" s="189"/>
      <c r="M191" s="194"/>
      <c r="N191" s="195"/>
      <c r="O191" s="195"/>
      <c r="P191" s="195"/>
      <c r="Q191" s="195"/>
      <c r="R191" s="195"/>
      <c r="S191" s="195"/>
      <c r="T191" s="196"/>
      <c r="AT191" s="190" t="s">
        <v>466</v>
      </c>
      <c r="AU191" s="190" t="s">
        <v>89</v>
      </c>
      <c r="AV191" s="15" t="s">
        <v>89</v>
      </c>
      <c r="AW191" s="15" t="s">
        <v>36</v>
      </c>
      <c r="AX191" s="15" t="s">
        <v>87</v>
      </c>
      <c r="AY191" s="190" t="s">
        <v>207</v>
      </c>
    </row>
    <row r="192" spans="1:65" s="2" customFormat="1" ht="16.5" customHeight="1">
      <c r="A192" s="32"/>
      <c r="B192" s="143"/>
      <c r="C192" s="144" t="s">
        <v>7</v>
      </c>
      <c r="D192" s="144" t="s">
        <v>208</v>
      </c>
      <c r="E192" s="145" t="s">
        <v>1064</v>
      </c>
      <c r="F192" s="146" t="s">
        <v>1065</v>
      </c>
      <c r="G192" s="147" t="s">
        <v>612</v>
      </c>
      <c r="H192" s="148">
        <v>34</v>
      </c>
      <c r="I192" s="149"/>
      <c r="J192" s="150">
        <f>ROUND(I192*H192,2)</f>
        <v>0</v>
      </c>
      <c r="K192" s="151"/>
      <c r="L192" s="33"/>
      <c r="M192" s="152" t="s">
        <v>1</v>
      </c>
      <c r="N192" s="153" t="s">
        <v>44</v>
      </c>
      <c r="O192" s="58"/>
      <c r="P192" s="154">
        <f>O192*H192</f>
        <v>0</v>
      </c>
      <c r="Q192" s="154">
        <v>0</v>
      </c>
      <c r="R192" s="154">
        <f>Q192*H192</f>
        <v>0</v>
      </c>
      <c r="S192" s="154">
        <v>0</v>
      </c>
      <c r="T192" s="155">
        <f>S192*H192</f>
        <v>0</v>
      </c>
      <c r="U192" s="32"/>
      <c r="V192" s="32"/>
      <c r="W192" s="32"/>
      <c r="X192" s="32"/>
      <c r="Y192" s="32"/>
      <c r="Z192" s="32"/>
      <c r="AA192" s="32"/>
      <c r="AB192" s="32"/>
      <c r="AC192" s="32"/>
      <c r="AD192" s="32"/>
      <c r="AE192" s="32"/>
      <c r="AR192" s="156" t="s">
        <v>212</v>
      </c>
      <c r="AT192" s="156" t="s">
        <v>208</v>
      </c>
      <c r="AU192" s="156" t="s">
        <v>89</v>
      </c>
      <c r="AY192" s="17" t="s">
        <v>207</v>
      </c>
      <c r="BE192" s="157">
        <f>IF(N192="základní",J192,0)</f>
        <v>0</v>
      </c>
      <c r="BF192" s="157">
        <f>IF(N192="snížená",J192,0)</f>
        <v>0</v>
      </c>
      <c r="BG192" s="157">
        <f>IF(N192="zákl. přenesená",J192,0)</f>
        <v>0</v>
      </c>
      <c r="BH192" s="157">
        <f>IF(N192="sníž. přenesená",J192,0)</f>
        <v>0</v>
      </c>
      <c r="BI192" s="157">
        <f>IF(N192="nulová",J192,0)</f>
        <v>0</v>
      </c>
      <c r="BJ192" s="17" t="s">
        <v>87</v>
      </c>
      <c r="BK192" s="157">
        <f>ROUND(I192*H192,2)</f>
        <v>0</v>
      </c>
      <c r="BL192" s="17" t="s">
        <v>212</v>
      </c>
      <c r="BM192" s="156" t="s">
        <v>1066</v>
      </c>
    </row>
    <row r="193" spans="1:47" s="2" customFormat="1" ht="12">
      <c r="A193" s="32"/>
      <c r="B193" s="33"/>
      <c r="C193" s="32"/>
      <c r="D193" s="158" t="s">
        <v>213</v>
      </c>
      <c r="E193" s="32"/>
      <c r="F193" s="159" t="s">
        <v>1065</v>
      </c>
      <c r="G193" s="32"/>
      <c r="H193" s="32"/>
      <c r="I193" s="160"/>
      <c r="J193" s="32"/>
      <c r="K193" s="32"/>
      <c r="L193" s="33"/>
      <c r="M193" s="161"/>
      <c r="N193" s="162"/>
      <c r="O193" s="58"/>
      <c r="P193" s="58"/>
      <c r="Q193" s="58"/>
      <c r="R193" s="58"/>
      <c r="S193" s="58"/>
      <c r="T193" s="59"/>
      <c r="U193" s="32"/>
      <c r="V193" s="32"/>
      <c r="W193" s="32"/>
      <c r="X193" s="32"/>
      <c r="Y193" s="32"/>
      <c r="Z193" s="32"/>
      <c r="AA193" s="32"/>
      <c r="AB193" s="32"/>
      <c r="AC193" s="32"/>
      <c r="AD193" s="32"/>
      <c r="AE193" s="32"/>
      <c r="AT193" s="17" t="s">
        <v>213</v>
      </c>
      <c r="AU193" s="17" t="s">
        <v>89</v>
      </c>
    </row>
    <row r="194" spans="2:51" s="15" customFormat="1" ht="12">
      <c r="B194" s="189"/>
      <c r="D194" s="158" t="s">
        <v>466</v>
      </c>
      <c r="E194" s="190" t="s">
        <v>1</v>
      </c>
      <c r="F194" s="191" t="s">
        <v>1067</v>
      </c>
      <c r="H194" s="192">
        <v>34</v>
      </c>
      <c r="I194" s="193"/>
      <c r="L194" s="189"/>
      <c r="M194" s="194"/>
      <c r="N194" s="195"/>
      <c r="O194" s="195"/>
      <c r="P194" s="195"/>
      <c r="Q194" s="195"/>
      <c r="R194" s="195"/>
      <c r="S194" s="195"/>
      <c r="T194" s="196"/>
      <c r="AT194" s="190" t="s">
        <v>466</v>
      </c>
      <c r="AU194" s="190" t="s">
        <v>89</v>
      </c>
      <c r="AV194" s="15" t="s">
        <v>89</v>
      </c>
      <c r="AW194" s="15" t="s">
        <v>36</v>
      </c>
      <c r="AX194" s="15" t="s">
        <v>87</v>
      </c>
      <c r="AY194" s="190" t="s">
        <v>207</v>
      </c>
    </row>
    <row r="195" spans="1:65" s="2" customFormat="1" ht="16.5" customHeight="1">
      <c r="A195" s="32"/>
      <c r="B195" s="143"/>
      <c r="C195" s="144" t="s">
        <v>250</v>
      </c>
      <c r="D195" s="144" t="s">
        <v>208</v>
      </c>
      <c r="E195" s="145" t="s">
        <v>1068</v>
      </c>
      <c r="F195" s="146" t="s">
        <v>1069</v>
      </c>
      <c r="G195" s="147" t="s">
        <v>333</v>
      </c>
      <c r="H195" s="148">
        <v>8</v>
      </c>
      <c r="I195" s="149"/>
      <c r="J195" s="150">
        <f>ROUND(I195*H195,2)</f>
        <v>0</v>
      </c>
      <c r="K195" s="151"/>
      <c r="L195" s="33"/>
      <c r="M195" s="152" t="s">
        <v>1</v>
      </c>
      <c r="N195" s="153" t="s">
        <v>44</v>
      </c>
      <c r="O195" s="58"/>
      <c r="P195" s="154">
        <f>O195*H195</f>
        <v>0</v>
      </c>
      <c r="Q195" s="154">
        <v>0</v>
      </c>
      <c r="R195" s="154">
        <f>Q195*H195</f>
        <v>0</v>
      </c>
      <c r="S195" s="154">
        <v>0</v>
      </c>
      <c r="T195" s="155">
        <f>S195*H195</f>
        <v>0</v>
      </c>
      <c r="U195" s="32"/>
      <c r="V195" s="32"/>
      <c r="W195" s="32"/>
      <c r="X195" s="32"/>
      <c r="Y195" s="32"/>
      <c r="Z195" s="32"/>
      <c r="AA195" s="32"/>
      <c r="AB195" s="32"/>
      <c r="AC195" s="32"/>
      <c r="AD195" s="32"/>
      <c r="AE195" s="32"/>
      <c r="AR195" s="156" t="s">
        <v>212</v>
      </c>
      <c r="AT195" s="156" t="s">
        <v>208</v>
      </c>
      <c r="AU195" s="156" t="s">
        <v>89</v>
      </c>
      <c r="AY195" s="17" t="s">
        <v>207</v>
      </c>
      <c r="BE195" s="157">
        <f>IF(N195="základní",J195,0)</f>
        <v>0</v>
      </c>
      <c r="BF195" s="157">
        <f>IF(N195="snížená",J195,0)</f>
        <v>0</v>
      </c>
      <c r="BG195" s="157">
        <f>IF(N195="zákl. přenesená",J195,0)</f>
        <v>0</v>
      </c>
      <c r="BH195" s="157">
        <f>IF(N195="sníž. přenesená",J195,0)</f>
        <v>0</v>
      </c>
      <c r="BI195" s="157">
        <f>IF(N195="nulová",J195,0)</f>
        <v>0</v>
      </c>
      <c r="BJ195" s="17" t="s">
        <v>87</v>
      </c>
      <c r="BK195" s="157">
        <f>ROUND(I195*H195,2)</f>
        <v>0</v>
      </c>
      <c r="BL195" s="17" t="s">
        <v>212</v>
      </c>
      <c r="BM195" s="156" t="s">
        <v>1070</v>
      </c>
    </row>
    <row r="196" spans="1:47" s="2" customFormat="1" ht="12">
      <c r="A196" s="32"/>
      <c r="B196" s="33"/>
      <c r="C196" s="32"/>
      <c r="D196" s="158" t="s">
        <v>213</v>
      </c>
      <c r="E196" s="32"/>
      <c r="F196" s="159" t="s">
        <v>1069</v>
      </c>
      <c r="G196" s="32"/>
      <c r="H196" s="32"/>
      <c r="I196" s="160"/>
      <c r="J196" s="32"/>
      <c r="K196" s="32"/>
      <c r="L196" s="33"/>
      <c r="M196" s="161"/>
      <c r="N196" s="162"/>
      <c r="O196" s="58"/>
      <c r="P196" s="58"/>
      <c r="Q196" s="58"/>
      <c r="R196" s="58"/>
      <c r="S196" s="58"/>
      <c r="T196" s="59"/>
      <c r="U196" s="32"/>
      <c r="V196" s="32"/>
      <c r="W196" s="32"/>
      <c r="X196" s="32"/>
      <c r="Y196" s="32"/>
      <c r="Z196" s="32"/>
      <c r="AA196" s="32"/>
      <c r="AB196" s="32"/>
      <c r="AC196" s="32"/>
      <c r="AD196" s="32"/>
      <c r="AE196" s="32"/>
      <c r="AT196" s="17" t="s">
        <v>213</v>
      </c>
      <c r="AU196" s="17" t="s">
        <v>89</v>
      </c>
    </row>
    <row r="197" spans="1:65" s="2" customFormat="1" ht="16.5" customHeight="1">
      <c r="A197" s="32"/>
      <c r="B197" s="143"/>
      <c r="C197" s="144" t="s">
        <v>289</v>
      </c>
      <c r="D197" s="144" t="s">
        <v>208</v>
      </c>
      <c r="E197" s="145" t="s">
        <v>1071</v>
      </c>
      <c r="F197" s="146" t="s">
        <v>1072</v>
      </c>
      <c r="G197" s="147" t="s">
        <v>333</v>
      </c>
      <c r="H197" s="148">
        <v>5</v>
      </c>
      <c r="I197" s="149"/>
      <c r="J197" s="150">
        <f>ROUND(I197*H197,2)</f>
        <v>0</v>
      </c>
      <c r="K197" s="151"/>
      <c r="L197" s="33"/>
      <c r="M197" s="152" t="s">
        <v>1</v>
      </c>
      <c r="N197" s="153" t="s">
        <v>44</v>
      </c>
      <c r="O197" s="58"/>
      <c r="P197" s="154">
        <f>O197*H197</f>
        <v>0</v>
      </c>
      <c r="Q197" s="154">
        <v>0</v>
      </c>
      <c r="R197" s="154">
        <f>Q197*H197</f>
        <v>0</v>
      </c>
      <c r="S197" s="154">
        <v>0</v>
      </c>
      <c r="T197" s="155">
        <f>S197*H197</f>
        <v>0</v>
      </c>
      <c r="U197" s="32"/>
      <c r="V197" s="32"/>
      <c r="W197" s="32"/>
      <c r="X197" s="32"/>
      <c r="Y197" s="32"/>
      <c r="Z197" s="32"/>
      <c r="AA197" s="32"/>
      <c r="AB197" s="32"/>
      <c r="AC197" s="32"/>
      <c r="AD197" s="32"/>
      <c r="AE197" s="32"/>
      <c r="AR197" s="156" t="s">
        <v>212</v>
      </c>
      <c r="AT197" s="156" t="s">
        <v>208</v>
      </c>
      <c r="AU197" s="156" t="s">
        <v>89</v>
      </c>
      <c r="AY197" s="17" t="s">
        <v>207</v>
      </c>
      <c r="BE197" s="157">
        <f>IF(N197="základní",J197,0)</f>
        <v>0</v>
      </c>
      <c r="BF197" s="157">
        <f>IF(N197="snížená",J197,0)</f>
        <v>0</v>
      </c>
      <c r="BG197" s="157">
        <f>IF(N197="zákl. přenesená",J197,0)</f>
        <v>0</v>
      </c>
      <c r="BH197" s="157">
        <f>IF(N197="sníž. přenesená",J197,0)</f>
        <v>0</v>
      </c>
      <c r="BI197" s="157">
        <f>IF(N197="nulová",J197,0)</f>
        <v>0</v>
      </c>
      <c r="BJ197" s="17" t="s">
        <v>87</v>
      </c>
      <c r="BK197" s="157">
        <f>ROUND(I197*H197,2)</f>
        <v>0</v>
      </c>
      <c r="BL197" s="17" t="s">
        <v>212</v>
      </c>
      <c r="BM197" s="156" t="s">
        <v>1073</v>
      </c>
    </row>
    <row r="198" spans="1:47" s="2" customFormat="1" ht="12">
      <c r="A198" s="32"/>
      <c r="B198" s="33"/>
      <c r="C198" s="32"/>
      <c r="D198" s="158" t="s">
        <v>213</v>
      </c>
      <c r="E198" s="32"/>
      <c r="F198" s="159" t="s">
        <v>1072</v>
      </c>
      <c r="G198" s="32"/>
      <c r="H198" s="32"/>
      <c r="I198" s="160"/>
      <c r="J198" s="32"/>
      <c r="K198" s="32"/>
      <c r="L198" s="33"/>
      <c r="M198" s="161"/>
      <c r="N198" s="162"/>
      <c r="O198" s="58"/>
      <c r="P198" s="58"/>
      <c r="Q198" s="58"/>
      <c r="R198" s="58"/>
      <c r="S198" s="58"/>
      <c r="T198" s="59"/>
      <c r="U198" s="32"/>
      <c r="V198" s="32"/>
      <c r="W198" s="32"/>
      <c r="X198" s="32"/>
      <c r="Y198" s="32"/>
      <c r="Z198" s="32"/>
      <c r="AA198" s="32"/>
      <c r="AB198" s="32"/>
      <c r="AC198" s="32"/>
      <c r="AD198" s="32"/>
      <c r="AE198" s="32"/>
      <c r="AT198" s="17" t="s">
        <v>213</v>
      </c>
      <c r="AU198" s="17" t="s">
        <v>89</v>
      </c>
    </row>
    <row r="199" spans="1:65" s="2" customFormat="1" ht="16.5" customHeight="1">
      <c r="A199" s="32"/>
      <c r="B199" s="143"/>
      <c r="C199" s="144" t="s">
        <v>253</v>
      </c>
      <c r="D199" s="144" t="s">
        <v>208</v>
      </c>
      <c r="E199" s="145" t="s">
        <v>1074</v>
      </c>
      <c r="F199" s="146" t="s">
        <v>1075</v>
      </c>
      <c r="G199" s="147" t="s">
        <v>333</v>
      </c>
      <c r="H199" s="148">
        <v>1</v>
      </c>
      <c r="I199" s="149"/>
      <c r="J199" s="150">
        <f>ROUND(I199*H199,2)</f>
        <v>0</v>
      </c>
      <c r="K199" s="151"/>
      <c r="L199" s="33"/>
      <c r="M199" s="152" t="s">
        <v>1</v>
      </c>
      <c r="N199" s="153" t="s">
        <v>44</v>
      </c>
      <c r="O199" s="58"/>
      <c r="P199" s="154">
        <f>O199*H199</f>
        <v>0</v>
      </c>
      <c r="Q199" s="154">
        <v>0</v>
      </c>
      <c r="R199" s="154">
        <f>Q199*H199</f>
        <v>0</v>
      </c>
      <c r="S199" s="154">
        <v>0</v>
      </c>
      <c r="T199" s="155">
        <f>S199*H199</f>
        <v>0</v>
      </c>
      <c r="U199" s="32"/>
      <c r="V199" s="32"/>
      <c r="W199" s="32"/>
      <c r="X199" s="32"/>
      <c r="Y199" s="32"/>
      <c r="Z199" s="32"/>
      <c r="AA199" s="32"/>
      <c r="AB199" s="32"/>
      <c r="AC199" s="32"/>
      <c r="AD199" s="32"/>
      <c r="AE199" s="32"/>
      <c r="AR199" s="156" t="s">
        <v>212</v>
      </c>
      <c r="AT199" s="156" t="s">
        <v>208</v>
      </c>
      <c r="AU199" s="156" t="s">
        <v>89</v>
      </c>
      <c r="AY199" s="17" t="s">
        <v>207</v>
      </c>
      <c r="BE199" s="157">
        <f>IF(N199="základní",J199,0)</f>
        <v>0</v>
      </c>
      <c r="BF199" s="157">
        <f>IF(N199="snížená",J199,0)</f>
        <v>0</v>
      </c>
      <c r="BG199" s="157">
        <f>IF(N199="zákl. přenesená",J199,0)</f>
        <v>0</v>
      </c>
      <c r="BH199" s="157">
        <f>IF(N199="sníž. přenesená",J199,0)</f>
        <v>0</v>
      </c>
      <c r="BI199" s="157">
        <f>IF(N199="nulová",J199,0)</f>
        <v>0</v>
      </c>
      <c r="BJ199" s="17" t="s">
        <v>87</v>
      </c>
      <c r="BK199" s="157">
        <f>ROUND(I199*H199,2)</f>
        <v>0</v>
      </c>
      <c r="BL199" s="17" t="s">
        <v>212</v>
      </c>
      <c r="BM199" s="156" t="s">
        <v>1076</v>
      </c>
    </row>
    <row r="200" spans="1:47" s="2" customFormat="1" ht="12">
      <c r="A200" s="32"/>
      <c r="B200" s="33"/>
      <c r="C200" s="32"/>
      <c r="D200" s="158" t="s">
        <v>213</v>
      </c>
      <c r="E200" s="32"/>
      <c r="F200" s="159" t="s">
        <v>1075</v>
      </c>
      <c r="G200" s="32"/>
      <c r="H200" s="32"/>
      <c r="I200" s="160"/>
      <c r="J200" s="32"/>
      <c r="K200" s="32"/>
      <c r="L200" s="33"/>
      <c r="M200" s="161"/>
      <c r="N200" s="162"/>
      <c r="O200" s="58"/>
      <c r="P200" s="58"/>
      <c r="Q200" s="58"/>
      <c r="R200" s="58"/>
      <c r="S200" s="58"/>
      <c r="T200" s="59"/>
      <c r="U200" s="32"/>
      <c r="V200" s="32"/>
      <c r="W200" s="32"/>
      <c r="X200" s="32"/>
      <c r="Y200" s="32"/>
      <c r="Z200" s="32"/>
      <c r="AA200" s="32"/>
      <c r="AB200" s="32"/>
      <c r="AC200" s="32"/>
      <c r="AD200" s="32"/>
      <c r="AE200" s="32"/>
      <c r="AT200" s="17" t="s">
        <v>213</v>
      </c>
      <c r="AU200" s="17" t="s">
        <v>89</v>
      </c>
    </row>
    <row r="201" spans="1:65" s="2" customFormat="1" ht="16.5" customHeight="1">
      <c r="A201" s="32"/>
      <c r="B201" s="143"/>
      <c r="C201" s="144" t="s">
        <v>296</v>
      </c>
      <c r="D201" s="144" t="s">
        <v>208</v>
      </c>
      <c r="E201" s="145" t="s">
        <v>1077</v>
      </c>
      <c r="F201" s="146" t="s">
        <v>1078</v>
      </c>
      <c r="G201" s="147" t="s">
        <v>333</v>
      </c>
      <c r="H201" s="148">
        <v>1</v>
      </c>
      <c r="I201" s="149"/>
      <c r="J201" s="150">
        <f>ROUND(I201*H201,2)</f>
        <v>0</v>
      </c>
      <c r="K201" s="151"/>
      <c r="L201" s="33"/>
      <c r="M201" s="152" t="s">
        <v>1</v>
      </c>
      <c r="N201" s="153" t="s">
        <v>44</v>
      </c>
      <c r="O201" s="58"/>
      <c r="P201" s="154">
        <f>O201*H201</f>
        <v>0</v>
      </c>
      <c r="Q201" s="154">
        <v>0</v>
      </c>
      <c r="R201" s="154">
        <f>Q201*H201</f>
        <v>0</v>
      </c>
      <c r="S201" s="154">
        <v>0</v>
      </c>
      <c r="T201" s="155">
        <f>S201*H201</f>
        <v>0</v>
      </c>
      <c r="U201" s="32"/>
      <c r="V201" s="32"/>
      <c r="W201" s="32"/>
      <c r="X201" s="32"/>
      <c r="Y201" s="32"/>
      <c r="Z201" s="32"/>
      <c r="AA201" s="32"/>
      <c r="AB201" s="32"/>
      <c r="AC201" s="32"/>
      <c r="AD201" s="32"/>
      <c r="AE201" s="32"/>
      <c r="AR201" s="156" t="s">
        <v>212</v>
      </c>
      <c r="AT201" s="156" t="s">
        <v>208</v>
      </c>
      <c r="AU201" s="156" t="s">
        <v>89</v>
      </c>
      <c r="AY201" s="17" t="s">
        <v>207</v>
      </c>
      <c r="BE201" s="157">
        <f>IF(N201="základní",J201,0)</f>
        <v>0</v>
      </c>
      <c r="BF201" s="157">
        <f>IF(N201="snížená",J201,0)</f>
        <v>0</v>
      </c>
      <c r="BG201" s="157">
        <f>IF(N201="zákl. přenesená",J201,0)</f>
        <v>0</v>
      </c>
      <c r="BH201" s="157">
        <f>IF(N201="sníž. přenesená",J201,0)</f>
        <v>0</v>
      </c>
      <c r="BI201" s="157">
        <f>IF(N201="nulová",J201,0)</f>
        <v>0</v>
      </c>
      <c r="BJ201" s="17" t="s">
        <v>87</v>
      </c>
      <c r="BK201" s="157">
        <f>ROUND(I201*H201,2)</f>
        <v>0</v>
      </c>
      <c r="BL201" s="17" t="s">
        <v>212</v>
      </c>
      <c r="BM201" s="156" t="s">
        <v>1079</v>
      </c>
    </row>
    <row r="202" spans="1:47" s="2" customFormat="1" ht="12">
      <c r="A202" s="32"/>
      <c r="B202" s="33"/>
      <c r="C202" s="32"/>
      <c r="D202" s="158" t="s">
        <v>213</v>
      </c>
      <c r="E202" s="32"/>
      <c r="F202" s="159" t="s">
        <v>1078</v>
      </c>
      <c r="G202" s="32"/>
      <c r="H202" s="32"/>
      <c r="I202" s="160"/>
      <c r="J202" s="32"/>
      <c r="K202" s="32"/>
      <c r="L202" s="33"/>
      <c r="M202" s="161"/>
      <c r="N202" s="162"/>
      <c r="O202" s="58"/>
      <c r="P202" s="58"/>
      <c r="Q202" s="58"/>
      <c r="R202" s="58"/>
      <c r="S202" s="58"/>
      <c r="T202" s="59"/>
      <c r="U202" s="32"/>
      <c r="V202" s="32"/>
      <c r="W202" s="32"/>
      <c r="X202" s="32"/>
      <c r="Y202" s="32"/>
      <c r="Z202" s="32"/>
      <c r="AA202" s="32"/>
      <c r="AB202" s="32"/>
      <c r="AC202" s="32"/>
      <c r="AD202" s="32"/>
      <c r="AE202" s="32"/>
      <c r="AT202" s="17" t="s">
        <v>213</v>
      </c>
      <c r="AU202" s="17" t="s">
        <v>89</v>
      </c>
    </row>
    <row r="203" spans="1:65" s="2" customFormat="1" ht="16.5" customHeight="1">
      <c r="A203" s="32"/>
      <c r="B203" s="143"/>
      <c r="C203" s="144" t="s">
        <v>258</v>
      </c>
      <c r="D203" s="144" t="s">
        <v>208</v>
      </c>
      <c r="E203" s="145" t="s">
        <v>1080</v>
      </c>
      <c r="F203" s="146" t="s">
        <v>1081</v>
      </c>
      <c r="G203" s="147" t="s">
        <v>333</v>
      </c>
      <c r="H203" s="148">
        <v>2</v>
      </c>
      <c r="I203" s="149"/>
      <c r="J203" s="150">
        <f>ROUND(I203*H203,2)</f>
        <v>0</v>
      </c>
      <c r="K203" s="151"/>
      <c r="L203" s="33"/>
      <c r="M203" s="152" t="s">
        <v>1</v>
      </c>
      <c r="N203" s="153" t="s">
        <v>44</v>
      </c>
      <c r="O203" s="58"/>
      <c r="P203" s="154">
        <f>O203*H203</f>
        <v>0</v>
      </c>
      <c r="Q203" s="154">
        <v>0</v>
      </c>
      <c r="R203" s="154">
        <f>Q203*H203</f>
        <v>0</v>
      </c>
      <c r="S203" s="154">
        <v>0</v>
      </c>
      <c r="T203" s="155">
        <f>S203*H203</f>
        <v>0</v>
      </c>
      <c r="U203" s="32"/>
      <c r="V203" s="32"/>
      <c r="W203" s="32"/>
      <c r="X203" s="32"/>
      <c r="Y203" s="32"/>
      <c r="Z203" s="32"/>
      <c r="AA203" s="32"/>
      <c r="AB203" s="32"/>
      <c r="AC203" s="32"/>
      <c r="AD203" s="32"/>
      <c r="AE203" s="32"/>
      <c r="AR203" s="156" t="s">
        <v>212</v>
      </c>
      <c r="AT203" s="156" t="s">
        <v>208</v>
      </c>
      <c r="AU203" s="156" t="s">
        <v>89</v>
      </c>
      <c r="AY203" s="17" t="s">
        <v>207</v>
      </c>
      <c r="BE203" s="157">
        <f>IF(N203="základní",J203,0)</f>
        <v>0</v>
      </c>
      <c r="BF203" s="157">
        <f>IF(N203="snížená",J203,0)</f>
        <v>0</v>
      </c>
      <c r="BG203" s="157">
        <f>IF(N203="zákl. přenesená",J203,0)</f>
        <v>0</v>
      </c>
      <c r="BH203" s="157">
        <f>IF(N203="sníž. přenesená",J203,0)</f>
        <v>0</v>
      </c>
      <c r="BI203" s="157">
        <f>IF(N203="nulová",J203,0)</f>
        <v>0</v>
      </c>
      <c r="BJ203" s="17" t="s">
        <v>87</v>
      </c>
      <c r="BK203" s="157">
        <f>ROUND(I203*H203,2)</f>
        <v>0</v>
      </c>
      <c r="BL203" s="17" t="s">
        <v>212</v>
      </c>
      <c r="BM203" s="156" t="s">
        <v>1082</v>
      </c>
    </row>
    <row r="204" spans="1:47" s="2" customFormat="1" ht="12">
      <c r="A204" s="32"/>
      <c r="B204" s="33"/>
      <c r="C204" s="32"/>
      <c r="D204" s="158" t="s">
        <v>213</v>
      </c>
      <c r="E204" s="32"/>
      <c r="F204" s="159" t="s">
        <v>1081</v>
      </c>
      <c r="G204" s="32"/>
      <c r="H204" s="32"/>
      <c r="I204" s="160"/>
      <c r="J204" s="32"/>
      <c r="K204" s="32"/>
      <c r="L204" s="33"/>
      <c r="M204" s="161"/>
      <c r="N204" s="162"/>
      <c r="O204" s="58"/>
      <c r="P204" s="58"/>
      <c r="Q204" s="58"/>
      <c r="R204" s="58"/>
      <c r="S204" s="58"/>
      <c r="T204" s="59"/>
      <c r="U204" s="32"/>
      <c r="V204" s="32"/>
      <c r="W204" s="32"/>
      <c r="X204" s="32"/>
      <c r="Y204" s="32"/>
      <c r="Z204" s="32"/>
      <c r="AA204" s="32"/>
      <c r="AB204" s="32"/>
      <c r="AC204" s="32"/>
      <c r="AD204" s="32"/>
      <c r="AE204" s="32"/>
      <c r="AT204" s="17" t="s">
        <v>213</v>
      </c>
      <c r="AU204" s="17" t="s">
        <v>89</v>
      </c>
    </row>
    <row r="205" spans="1:65" s="2" customFormat="1" ht="16.5" customHeight="1">
      <c r="A205" s="32"/>
      <c r="B205" s="143"/>
      <c r="C205" s="197" t="s">
        <v>303</v>
      </c>
      <c r="D205" s="197" t="s">
        <v>267</v>
      </c>
      <c r="E205" s="198" t="s">
        <v>1083</v>
      </c>
      <c r="F205" s="199" t="s">
        <v>1084</v>
      </c>
      <c r="G205" s="200" t="s">
        <v>333</v>
      </c>
      <c r="H205" s="201">
        <v>2</v>
      </c>
      <c r="I205" s="202"/>
      <c r="J205" s="203">
        <f>ROUND(I205*H205,2)</f>
        <v>0</v>
      </c>
      <c r="K205" s="204"/>
      <c r="L205" s="205"/>
      <c r="M205" s="206" t="s">
        <v>1</v>
      </c>
      <c r="N205" s="207" t="s">
        <v>44</v>
      </c>
      <c r="O205" s="58"/>
      <c r="P205" s="154">
        <f>O205*H205</f>
        <v>0</v>
      </c>
      <c r="Q205" s="154">
        <v>0</v>
      </c>
      <c r="R205" s="154">
        <f>Q205*H205</f>
        <v>0</v>
      </c>
      <c r="S205" s="154">
        <v>0</v>
      </c>
      <c r="T205" s="155">
        <f>S205*H205</f>
        <v>0</v>
      </c>
      <c r="U205" s="32"/>
      <c r="V205" s="32"/>
      <c r="W205" s="32"/>
      <c r="X205" s="32"/>
      <c r="Y205" s="32"/>
      <c r="Z205" s="32"/>
      <c r="AA205" s="32"/>
      <c r="AB205" s="32"/>
      <c r="AC205" s="32"/>
      <c r="AD205" s="32"/>
      <c r="AE205" s="32"/>
      <c r="AR205" s="156" t="s">
        <v>224</v>
      </c>
      <c r="AT205" s="156" t="s">
        <v>267</v>
      </c>
      <c r="AU205" s="156" t="s">
        <v>89</v>
      </c>
      <c r="AY205" s="17" t="s">
        <v>207</v>
      </c>
      <c r="BE205" s="157">
        <f>IF(N205="základní",J205,0)</f>
        <v>0</v>
      </c>
      <c r="BF205" s="157">
        <f>IF(N205="snížená",J205,0)</f>
        <v>0</v>
      </c>
      <c r="BG205" s="157">
        <f>IF(N205="zákl. přenesená",J205,0)</f>
        <v>0</v>
      </c>
      <c r="BH205" s="157">
        <f>IF(N205="sníž. přenesená",J205,0)</f>
        <v>0</v>
      </c>
      <c r="BI205" s="157">
        <f>IF(N205="nulová",J205,0)</f>
        <v>0</v>
      </c>
      <c r="BJ205" s="17" t="s">
        <v>87</v>
      </c>
      <c r="BK205" s="157">
        <f>ROUND(I205*H205,2)</f>
        <v>0</v>
      </c>
      <c r="BL205" s="17" t="s">
        <v>212</v>
      </c>
      <c r="BM205" s="156" t="s">
        <v>1085</v>
      </c>
    </row>
    <row r="206" spans="1:47" s="2" customFormat="1" ht="12">
      <c r="A206" s="32"/>
      <c r="B206" s="33"/>
      <c r="C206" s="32"/>
      <c r="D206" s="158" t="s">
        <v>213</v>
      </c>
      <c r="E206" s="32"/>
      <c r="F206" s="159" t="s">
        <v>1061</v>
      </c>
      <c r="G206" s="32"/>
      <c r="H206" s="32"/>
      <c r="I206" s="160"/>
      <c r="J206" s="32"/>
      <c r="K206" s="32"/>
      <c r="L206" s="33"/>
      <c r="M206" s="161"/>
      <c r="N206" s="162"/>
      <c r="O206" s="58"/>
      <c r="P206" s="58"/>
      <c r="Q206" s="58"/>
      <c r="R206" s="58"/>
      <c r="S206" s="58"/>
      <c r="T206" s="59"/>
      <c r="U206" s="32"/>
      <c r="V206" s="32"/>
      <c r="W206" s="32"/>
      <c r="X206" s="32"/>
      <c r="Y206" s="32"/>
      <c r="Z206" s="32"/>
      <c r="AA206" s="32"/>
      <c r="AB206" s="32"/>
      <c r="AC206" s="32"/>
      <c r="AD206" s="32"/>
      <c r="AE206" s="32"/>
      <c r="AT206" s="17" t="s">
        <v>213</v>
      </c>
      <c r="AU206" s="17" t="s">
        <v>89</v>
      </c>
    </row>
    <row r="207" spans="1:65" s="2" customFormat="1" ht="16.5" customHeight="1">
      <c r="A207" s="32"/>
      <c r="B207" s="143"/>
      <c r="C207" s="144" t="s">
        <v>261</v>
      </c>
      <c r="D207" s="144" t="s">
        <v>208</v>
      </c>
      <c r="E207" s="145" t="s">
        <v>1086</v>
      </c>
      <c r="F207" s="146" t="s">
        <v>1087</v>
      </c>
      <c r="G207" s="147" t="s">
        <v>333</v>
      </c>
      <c r="H207" s="148">
        <v>3</v>
      </c>
      <c r="I207" s="149"/>
      <c r="J207" s="150">
        <f>ROUND(I207*H207,2)</f>
        <v>0</v>
      </c>
      <c r="K207" s="151"/>
      <c r="L207" s="33"/>
      <c r="M207" s="152" t="s">
        <v>1</v>
      </c>
      <c r="N207" s="153" t="s">
        <v>44</v>
      </c>
      <c r="O207" s="58"/>
      <c r="P207" s="154">
        <f>O207*H207</f>
        <v>0</v>
      </c>
      <c r="Q207" s="154">
        <v>0</v>
      </c>
      <c r="R207" s="154">
        <f>Q207*H207</f>
        <v>0</v>
      </c>
      <c r="S207" s="154">
        <v>0</v>
      </c>
      <c r="T207" s="155">
        <f>S207*H207</f>
        <v>0</v>
      </c>
      <c r="U207" s="32"/>
      <c r="V207" s="32"/>
      <c r="W207" s="32"/>
      <c r="X207" s="32"/>
      <c r="Y207" s="32"/>
      <c r="Z207" s="32"/>
      <c r="AA207" s="32"/>
      <c r="AB207" s="32"/>
      <c r="AC207" s="32"/>
      <c r="AD207" s="32"/>
      <c r="AE207" s="32"/>
      <c r="AR207" s="156" t="s">
        <v>212</v>
      </c>
      <c r="AT207" s="156" t="s">
        <v>208</v>
      </c>
      <c r="AU207" s="156" t="s">
        <v>89</v>
      </c>
      <c r="AY207" s="17" t="s">
        <v>207</v>
      </c>
      <c r="BE207" s="157">
        <f>IF(N207="základní",J207,0)</f>
        <v>0</v>
      </c>
      <c r="BF207" s="157">
        <f>IF(N207="snížená",J207,0)</f>
        <v>0</v>
      </c>
      <c r="BG207" s="157">
        <f>IF(N207="zákl. přenesená",J207,0)</f>
        <v>0</v>
      </c>
      <c r="BH207" s="157">
        <f>IF(N207="sníž. přenesená",J207,0)</f>
        <v>0</v>
      </c>
      <c r="BI207" s="157">
        <f>IF(N207="nulová",J207,0)</f>
        <v>0</v>
      </c>
      <c r="BJ207" s="17" t="s">
        <v>87</v>
      </c>
      <c r="BK207" s="157">
        <f>ROUND(I207*H207,2)</f>
        <v>0</v>
      </c>
      <c r="BL207" s="17" t="s">
        <v>212</v>
      </c>
      <c r="BM207" s="156" t="s">
        <v>1088</v>
      </c>
    </row>
    <row r="208" spans="1:47" s="2" customFormat="1" ht="12">
      <c r="A208" s="32"/>
      <c r="B208" s="33"/>
      <c r="C208" s="32"/>
      <c r="D208" s="158" t="s">
        <v>213</v>
      </c>
      <c r="E208" s="32"/>
      <c r="F208" s="159" t="s">
        <v>1087</v>
      </c>
      <c r="G208" s="32"/>
      <c r="H208" s="32"/>
      <c r="I208" s="160"/>
      <c r="J208" s="32"/>
      <c r="K208" s="32"/>
      <c r="L208" s="33"/>
      <c r="M208" s="161"/>
      <c r="N208" s="162"/>
      <c r="O208" s="58"/>
      <c r="P208" s="58"/>
      <c r="Q208" s="58"/>
      <c r="R208" s="58"/>
      <c r="S208" s="58"/>
      <c r="T208" s="59"/>
      <c r="U208" s="32"/>
      <c r="V208" s="32"/>
      <c r="W208" s="32"/>
      <c r="X208" s="32"/>
      <c r="Y208" s="32"/>
      <c r="Z208" s="32"/>
      <c r="AA208" s="32"/>
      <c r="AB208" s="32"/>
      <c r="AC208" s="32"/>
      <c r="AD208" s="32"/>
      <c r="AE208" s="32"/>
      <c r="AT208" s="17" t="s">
        <v>213</v>
      </c>
      <c r="AU208" s="17" t="s">
        <v>89</v>
      </c>
    </row>
    <row r="209" spans="1:65" s="2" customFormat="1" ht="16.5" customHeight="1">
      <c r="A209" s="32"/>
      <c r="B209" s="143"/>
      <c r="C209" s="144" t="s">
        <v>310</v>
      </c>
      <c r="D209" s="144" t="s">
        <v>208</v>
      </c>
      <c r="E209" s="145" t="s">
        <v>1089</v>
      </c>
      <c r="F209" s="146" t="s">
        <v>1090</v>
      </c>
      <c r="G209" s="147" t="s">
        <v>333</v>
      </c>
      <c r="H209" s="148">
        <v>3</v>
      </c>
      <c r="I209" s="149"/>
      <c r="J209" s="150">
        <f>ROUND(I209*H209,2)</f>
        <v>0</v>
      </c>
      <c r="K209" s="151"/>
      <c r="L209" s="33"/>
      <c r="M209" s="152" t="s">
        <v>1</v>
      </c>
      <c r="N209" s="153" t="s">
        <v>44</v>
      </c>
      <c r="O209" s="58"/>
      <c r="P209" s="154">
        <f>O209*H209</f>
        <v>0</v>
      </c>
      <c r="Q209" s="154">
        <v>0</v>
      </c>
      <c r="R209" s="154">
        <f>Q209*H209</f>
        <v>0</v>
      </c>
      <c r="S209" s="154">
        <v>0</v>
      </c>
      <c r="T209" s="155">
        <f>S209*H209</f>
        <v>0</v>
      </c>
      <c r="U209" s="32"/>
      <c r="V209" s="32"/>
      <c r="W209" s="32"/>
      <c r="X209" s="32"/>
      <c r="Y209" s="32"/>
      <c r="Z209" s="32"/>
      <c r="AA209" s="32"/>
      <c r="AB209" s="32"/>
      <c r="AC209" s="32"/>
      <c r="AD209" s="32"/>
      <c r="AE209" s="32"/>
      <c r="AR209" s="156" t="s">
        <v>212</v>
      </c>
      <c r="AT209" s="156" t="s">
        <v>208</v>
      </c>
      <c r="AU209" s="156" t="s">
        <v>89</v>
      </c>
      <c r="AY209" s="17" t="s">
        <v>207</v>
      </c>
      <c r="BE209" s="157">
        <f>IF(N209="základní",J209,0)</f>
        <v>0</v>
      </c>
      <c r="BF209" s="157">
        <f>IF(N209="snížená",J209,0)</f>
        <v>0</v>
      </c>
      <c r="BG209" s="157">
        <f>IF(N209="zákl. přenesená",J209,0)</f>
        <v>0</v>
      </c>
      <c r="BH209" s="157">
        <f>IF(N209="sníž. přenesená",J209,0)</f>
        <v>0</v>
      </c>
      <c r="BI209" s="157">
        <f>IF(N209="nulová",J209,0)</f>
        <v>0</v>
      </c>
      <c r="BJ209" s="17" t="s">
        <v>87</v>
      </c>
      <c r="BK209" s="157">
        <f>ROUND(I209*H209,2)</f>
        <v>0</v>
      </c>
      <c r="BL209" s="17" t="s">
        <v>212</v>
      </c>
      <c r="BM209" s="156" t="s">
        <v>1091</v>
      </c>
    </row>
    <row r="210" spans="1:47" s="2" customFormat="1" ht="12">
      <c r="A210" s="32"/>
      <c r="B210" s="33"/>
      <c r="C210" s="32"/>
      <c r="D210" s="158" t="s">
        <v>213</v>
      </c>
      <c r="E210" s="32"/>
      <c r="F210" s="159" t="s">
        <v>1090</v>
      </c>
      <c r="G210" s="32"/>
      <c r="H210" s="32"/>
      <c r="I210" s="160"/>
      <c r="J210" s="32"/>
      <c r="K210" s="32"/>
      <c r="L210" s="33"/>
      <c r="M210" s="161"/>
      <c r="N210" s="162"/>
      <c r="O210" s="58"/>
      <c r="P210" s="58"/>
      <c r="Q210" s="58"/>
      <c r="R210" s="58"/>
      <c r="S210" s="58"/>
      <c r="T210" s="59"/>
      <c r="U210" s="32"/>
      <c r="V210" s="32"/>
      <c r="W210" s="32"/>
      <c r="X210" s="32"/>
      <c r="Y210" s="32"/>
      <c r="Z210" s="32"/>
      <c r="AA210" s="32"/>
      <c r="AB210" s="32"/>
      <c r="AC210" s="32"/>
      <c r="AD210" s="32"/>
      <c r="AE210" s="32"/>
      <c r="AT210" s="17" t="s">
        <v>213</v>
      </c>
      <c r="AU210" s="17" t="s">
        <v>89</v>
      </c>
    </row>
    <row r="211" spans="1:65" s="2" customFormat="1" ht="21.75" customHeight="1">
      <c r="A211" s="32"/>
      <c r="B211" s="143"/>
      <c r="C211" s="144" t="s">
        <v>264</v>
      </c>
      <c r="D211" s="144" t="s">
        <v>208</v>
      </c>
      <c r="E211" s="145" t="s">
        <v>1092</v>
      </c>
      <c r="F211" s="146" t="s">
        <v>1093</v>
      </c>
      <c r="G211" s="147" t="s">
        <v>333</v>
      </c>
      <c r="H211" s="148">
        <v>6</v>
      </c>
      <c r="I211" s="149"/>
      <c r="J211" s="150">
        <f>ROUND(I211*H211,2)</f>
        <v>0</v>
      </c>
      <c r="K211" s="151"/>
      <c r="L211" s="33"/>
      <c r="M211" s="152" t="s">
        <v>1</v>
      </c>
      <c r="N211" s="153" t="s">
        <v>44</v>
      </c>
      <c r="O211" s="58"/>
      <c r="P211" s="154">
        <f>O211*H211</f>
        <v>0</v>
      </c>
      <c r="Q211" s="154">
        <v>0</v>
      </c>
      <c r="R211" s="154">
        <f>Q211*H211</f>
        <v>0</v>
      </c>
      <c r="S211" s="154">
        <v>0</v>
      </c>
      <c r="T211" s="155">
        <f>S211*H211</f>
        <v>0</v>
      </c>
      <c r="U211" s="32"/>
      <c r="V211" s="32"/>
      <c r="W211" s="32"/>
      <c r="X211" s="32"/>
      <c r="Y211" s="32"/>
      <c r="Z211" s="32"/>
      <c r="AA211" s="32"/>
      <c r="AB211" s="32"/>
      <c r="AC211" s="32"/>
      <c r="AD211" s="32"/>
      <c r="AE211" s="32"/>
      <c r="AR211" s="156" t="s">
        <v>212</v>
      </c>
      <c r="AT211" s="156" t="s">
        <v>208</v>
      </c>
      <c r="AU211" s="156" t="s">
        <v>89</v>
      </c>
      <c r="AY211" s="17" t="s">
        <v>207</v>
      </c>
      <c r="BE211" s="157">
        <f>IF(N211="základní",J211,0)</f>
        <v>0</v>
      </c>
      <c r="BF211" s="157">
        <f>IF(N211="snížená",J211,0)</f>
        <v>0</v>
      </c>
      <c r="BG211" s="157">
        <f>IF(N211="zákl. přenesená",J211,0)</f>
        <v>0</v>
      </c>
      <c r="BH211" s="157">
        <f>IF(N211="sníž. přenesená",J211,0)</f>
        <v>0</v>
      </c>
      <c r="BI211" s="157">
        <f>IF(N211="nulová",J211,0)</f>
        <v>0</v>
      </c>
      <c r="BJ211" s="17" t="s">
        <v>87</v>
      </c>
      <c r="BK211" s="157">
        <f>ROUND(I211*H211,2)</f>
        <v>0</v>
      </c>
      <c r="BL211" s="17" t="s">
        <v>212</v>
      </c>
      <c r="BM211" s="156" t="s">
        <v>1094</v>
      </c>
    </row>
    <row r="212" spans="1:47" s="2" customFormat="1" ht="12">
      <c r="A212" s="32"/>
      <c r="B212" s="33"/>
      <c r="C212" s="32"/>
      <c r="D212" s="158" t="s">
        <v>213</v>
      </c>
      <c r="E212" s="32"/>
      <c r="F212" s="159" t="s">
        <v>1093</v>
      </c>
      <c r="G212" s="32"/>
      <c r="H212" s="32"/>
      <c r="I212" s="160"/>
      <c r="J212" s="32"/>
      <c r="K212" s="32"/>
      <c r="L212" s="33"/>
      <c r="M212" s="161"/>
      <c r="N212" s="162"/>
      <c r="O212" s="58"/>
      <c r="P212" s="58"/>
      <c r="Q212" s="58"/>
      <c r="R212" s="58"/>
      <c r="S212" s="58"/>
      <c r="T212" s="59"/>
      <c r="U212" s="32"/>
      <c r="V212" s="32"/>
      <c r="W212" s="32"/>
      <c r="X212" s="32"/>
      <c r="Y212" s="32"/>
      <c r="Z212" s="32"/>
      <c r="AA212" s="32"/>
      <c r="AB212" s="32"/>
      <c r="AC212" s="32"/>
      <c r="AD212" s="32"/>
      <c r="AE212" s="32"/>
      <c r="AT212" s="17" t="s">
        <v>213</v>
      </c>
      <c r="AU212" s="17" t="s">
        <v>89</v>
      </c>
    </row>
    <row r="213" spans="1:65" s="2" customFormat="1" ht="21.75" customHeight="1">
      <c r="A213" s="32"/>
      <c r="B213" s="143"/>
      <c r="C213" s="197" t="s">
        <v>318</v>
      </c>
      <c r="D213" s="197" t="s">
        <v>267</v>
      </c>
      <c r="E213" s="198" t="s">
        <v>843</v>
      </c>
      <c r="F213" s="199" t="s">
        <v>1095</v>
      </c>
      <c r="G213" s="200" t="s">
        <v>333</v>
      </c>
      <c r="H213" s="201">
        <v>6</v>
      </c>
      <c r="I213" s="202"/>
      <c r="J213" s="203">
        <f>ROUND(I213*H213,2)</f>
        <v>0</v>
      </c>
      <c r="K213" s="204"/>
      <c r="L213" s="205"/>
      <c r="M213" s="206" t="s">
        <v>1</v>
      </c>
      <c r="N213" s="207" t="s">
        <v>44</v>
      </c>
      <c r="O213" s="58"/>
      <c r="P213" s="154">
        <f>O213*H213</f>
        <v>0</v>
      </c>
      <c r="Q213" s="154">
        <v>0</v>
      </c>
      <c r="R213" s="154">
        <f>Q213*H213</f>
        <v>0</v>
      </c>
      <c r="S213" s="154">
        <v>0</v>
      </c>
      <c r="T213" s="155">
        <f>S213*H213</f>
        <v>0</v>
      </c>
      <c r="U213" s="32"/>
      <c r="V213" s="32"/>
      <c r="W213" s="32"/>
      <c r="X213" s="32"/>
      <c r="Y213" s="32"/>
      <c r="Z213" s="32"/>
      <c r="AA213" s="32"/>
      <c r="AB213" s="32"/>
      <c r="AC213" s="32"/>
      <c r="AD213" s="32"/>
      <c r="AE213" s="32"/>
      <c r="AR213" s="156" t="s">
        <v>224</v>
      </c>
      <c r="AT213" s="156" t="s">
        <v>267</v>
      </c>
      <c r="AU213" s="156" t="s">
        <v>89</v>
      </c>
      <c r="AY213" s="17" t="s">
        <v>207</v>
      </c>
      <c r="BE213" s="157">
        <f>IF(N213="základní",J213,0)</f>
        <v>0</v>
      </c>
      <c r="BF213" s="157">
        <f>IF(N213="snížená",J213,0)</f>
        <v>0</v>
      </c>
      <c r="BG213" s="157">
        <f>IF(N213="zákl. přenesená",J213,0)</f>
        <v>0</v>
      </c>
      <c r="BH213" s="157">
        <f>IF(N213="sníž. přenesená",J213,0)</f>
        <v>0</v>
      </c>
      <c r="BI213" s="157">
        <f>IF(N213="nulová",J213,0)</f>
        <v>0</v>
      </c>
      <c r="BJ213" s="17" t="s">
        <v>87</v>
      </c>
      <c r="BK213" s="157">
        <f>ROUND(I213*H213,2)</f>
        <v>0</v>
      </c>
      <c r="BL213" s="17" t="s">
        <v>212</v>
      </c>
      <c r="BM213" s="156" t="s">
        <v>1096</v>
      </c>
    </row>
    <row r="214" spans="1:47" s="2" customFormat="1" ht="12">
      <c r="A214" s="32"/>
      <c r="B214" s="33"/>
      <c r="C214" s="32"/>
      <c r="D214" s="158" t="s">
        <v>213</v>
      </c>
      <c r="E214" s="32"/>
      <c r="F214" s="159" t="s">
        <v>1095</v>
      </c>
      <c r="G214" s="32"/>
      <c r="H214" s="32"/>
      <c r="I214" s="160"/>
      <c r="J214" s="32"/>
      <c r="K214" s="32"/>
      <c r="L214" s="33"/>
      <c r="M214" s="161"/>
      <c r="N214" s="162"/>
      <c r="O214" s="58"/>
      <c r="P214" s="58"/>
      <c r="Q214" s="58"/>
      <c r="R214" s="58"/>
      <c r="S214" s="58"/>
      <c r="T214" s="59"/>
      <c r="U214" s="32"/>
      <c r="V214" s="32"/>
      <c r="W214" s="32"/>
      <c r="X214" s="32"/>
      <c r="Y214" s="32"/>
      <c r="Z214" s="32"/>
      <c r="AA214" s="32"/>
      <c r="AB214" s="32"/>
      <c r="AC214" s="32"/>
      <c r="AD214" s="32"/>
      <c r="AE214" s="32"/>
      <c r="AT214" s="17" t="s">
        <v>213</v>
      </c>
      <c r="AU214" s="17" t="s">
        <v>89</v>
      </c>
    </row>
    <row r="215" spans="1:65" s="2" customFormat="1" ht="21.75" customHeight="1">
      <c r="A215" s="32"/>
      <c r="B215" s="143"/>
      <c r="C215" s="197" t="s">
        <v>268</v>
      </c>
      <c r="D215" s="197" t="s">
        <v>267</v>
      </c>
      <c r="E215" s="198" t="s">
        <v>1097</v>
      </c>
      <c r="F215" s="199" t="s">
        <v>1098</v>
      </c>
      <c r="G215" s="200" t="s">
        <v>576</v>
      </c>
      <c r="H215" s="201">
        <v>16.872</v>
      </c>
      <c r="I215" s="202"/>
      <c r="J215" s="203">
        <f>ROUND(I215*H215,2)</f>
        <v>0</v>
      </c>
      <c r="K215" s="204"/>
      <c r="L215" s="205"/>
      <c r="M215" s="206" t="s">
        <v>1</v>
      </c>
      <c r="N215" s="207" t="s">
        <v>44</v>
      </c>
      <c r="O215" s="58"/>
      <c r="P215" s="154">
        <f>O215*H215</f>
        <v>0</v>
      </c>
      <c r="Q215" s="154">
        <v>2.429</v>
      </c>
      <c r="R215" s="154">
        <f>Q215*H215</f>
        <v>40.982088</v>
      </c>
      <c r="S215" s="154">
        <v>0</v>
      </c>
      <c r="T215" s="155">
        <f>S215*H215</f>
        <v>0</v>
      </c>
      <c r="U215" s="32"/>
      <c r="V215" s="32"/>
      <c r="W215" s="32"/>
      <c r="X215" s="32"/>
      <c r="Y215" s="32"/>
      <c r="Z215" s="32"/>
      <c r="AA215" s="32"/>
      <c r="AB215" s="32"/>
      <c r="AC215" s="32"/>
      <c r="AD215" s="32"/>
      <c r="AE215" s="32"/>
      <c r="AR215" s="156" t="s">
        <v>224</v>
      </c>
      <c r="AT215" s="156" t="s">
        <v>267</v>
      </c>
      <c r="AU215" s="156" t="s">
        <v>89</v>
      </c>
      <c r="AY215" s="17" t="s">
        <v>207</v>
      </c>
      <c r="BE215" s="157">
        <f>IF(N215="základní",J215,0)</f>
        <v>0</v>
      </c>
      <c r="BF215" s="157">
        <f>IF(N215="snížená",J215,0)</f>
        <v>0</v>
      </c>
      <c r="BG215" s="157">
        <f>IF(N215="zákl. přenesená",J215,0)</f>
        <v>0</v>
      </c>
      <c r="BH215" s="157">
        <f>IF(N215="sníž. přenesená",J215,0)</f>
        <v>0</v>
      </c>
      <c r="BI215" s="157">
        <f>IF(N215="nulová",J215,0)</f>
        <v>0</v>
      </c>
      <c r="BJ215" s="17" t="s">
        <v>87</v>
      </c>
      <c r="BK215" s="157">
        <f>ROUND(I215*H215,2)</f>
        <v>0</v>
      </c>
      <c r="BL215" s="17" t="s">
        <v>212</v>
      </c>
      <c r="BM215" s="156" t="s">
        <v>1099</v>
      </c>
    </row>
    <row r="216" spans="1:47" s="2" customFormat="1" ht="12">
      <c r="A216" s="32"/>
      <c r="B216" s="33"/>
      <c r="C216" s="32"/>
      <c r="D216" s="158" t="s">
        <v>213</v>
      </c>
      <c r="E216" s="32"/>
      <c r="F216" s="159" t="s">
        <v>1098</v>
      </c>
      <c r="G216" s="32"/>
      <c r="H216" s="32"/>
      <c r="I216" s="160"/>
      <c r="J216" s="32"/>
      <c r="K216" s="32"/>
      <c r="L216" s="33"/>
      <c r="M216" s="161"/>
      <c r="N216" s="162"/>
      <c r="O216" s="58"/>
      <c r="P216" s="58"/>
      <c r="Q216" s="58"/>
      <c r="R216" s="58"/>
      <c r="S216" s="58"/>
      <c r="T216" s="59"/>
      <c r="U216" s="32"/>
      <c r="V216" s="32"/>
      <c r="W216" s="32"/>
      <c r="X216" s="32"/>
      <c r="Y216" s="32"/>
      <c r="Z216" s="32"/>
      <c r="AA216" s="32"/>
      <c r="AB216" s="32"/>
      <c r="AC216" s="32"/>
      <c r="AD216" s="32"/>
      <c r="AE216" s="32"/>
      <c r="AT216" s="17" t="s">
        <v>213</v>
      </c>
      <c r="AU216" s="17" t="s">
        <v>89</v>
      </c>
    </row>
    <row r="217" spans="2:51" s="15" customFormat="1" ht="12">
      <c r="B217" s="189"/>
      <c r="D217" s="158" t="s">
        <v>466</v>
      </c>
      <c r="E217" s="190" t="s">
        <v>1</v>
      </c>
      <c r="F217" s="191" t="s">
        <v>1100</v>
      </c>
      <c r="H217" s="192">
        <v>1.728</v>
      </c>
      <c r="I217" s="193"/>
      <c r="L217" s="189"/>
      <c r="M217" s="194"/>
      <c r="N217" s="195"/>
      <c r="O217" s="195"/>
      <c r="P217" s="195"/>
      <c r="Q217" s="195"/>
      <c r="R217" s="195"/>
      <c r="S217" s="195"/>
      <c r="T217" s="196"/>
      <c r="AT217" s="190" t="s">
        <v>466</v>
      </c>
      <c r="AU217" s="190" t="s">
        <v>89</v>
      </c>
      <c r="AV217" s="15" t="s">
        <v>89</v>
      </c>
      <c r="AW217" s="15" t="s">
        <v>36</v>
      </c>
      <c r="AX217" s="15" t="s">
        <v>79</v>
      </c>
      <c r="AY217" s="190" t="s">
        <v>207</v>
      </c>
    </row>
    <row r="218" spans="2:51" s="15" customFormat="1" ht="12">
      <c r="B218" s="189"/>
      <c r="D218" s="158" t="s">
        <v>466</v>
      </c>
      <c r="E218" s="190" t="s">
        <v>1</v>
      </c>
      <c r="F218" s="191" t="s">
        <v>1101</v>
      </c>
      <c r="H218" s="192">
        <v>4.608</v>
      </c>
      <c r="I218" s="193"/>
      <c r="L218" s="189"/>
      <c r="M218" s="194"/>
      <c r="N218" s="195"/>
      <c r="O218" s="195"/>
      <c r="P218" s="195"/>
      <c r="Q218" s="195"/>
      <c r="R218" s="195"/>
      <c r="S218" s="195"/>
      <c r="T218" s="196"/>
      <c r="AT218" s="190" t="s">
        <v>466</v>
      </c>
      <c r="AU218" s="190" t="s">
        <v>89</v>
      </c>
      <c r="AV218" s="15" t="s">
        <v>89</v>
      </c>
      <c r="AW218" s="15" t="s">
        <v>36</v>
      </c>
      <c r="AX218" s="15" t="s">
        <v>79</v>
      </c>
      <c r="AY218" s="190" t="s">
        <v>207</v>
      </c>
    </row>
    <row r="219" spans="2:51" s="15" customFormat="1" ht="12">
      <c r="B219" s="189"/>
      <c r="D219" s="158" t="s">
        <v>466</v>
      </c>
      <c r="E219" s="190" t="s">
        <v>1</v>
      </c>
      <c r="F219" s="191" t="s">
        <v>1102</v>
      </c>
      <c r="H219" s="192">
        <v>0.576</v>
      </c>
      <c r="I219" s="193"/>
      <c r="L219" s="189"/>
      <c r="M219" s="194"/>
      <c r="N219" s="195"/>
      <c r="O219" s="195"/>
      <c r="P219" s="195"/>
      <c r="Q219" s="195"/>
      <c r="R219" s="195"/>
      <c r="S219" s="195"/>
      <c r="T219" s="196"/>
      <c r="AT219" s="190" t="s">
        <v>466</v>
      </c>
      <c r="AU219" s="190" t="s">
        <v>89</v>
      </c>
      <c r="AV219" s="15" t="s">
        <v>89</v>
      </c>
      <c r="AW219" s="15" t="s">
        <v>36</v>
      </c>
      <c r="AX219" s="15" t="s">
        <v>79</v>
      </c>
      <c r="AY219" s="190" t="s">
        <v>207</v>
      </c>
    </row>
    <row r="220" spans="2:51" s="15" customFormat="1" ht="12">
      <c r="B220" s="189"/>
      <c r="D220" s="158" t="s">
        <v>466</v>
      </c>
      <c r="E220" s="190" t="s">
        <v>1</v>
      </c>
      <c r="F220" s="191" t="s">
        <v>1103</v>
      </c>
      <c r="H220" s="192">
        <v>0.576</v>
      </c>
      <c r="I220" s="193"/>
      <c r="L220" s="189"/>
      <c r="M220" s="194"/>
      <c r="N220" s="195"/>
      <c r="O220" s="195"/>
      <c r="P220" s="195"/>
      <c r="Q220" s="195"/>
      <c r="R220" s="195"/>
      <c r="S220" s="195"/>
      <c r="T220" s="196"/>
      <c r="AT220" s="190" t="s">
        <v>466</v>
      </c>
      <c r="AU220" s="190" t="s">
        <v>89</v>
      </c>
      <c r="AV220" s="15" t="s">
        <v>89</v>
      </c>
      <c r="AW220" s="15" t="s">
        <v>36</v>
      </c>
      <c r="AX220" s="15" t="s">
        <v>79</v>
      </c>
      <c r="AY220" s="190" t="s">
        <v>207</v>
      </c>
    </row>
    <row r="221" spans="2:51" s="15" customFormat="1" ht="12">
      <c r="B221" s="189"/>
      <c r="D221" s="158" t="s">
        <v>466</v>
      </c>
      <c r="E221" s="190" t="s">
        <v>1</v>
      </c>
      <c r="F221" s="191" t="s">
        <v>1104</v>
      </c>
      <c r="H221" s="192">
        <v>3.24</v>
      </c>
      <c r="I221" s="193"/>
      <c r="L221" s="189"/>
      <c r="M221" s="194"/>
      <c r="N221" s="195"/>
      <c r="O221" s="195"/>
      <c r="P221" s="195"/>
      <c r="Q221" s="195"/>
      <c r="R221" s="195"/>
      <c r="S221" s="195"/>
      <c r="T221" s="196"/>
      <c r="AT221" s="190" t="s">
        <v>466</v>
      </c>
      <c r="AU221" s="190" t="s">
        <v>89</v>
      </c>
      <c r="AV221" s="15" t="s">
        <v>89</v>
      </c>
      <c r="AW221" s="15" t="s">
        <v>36</v>
      </c>
      <c r="AX221" s="15" t="s">
        <v>79</v>
      </c>
      <c r="AY221" s="190" t="s">
        <v>207</v>
      </c>
    </row>
    <row r="222" spans="2:51" s="15" customFormat="1" ht="12">
      <c r="B222" s="189"/>
      <c r="D222" s="158" t="s">
        <v>466</v>
      </c>
      <c r="E222" s="190" t="s">
        <v>1</v>
      </c>
      <c r="F222" s="191" t="s">
        <v>1105</v>
      </c>
      <c r="H222" s="192">
        <v>6.144</v>
      </c>
      <c r="I222" s="193"/>
      <c r="L222" s="189"/>
      <c r="M222" s="194"/>
      <c r="N222" s="195"/>
      <c r="O222" s="195"/>
      <c r="P222" s="195"/>
      <c r="Q222" s="195"/>
      <c r="R222" s="195"/>
      <c r="S222" s="195"/>
      <c r="T222" s="196"/>
      <c r="AT222" s="190" t="s">
        <v>466</v>
      </c>
      <c r="AU222" s="190" t="s">
        <v>89</v>
      </c>
      <c r="AV222" s="15" t="s">
        <v>89</v>
      </c>
      <c r="AW222" s="15" t="s">
        <v>36</v>
      </c>
      <c r="AX222" s="15" t="s">
        <v>79</v>
      </c>
      <c r="AY222" s="190" t="s">
        <v>207</v>
      </c>
    </row>
    <row r="223" spans="2:51" s="13" customFormat="1" ht="12">
      <c r="B223" s="175"/>
      <c r="D223" s="158" t="s">
        <v>466</v>
      </c>
      <c r="E223" s="176" t="s">
        <v>1</v>
      </c>
      <c r="F223" s="177" t="s">
        <v>468</v>
      </c>
      <c r="H223" s="178">
        <v>16.872</v>
      </c>
      <c r="I223" s="179"/>
      <c r="L223" s="175"/>
      <c r="M223" s="180"/>
      <c r="N223" s="181"/>
      <c r="O223" s="181"/>
      <c r="P223" s="181"/>
      <c r="Q223" s="181"/>
      <c r="R223" s="181"/>
      <c r="S223" s="181"/>
      <c r="T223" s="182"/>
      <c r="AT223" s="176" t="s">
        <v>466</v>
      </c>
      <c r="AU223" s="176" t="s">
        <v>89</v>
      </c>
      <c r="AV223" s="13" t="s">
        <v>212</v>
      </c>
      <c r="AW223" s="13" t="s">
        <v>36</v>
      </c>
      <c r="AX223" s="13" t="s">
        <v>87</v>
      </c>
      <c r="AY223" s="176" t="s">
        <v>207</v>
      </c>
    </row>
    <row r="224" spans="1:65" s="2" customFormat="1" ht="16.5" customHeight="1">
      <c r="A224" s="32"/>
      <c r="B224" s="143"/>
      <c r="C224" s="144" t="s">
        <v>327</v>
      </c>
      <c r="D224" s="144" t="s">
        <v>208</v>
      </c>
      <c r="E224" s="145" t="s">
        <v>1106</v>
      </c>
      <c r="F224" s="146" t="s">
        <v>1107</v>
      </c>
      <c r="G224" s="147" t="s">
        <v>333</v>
      </c>
      <c r="H224" s="148">
        <v>8</v>
      </c>
      <c r="I224" s="149"/>
      <c r="J224" s="150">
        <f>ROUND(I224*H224,2)</f>
        <v>0</v>
      </c>
      <c r="K224" s="151"/>
      <c r="L224" s="33"/>
      <c r="M224" s="152" t="s">
        <v>1</v>
      </c>
      <c r="N224" s="153" t="s">
        <v>44</v>
      </c>
      <c r="O224" s="58"/>
      <c r="P224" s="154">
        <f>O224*H224</f>
        <v>0</v>
      </c>
      <c r="Q224" s="154">
        <v>0</v>
      </c>
      <c r="R224" s="154">
        <f>Q224*H224</f>
        <v>0</v>
      </c>
      <c r="S224" s="154">
        <v>0</v>
      </c>
      <c r="T224" s="155">
        <f>S224*H224</f>
        <v>0</v>
      </c>
      <c r="U224" s="32"/>
      <c r="V224" s="32"/>
      <c r="W224" s="32"/>
      <c r="X224" s="32"/>
      <c r="Y224" s="32"/>
      <c r="Z224" s="32"/>
      <c r="AA224" s="32"/>
      <c r="AB224" s="32"/>
      <c r="AC224" s="32"/>
      <c r="AD224" s="32"/>
      <c r="AE224" s="32"/>
      <c r="AR224" s="156" t="s">
        <v>212</v>
      </c>
      <c r="AT224" s="156" t="s">
        <v>208</v>
      </c>
      <c r="AU224" s="156" t="s">
        <v>89</v>
      </c>
      <c r="AY224" s="17" t="s">
        <v>207</v>
      </c>
      <c r="BE224" s="157">
        <f>IF(N224="základní",J224,0)</f>
        <v>0</v>
      </c>
      <c r="BF224" s="157">
        <f>IF(N224="snížená",J224,0)</f>
        <v>0</v>
      </c>
      <c r="BG224" s="157">
        <f>IF(N224="zákl. přenesená",J224,0)</f>
        <v>0</v>
      </c>
      <c r="BH224" s="157">
        <f>IF(N224="sníž. přenesená",J224,0)</f>
        <v>0</v>
      </c>
      <c r="BI224" s="157">
        <f>IF(N224="nulová",J224,0)</f>
        <v>0</v>
      </c>
      <c r="BJ224" s="17" t="s">
        <v>87</v>
      </c>
      <c r="BK224" s="157">
        <f>ROUND(I224*H224,2)</f>
        <v>0</v>
      </c>
      <c r="BL224" s="17" t="s">
        <v>212</v>
      </c>
      <c r="BM224" s="156" t="s">
        <v>1108</v>
      </c>
    </row>
    <row r="225" spans="1:47" s="2" customFormat="1" ht="12">
      <c r="A225" s="32"/>
      <c r="B225" s="33"/>
      <c r="C225" s="32"/>
      <c r="D225" s="158" t="s">
        <v>213</v>
      </c>
      <c r="E225" s="32"/>
      <c r="F225" s="159" t="s">
        <v>1107</v>
      </c>
      <c r="G225" s="32"/>
      <c r="H225" s="32"/>
      <c r="I225" s="160"/>
      <c r="J225" s="32"/>
      <c r="K225" s="32"/>
      <c r="L225" s="33"/>
      <c r="M225" s="161"/>
      <c r="N225" s="162"/>
      <c r="O225" s="58"/>
      <c r="P225" s="58"/>
      <c r="Q225" s="58"/>
      <c r="R225" s="58"/>
      <c r="S225" s="58"/>
      <c r="T225" s="59"/>
      <c r="U225" s="32"/>
      <c r="V225" s="32"/>
      <c r="W225" s="32"/>
      <c r="X225" s="32"/>
      <c r="Y225" s="32"/>
      <c r="Z225" s="32"/>
      <c r="AA225" s="32"/>
      <c r="AB225" s="32"/>
      <c r="AC225" s="32"/>
      <c r="AD225" s="32"/>
      <c r="AE225" s="32"/>
      <c r="AT225" s="17" t="s">
        <v>213</v>
      </c>
      <c r="AU225" s="17" t="s">
        <v>89</v>
      </c>
    </row>
    <row r="226" spans="1:65" s="2" customFormat="1" ht="16.5" customHeight="1">
      <c r="A226" s="32"/>
      <c r="B226" s="143"/>
      <c r="C226" s="197" t="s">
        <v>272</v>
      </c>
      <c r="D226" s="197" t="s">
        <v>267</v>
      </c>
      <c r="E226" s="198" t="s">
        <v>1109</v>
      </c>
      <c r="F226" s="199" t="s">
        <v>1110</v>
      </c>
      <c r="G226" s="200" t="s">
        <v>333</v>
      </c>
      <c r="H226" s="201">
        <v>8</v>
      </c>
      <c r="I226" s="202"/>
      <c r="J226" s="203">
        <f>ROUND(I226*H226,2)</f>
        <v>0</v>
      </c>
      <c r="K226" s="204"/>
      <c r="L226" s="205"/>
      <c r="M226" s="206" t="s">
        <v>1</v>
      </c>
      <c r="N226" s="207" t="s">
        <v>44</v>
      </c>
      <c r="O226" s="58"/>
      <c r="P226" s="154">
        <f>O226*H226</f>
        <v>0</v>
      </c>
      <c r="Q226" s="154">
        <v>0</v>
      </c>
      <c r="R226" s="154">
        <f>Q226*H226</f>
        <v>0</v>
      </c>
      <c r="S226" s="154">
        <v>0</v>
      </c>
      <c r="T226" s="155">
        <f>S226*H226</f>
        <v>0</v>
      </c>
      <c r="U226" s="32"/>
      <c r="V226" s="32"/>
      <c r="W226" s="32"/>
      <c r="X226" s="32"/>
      <c r="Y226" s="32"/>
      <c r="Z226" s="32"/>
      <c r="AA226" s="32"/>
      <c r="AB226" s="32"/>
      <c r="AC226" s="32"/>
      <c r="AD226" s="32"/>
      <c r="AE226" s="32"/>
      <c r="AR226" s="156" t="s">
        <v>224</v>
      </c>
      <c r="AT226" s="156" t="s">
        <v>267</v>
      </c>
      <c r="AU226" s="156" t="s">
        <v>89</v>
      </c>
      <c r="AY226" s="17" t="s">
        <v>207</v>
      </c>
      <c r="BE226" s="157">
        <f>IF(N226="základní",J226,0)</f>
        <v>0</v>
      </c>
      <c r="BF226" s="157">
        <f>IF(N226="snížená",J226,0)</f>
        <v>0</v>
      </c>
      <c r="BG226" s="157">
        <f>IF(N226="zákl. přenesená",J226,0)</f>
        <v>0</v>
      </c>
      <c r="BH226" s="157">
        <f>IF(N226="sníž. přenesená",J226,0)</f>
        <v>0</v>
      </c>
      <c r="BI226" s="157">
        <f>IF(N226="nulová",J226,0)</f>
        <v>0</v>
      </c>
      <c r="BJ226" s="17" t="s">
        <v>87</v>
      </c>
      <c r="BK226" s="157">
        <f>ROUND(I226*H226,2)</f>
        <v>0</v>
      </c>
      <c r="BL226" s="17" t="s">
        <v>212</v>
      </c>
      <c r="BM226" s="156" t="s">
        <v>1111</v>
      </c>
    </row>
    <row r="227" spans="1:47" s="2" customFormat="1" ht="12">
      <c r="A227" s="32"/>
      <c r="B227" s="33"/>
      <c r="C227" s="32"/>
      <c r="D227" s="158" t="s">
        <v>213</v>
      </c>
      <c r="E227" s="32"/>
      <c r="F227" s="159" t="s">
        <v>1110</v>
      </c>
      <c r="G227" s="32"/>
      <c r="H227" s="32"/>
      <c r="I227" s="160"/>
      <c r="J227" s="32"/>
      <c r="K227" s="32"/>
      <c r="L227" s="33"/>
      <c r="M227" s="161"/>
      <c r="N227" s="162"/>
      <c r="O227" s="58"/>
      <c r="P227" s="58"/>
      <c r="Q227" s="58"/>
      <c r="R227" s="58"/>
      <c r="S227" s="58"/>
      <c r="T227" s="59"/>
      <c r="U227" s="32"/>
      <c r="V227" s="32"/>
      <c r="W227" s="32"/>
      <c r="X227" s="32"/>
      <c r="Y227" s="32"/>
      <c r="Z227" s="32"/>
      <c r="AA227" s="32"/>
      <c r="AB227" s="32"/>
      <c r="AC227" s="32"/>
      <c r="AD227" s="32"/>
      <c r="AE227" s="32"/>
      <c r="AT227" s="17" t="s">
        <v>213</v>
      </c>
      <c r="AU227" s="17" t="s">
        <v>89</v>
      </c>
    </row>
    <row r="228" spans="1:65" s="2" customFormat="1" ht="21.75" customHeight="1">
      <c r="A228" s="32"/>
      <c r="B228" s="143"/>
      <c r="C228" s="144" t="s">
        <v>335</v>
      </c>
      <c r="D228" s="144" t="s">
        <v>208</v>
      </c>
      <c r="E228" s="145" t="s">
        <v>1112</v>
      </c>
      <c r="F228" s="146" t="s">
        <v>1113</v>
      </c>
      <c r="G228" s="147" t="s">
        <v>333</v>
      </c>
      <c r="H228" s="148">
        <v>1</v>
      </c>
      <c r="I228" s="149"/>
      <c r="J228" s="150">
        <f>ROUND(I228*H228,2)</f>
        <v>0</v>
      </c>
      <c r="K228" s="151"/>
      <c r="L228" s="33"/>
      <c r="M228" s="152" t="s">
        <v>1</v>
      </c>
      <c r="N228" s="153" t="s">
        <v>44</v>
      </c>
      <c r="O228" s="58"/>
      <c r="P228" s="154">
        <f>O228*H228</f>
        <v>0</v>
      </c>
      <c r="Q228" s="154">
        <v>0</v>
      </c>
      <c r="R228" s="154">
        <f>Q228*H228</f>
        <v>0</v>
      </c>
      <c r="S228" s="154">
        <v>0</v>
      </c>
      <c r="T228" s="155">
        <f>S228*H228</f>
        <v>0</v>
      </c>
      <c r="U228" s="32"/>
      <c r="V228" s="32"/>
      <c r="W228" s="32"/>
      <c r="X228" s="32"/>
      <c r="Y228" s="32"/>
      <c r="Z228" s="32"/>
      <c r="AA228" s="32"/>
      <c r="AB228" s="32"/>
      <c r="AC228" s="32"/>
      <c r="AD228" s="32"/>
      <c r="AE228" s="32"/>
      <c r="AR228" s="156" t="s">
        <v>212</v>
      </c>
      <c r="AT228" s="156" t="s">
        <v>208</v>
      </c>
      <c r="AU228" s="156" t="s">
        <v>89</v>
      </c>
      <c r="AY228" s="17" t="s">
        <v>207</v>
      </c>
      <c r="BE228" s="157">
        <f>IF(N228="základní",J228,0)</f>
        <v>0</v>
      </c>
      <c r="BF228" s="157">
        <f>IF(N228="snížená",J228,0)</f>
        <v>0</v>
      </c>
      <c r="BG228" s="157">
        <f>IF(N228="zákl. přenesená",J228,0)</f>
        <v>0</v>
      </c>
      <c r="BH228" s="157">
        <f>IF(N228="sníž. přenesená",J228,0)</f>
        <v>0</v>
      </c>
      <c r="BI228" s="157">
        <f>IF(N228="nulová",J228,0)</f>
        <v>0</v>
      </c>
      <c r="BJ228" s="17" t="s">
        <v>87</v>
      </c>
      <c r="BK228" s="157">
        <f>ROUND(I228*H228,2)</f>
        <v>0</v>
      </c>
      <c r="BL228" s="17" t="s">
        <v>212</v>
      </c>
      <c r="BM228" s="156" t="s">
        <v>1114</v>
      </c>
    </row>
    <row r="229" spans="1:47" s="2" customFormat="1" ht="12">
      <c r="A229" s="32"/>
      <c r="B229" s="33"/>
      <c r="C229" s="32"/>
      <c r="D229" s="158" t="s">
        <v>213</v>
      </c>
      <c r="E229" s="32"/>
      <c r="F229" s="159" t="s">
        <v>1113</v>
      </c>
      <c r="G229" s="32"/>
      <c r="H229" s="32"/>
      <c r="I229" s="160"/>
      <c r="J229" s="32"/>
      <c r="K229" s="32"/>
      <c r="L229" s="33"/>
      <c r="M229" s="161"/>
      <c r="N229" s="162"/>
      <c r="O229" s="58"/>
      <c r="P229" s="58"/>
      <c r="Q229" s="58"/>
      <c r="R229" s="58"/>
      <c r="S229" s="58"/>
      <c r="T229" s="59"/>
      <c r="U229" s="32"/>
      <c r="V229" s="32"/>
      <c r="W229" s="32"/>
      <c r="X229" s="32"/>
      <c r="Y229" s="32"/>
      <c r="Z229" s="32"/>
      <c r="AA229" s="32"/>
      <c r="AB229" s="32"/>
      <c r="AC229" s="32"/>
      <c r="AD229" s="32"/>
      <c r="AE229" s="32"/>
      <c r="AT229" s="17" t="s">
        <v>213</v>
      </c>
      <c r="AU229" s="17" t="s">
        <v>89</v>
      </c>
    </row>
    <row r="230" spans="1:65" s="2" customFormat="1" ht="21.75" customHeight="1">
      <c r="A230" s="32"/>
      <c r="B230" s="143"/>
      <c r="C230" s="197" t="s">
        <v>275</v>
      </c>
      <c r="D230" s="197" t="s">
        <v>267</v>
      </c>
      <c r="E230" s="198" t="s">
        <v>1115</v>
      </c>
      <c r="F230" s="199" t="s">
        <v>1116</v>
      </c>
      <c r="G230" s="200" t="s">
        <v>333</v>
      </c>
      <c r="H230" s="201">
        <v>1</v>
      </c>
      <c r="I230" s="202"/>
      <c r="J230" s="203">
        <f>ROUND(I230*H230,2)</f>
        <v>0</v>
      </c>
      <c r="K230" s="204"/>
      <c r="L230" s="205"/>
      <c r="M230" s="206" t="s">
        <v>1</v>
      </c>
      <c r="N230" s="207" t="s">
        <v>44</v>
      </c>
      <c r="O230" s="58"/>
      <c r="P230" s="154">
        <f>O230*H230</f>
        <v>0</v>
      </c>
      <c r="Q230" s="154">
        <v>0</v>
      </c>
      <c r="R230" s="154">
        <f>Q230*H230</f>
        <v>0</v>
      </c>
      <c r="S230" s="154">
        <v>0</v>
      </c>
      <c r="T230" s="155">
        <f>S230*H230</f>
        <v>0</v>
      </c>
      <c r="U230" s="32"/>
      <c r="V230" s="32"/>
      <c r="W230" s="32"/>
      <c r="X230" s="32"/>
      <c r="Y230" s="32"/>
      <c r="Z230" s="32"/>
      <c r="AA230" s="32"/>
      <c r="AB230" s="32"/>
      <c r="AC230" s="32"/>
      <c r="AD230" s="32"/>
      <c r="AE230" s="32"/>
      <c r="AR230" s="156" t="s">
        <v>224</v>
      </c>
      <c r="AT230" s="156" t="s">
        <v>267</v>
      </c>
      <c r="AU230" s="156" t="s">
        <v>89</v>
      </c>
      <c r="AY230" s="17" t="s">
        <v>207</v>
      </c>
      <c r="BE230" s="157">
        <f>IF(N230="základní",J230,0)</f>
        <v>0</v>
      </c>
      <c r="BF230" s="157">
        <f>IF(N230="snížená",J230,0)</f>
        <v>0</v>
      </c>
      <c r="BG230" s="157">
        <f>IF(N230="zákl. přenesená",J230,0)</f>
        <v>0</v>
      </c>
      <c r="BH230" s="157">
        <f>IF(N230="sníž. přenesená",J230,0)</f>
        <v>0</v>
      </c>
      <c r="BI230" s="157">
        <f>IF(N230="nulová",J230,0)</f>
        <v>0</v>
      </c>
      <c r="BJ230" s="17" t="s">
        <v>87</v>
      </c>
      <c r="BK230" s="157">
        <f>ROUND(I230*H230,2)</f>
        <v>0</v>
      </c>
      <c r="BL230" s="17" t="s">
        <v>212</v>
      </c>
      <c r="BM230" s="156" t="s">
        <v>1117</v>
      </c>
    </row>
    <row r="231" spans="1:47" s="2" customFormat="1" ht="19.5">
      <c r="A231" s="32"/>
      <c r="B231" s="33"/>
      <c r="C231" s="32"/>
      <c r="D231" s="158" t="s">
        <v>213</v>
      </c>
      <c r="E231" s="32"/>
      <c r="F231" s="159" t="s">
        <v>1116</v>
      </c>
      <c r="G231" s="32"/>
      <c r="H231" s="32"/>
      <c r="I231" s="160"/>
      <c r="J231" s="32"/>
      <c r="K231" s="32"/>
      <c r="L231" s="33"/>
      <c r="M231" s="161"/>
      <c r="N231" s="162"/>
      <c r="O231" s="58"/>
      <c r="P231" s="58"/>
      <c r="Q231" s="58"/>
      <c r="R231" s="58"/>
      <c r="S231" s="58"/>
      <c r="T231" s="59"/>
      <c r="U231" s="32"/>
      <c r="V231" s="32"/>
      <c r="W231" s="32"/>
      <c r="X231" s="32"/>
      <c r="Y231" s="32"/>
      <c r="Z231" s="32"/>
      <c r="AA231" s="32"/>
      <c r="AB231" s="32"/>
      <c r="AC231" s="32"/>
      <c r="AD231" s="32"/>
      <c r="AE231" s="32"/>
      <c r="AT231" s="17" t="s">
        <v>213</v>
      </c>
      <c r="AU231" s="17" t="s">
        <v>89</v>
      </c>
    </row>
    <row r="232" spans="1:65" s="2" customFormat="1" ht="16.5" customHeight="1">
      <c r="A232" s="32"/>
      <c r="B232" s="143"/>
      <c r="C232" s="144" t="s">
        <v>429</v>
      </c>
      <c r="D232" s="144" t="s">
        <v>208</v>
      </c>
      <c r="E232" s="145" t="s">
        <v>1118</v>
      </c>
      <c r="F232" s="146" t="s">
        <v>1119</v>
      </c>
      <c r="G232" s="147" t="s">
        <v>333</v>
      </c>
      <c r="H232" s="148">
        <v>1</v>
      </c>
      <c r="I232" s="149"/>
      <c r="J232" s="150">
        <f>ROUND(I232*H232,2)</f>
        <v>0</v>
      </c>
      <c r="K232" s="151"/>
      <c r="L232" s="33"/>
      <c r="M232" s="152" t="s">
        <v>1</v>
      </c>
      <c r="N232" s="153" t="s">
        <v>44</v>
      </c>
      <c r="O232" s="58"/>
      <c r="P232" s="154">
        <f>O232*H232</f>
        <v>0</v>
      </c>
      <c r="Q232" s="154">
        <v>0</v>
      </c>
      <c r="R232" s="154">
        <f>Q232*H232</f>
        <v>0</v>
      </c>
      <c r="S232" s="154">
        <v>0</v>
      </c>
      <c r="T232" s="155">
        <f>S232*H232</f>
        <v>0</v>
      </c>
      <c r="U232" s="32"/>
      <c r="V232" s="32"/>
      <c r="W232" s="32"/>
      <c r="X232" s="32"/>
      <c r="Y232" s="32"/>
      <c r="Z232" s="32"/>
      <c r="AA232" s="32"/>
      <c r="AB232" s="32"/>
      <c r="AC232" s="32"/>
      <c r="AD232" s="32"/>
      <c r="AE232" s="32"/>
      <c r="AR232" s="156" t="s">
        <v>212</v>
      </c>
      <c r="AT232" s="156" t="s">
        <v>208</v>
      </c>
      <c r="AU232" s="156" t="s">
        <v>89</v>
      </c>
      <c r="AY232" s="17" t="s">
        <v>207</v>
      </c>
      <c r="BE232" s="157">
        <f>IF(N232="základní",J232,0)</f>
        <v>0</v>
      </c>
      <c r="BF232" s="157">
        <f>IF(N232="snížená",J232,0)</f>
        <v>0</v>
      </c>
      <c r="BG232" s="157">
        <f>IF(N232="zákl. přenesená",J232,0)</f>
        <v>0</v>
      </c>
      <c r="BH232" s="157">
        <f>IF(N232="sníž. přenesená",J232,0)</f>
        <v>0</v>
      </c>
      <c r="BI232" s="157">
        <f>IF(N232="nulová",J232,0)</f>
        <v>0</v>
      </c>
      <c r="BJ232" s="17" t="s">
        <v>87</v>
      </c>
      <c r="BK232" s="157">
        <f>ROUND(I232*H232,2)</f>
        <v>0</v>
      </c>
      <c r="BL232" s="17" t="s">
        <v>212</v>
      </c>
      <c r="BM232" s="156" t="s">
        <v>1120</v>
      </c>
    </row>
    <row r="233" spans="1:47" s="2" customFormat="1" ht="12">
      <c r="A233" s="32"/>
      <c r="B233" s="33"/>
      <c r="C233" s="32"/>
      <c r="D233" s="158" t="s">
        <v>213</v>
      </c>
      <c r="E233" s="32"/>
      <c r="F233" s="159" t="s">
        <v>1119</v>
      </c>
      <c r="G233" s="32"/>
      <c r="H233" s="32"/>
      <c r="I233" s="160"/>
      <c r="J233" s="32"/>
      <c r="K233" s="32"/>
      <c r="L233" s="33"/>
      <c r="M233" s="161"/>
      <c r="N233" s="162"/>
      <c r="O233" s="58"/>
      <c r="P233" s="58"/>
      <c r="Q233" s="58"/>
      <c r="R233" s="58"/>
      <c r="S233" s="58"/>
      <c r="T233" s="59"/>
      <c r="U233" s="32"/>
      <c r="V233" s="32"/>
      <c r="W233" s="32"/>
      <c r="X233" s="32"/>
      <c r="Y233" s="32"/>
      <c r="Z233" s="32"/>
      <c r="AA233" s="32"/>
      <c r="AB233" s="32"/>
      <c r="AC233" s="32"/>
      <c r="AD233" s="32"/>
      <c r="AE233" s="32"/>
      <c r="AT233" s="17" t="s">
        <v>213</v>
      </c>
      <c r="AU233" s="17" t="s">
        <v>89</v>
      </c>
    </row>
    <row r="234" spans="1:65" s="2" customFormat="1" ht="21.75" customHeight="1">
      <c r="A234" s="32"/>
      <c r="B234" s="143"/>
      <c r="C234" s="144" t="s">
        <v>279</v>
      </c>
      <c r="D234" s="144" t="s">
        <v>208</v>
      </c>
      <c r="E234" s="145" t="s">
        <v>1121</v>
      </c>
      <c r="F234" s="146" t="s">
        <v>1122</v>
      </c>
      <c r="G234" s="147" t="s">
        <v>789</v>
      </c>
      <c r="H234" s="148">
        <v>220.8</v>
      </c>
      <c r="I234" s="149"/>
      <c r="J234" s="150">
        <f>ROUND(I234*H234,2)</f>
        <v>0</v>
      </c>
      <c r="K234" s="151"/>
      <c r="L234" s="33"/>
      <c r="M234" s="152" t="s">
        <v>1</v>
      </c>
      <c r="N234" s="153" t="s">
        <v>44</v>
      </c>
      <c r="O234" s="58"/>
      <c r="P234" s="154">
        <f>O234*H234</f>
        <v>0</v>
      </c>
      <c r="Q234" s="154">
        <v>0</v>
      </c>
      <c r="R234" s="154">
        <f>Q234*H234</f>
        <v>0</v>
      </c>
      <c r="S234" s="154">
        <v>0</v>
      </c>
      <c r="T234" s="155">
        <f>S234*H234</f>
        <v>0</v>
      </c>
      <c r="U234" s="32"/>
      <c r="V234" s="32"/>
      <c r="W234" s="32"/>
      <c r="X234" s="32"/>
      <c r="Y234" s="32"/>
      <c r="Z234" s="32"/>
      <c r="AA234" s="32"/>
      <c r="AB234" s="32"/>
      <c r="AC234" s="32"/>
      <c r="AD234" s="32"/>
      <c r="AE234" s="32"/>
      <c r="AR234" s="156" t="s">
        <v>212</v>
      </c>
      <c r="AT234" s="156" t="s">
        <v>208</v>
      </c>
      <c r="AU234" s="156" t="s">
        <v>89</v>
      </c>
      <c r="AY234" s="17" t="s">
        <v>207</v>
      </c>
      <c r="BE234" s="157">
        <f>IF(N234="základní",J234,0)</f>
        <v>0</v>
      </c>
      <c r="BF234" s="157">
        <f>IF(N234="snížená",J234,0)</f>
        <v>0</v>
      </c>
      <c r="BG234" s="157">
        <f>IF(N234="zákl. přenesená",J234,0)</f>
        <v>0</v>
      </c>
      <c r="BH234" s="157">
        <f>IF(N234="sníž. přenesená",J234,0)</f>
        <v>0</v>
      </c>
      <c r="BI234" s="157">
        <f>IF(N234="nulová",J234,0)</f>
        <v>0</v>
      </c>
      <c r="BJ234" s="17" t="s">
        <v>87</v>
      </c>
      <c r="BK234" s="157">
        <f>ROUND(I234*H234,2)</f>
        <v>0</v>
      </c>
      <c r="BL234" s="17" t="s">
        <v>212</v>
      </c>
      <c r="BM234" s="156" t="s">
        <v>1123</v>
      </c>
    </row>
    <row r="235" spans="1:47" s="2" customFormat="1" ht="39">
      <c r="A235" s="32"/>
      <c r="B235" s="33"/>
      <c r="C235" s="32"/>
      <c r="D235" s="158" t="s">
        <v>213</v>
      </c>
      <c r="E235" s="32"/>
      <c r="F235" s="159" t="s">
        <v>1124</v>
      </c>
      <c r="G235" s="32"/>
      <c r="H235" s="32"/>
      <c r="I235" s="160"/>
      <c r="J235" s="32"/>
      <c r="K235" s="32"/>
      <c r="L235" s="33"/>
      <c r="M235" s="161"/>
      <c r="N235" s="162"/>
      <c r="O235" s="58"/>
      <c r="P235" s="58"/>
      <c r="Q235" s="58"/>
      <c r="R235" s="58"/>
      <c r="S235" s="58"/>
      <c r="T235" s="59"/>
      <c r="U235" s="32"/>
      <c r="V235" s="32"/>
      <c r="W235" s="32"/>
      <c r="X235" s="32"/>
      <c r="Y235" s="32"/>
      <c r="Z235" s="32"/>
      <c r="AA235" s="32"/>
      <c r="AB235" s="32"/>
      <c r="AC235" s="32"/>
      <c r="AD235" s="32"/>
      <c r="AE235" s="32"/>
      <c r="AT235" s="17" t="s">
        <v>213</v>
      </c>
      <c r="AU235" s="17" t="s">
        <v>89</v>
      </c>
    </row>
    <row r="236" spans="2:51" s="15" customFormat="1" ht="12">
      <c r="B236" s="189"/>
      <c r="D236" s="158" t="s">
        <v>466</v>
      </c>
      <c r="E236" s="190" t="s">
        <v>1</v>
      </c>
      <c r="F236" s="191" t="s">
        <v>1125</v>
      </c>
      <c r="H236" s="192">
        <v>220.8</v>
      </c>
      <c r="I236" s="193"/>
      <c r="L236" s="189"/>
      <c r="M236" s="194"/>
      <c r="N236" s="195"/>
      <c r="O236" s="195"/>
      <c r="P236" s="195"/>
      <c r="Q236" s="195"/>
      <c r="R236" s="195"/>
      <c r="S236" s="195"/>
      <c r="T236" s="196"/>
      <c r="AT236" s="190" t="s">
        <v>466</v>
      </c>
      <c r="AU236" s="190" t="s">
        <v>89</v>
      </c>
      <c r="AV236" s="15" t="s">
        <v>89</v>
      </c>
      <c r="AW236" s="15" t="s">
        <v>36</v>
      </c>
      <c r="AX236" s="15" t="s">
        <v>87</v>
      </c>
      <c r="AY236" s="190" t="s">
        <v>207</v>
      </c>
    </row>
    <row r="237" spans="1:65" s="2" customFormat="1" ht="16.5" customHeight="1">
      <c r="A237" s="32"/>
      <c r="B237" s="143"/>
      <c r="C237" s="144" t="s">
        <v>542</v>
      </c>
      <c r="D237" s="144" t="s">
        <v>208</v>
      </c>
      <c r="E237" s="145" t="s">
        <v>1126</v>
      </c>
      <c r="F237" s="146" t="s">
        <v>1127</v>
      </c>
      <c r="G237" s="147" t="s">
        <v>333</v>
      </c>
      <c r="H237" s="148">
        <v>2</v>
      </c>
      <c r="I237" s="149"/>
      <c r="J237" s="150">
        <f>ROUND(I237*H237,2)</f>
        <v>0</v>
      </c>
      <c r="K237" s="151"/>
      <c r="L237" s="33"/>
      <c r="M237" s="152" t="s">
        <v>1</v>
      </c>
      <c r="N237" s="153" t="s">
        <v>44</v>
      </c>
      <c r="O237" s="58"/>
      <c r="P237" s="154">
        <f>O237*H237</f>
        <v>0</v>
      </c>
      <c r="Q237" s="154">
        <v>0</v>
      </c>
      <c r="R237" s="154">
        <f>Q237*H237</f>
        <v>0</v>
      </c>
      <c r="S237" s="154">
        <v>0</v>
      </c>
      <c r="T237" s="155">
        <f>S237*H237</f>
        <v>0</v>
      </c>
      <c r="U237" s="32"/>
      <c r="V237" s="32"/>
      <c r="W237" s="32"/>
      <c r="X237" s="32"/>
      <c r="Y237" s="32"/>
      <c r="Z237" s="32"/>
      <c r="AA237" s="32"/>
      <c r="AB237" s="32"/>
      <c r="AC237" s="32"/>
      <c r="AD237" s="32"/>
      <c r="AE237" s="32"/>
      <c r="AR237" s="156" t="s">
        <v>212</v>
      </c>
      <c r="AT237" s="156" t="s">
        <v>208</v>
      </c>
      <c r="AU237" s="156" t="s">
        <v>89</v>
      </c>
      <c r="AY237" s="17" t="s">
        <v>207</v>
      </c>
      <c r="BE237" s="157">
        <f>IF(N237="základní",J237,0)</f>
        <v>0</v>
      </c>
      <c r="BF237" s="157">
        <f>IF(N237="snížená",J237,0)</f>
        <v>0</v>
      </c>
      <c r="BG237" s="157">
        <f>IF(N237="zákl. přenesená",J237,0)</f>
        <v>0</v>
      </c>
      <c r="BH237" s="157">
        <f>IF(N237="sníž. přenesená",J237,0)</f>
        <v>0</v>
      </c>
      <c r="BI237" s="157">
        <f>IF(N237="nulová",J237,0)</f>
        <v>0</v>
      </c>
      <c r="BJ237" s="17" t="s">
        <v>87</v>
      </c>
      <c r="BK237" s="157">
        <f>ROUND(I237*H237,2)</f>
        <v>0</v>
      </c>
      <c r="BL237" s="17" t="s">
        <v>212</v>
      </c>
      <c r="BM237" s="156" t="s">
        <v>1128</v>
      </c>
    </row>
    <row r="238" spans="1:47" s="2" customFormat="1" ht="12">
      <c r="A238" s="32"/>
      <c r="B238" s="33"/>
      <c r="C238" s="32"/>
      <c r="D238" s="158" t="s">
        <v>213</v>
      </c>
      <c r="E238" s="32"/>
      <c r="F238" s="159" t="s">
        <v>1127</v>
      </c>
      <c r="G238" s="32"/>
      <c r="H238" s="32"/>
      <c r="I238" s="160"/>
      <c r="J238" s="32"/>
      <c r="K238" s="32"/>
      <c r="L238" s="33"/>
      <c r="M238" s="161"/>
      <c r="N238" s="162"/>
      <c r="O238" s="58"/>
      <c r="P238" s="58"/>
      <c r="Q238" s="58"/>
      <c r="R238" s="58"/>
      <c r="S238" s="58"/>
      <c r="T238" s="59"/>
      <c r="U238" s="32"/>
      <c r="V238" s="32"/>
      <c r="W238" s="32"/>
      <c r="X238" s="32"/>
      <c r="Y238" s="32"/>
      <c r="Z238" s="32"/>
      <c r="AA238" s="32"/>
      <c r="AB238" s="32"/>
      <c r="AC238" s="32"/>
      <c r="AD238" s="32"/>
      <c r="AE238" s="32"/>
      <c r="AT238" s="17" t="s">
        <v>213</v>
      </c>
      <c r="AU238" s="17" t="s">
        <v>89</v>
      </c>
    </row>
    <row r="239" spans="1:65" s="2" customFormat="1" ht="16.5" customHeight="1">
      <c r="A239" s="32"/>
      <c r="B239" s="143"/>
      <c r="C239" s="197" t="s">
        <v>282</v>
      </c>
      <c r="D239" s="197" t="s">
        <v>267</v>
      </c>
      <c r="E239" s="198" t="s">
        <v>1129</v>
      </c>
      <c r="F239" s="199" t="s">
        <v>1130</v>
      </c>
      <c r="G239" s="200" t="s">
        <v>333</v>
      </c>
      <c r="H239" s="201">
        <v>2</v>
      </c>
      <c r="I239" s="202"/>
      <c r="J239" s="203">
        <f>ROUND(I239*H239,2)</f>
        <v>0</v>
      </c>
      <c r="K239" s="204"/>
      <c r="L239" s="205"/>
      <c r="M239" s="206" t="s">
        <v>1</v>
      </c>
      <c r="N239" s="207" t="s">
        <v>44</v>
      </c>
      <c r="O239" s="58"/>
      <c r="P239" s="154">
        <f>O239*H239</f>
        <v>0</v>
      </c>
      <c r="Q239" s="154">
        <v>0</v>
      </c>
      <c r="R239" s="154">
        <f>Q239*H239</f>
        <v>0</v>
      </c>
      <c r="S239" s="154">
        <v>0</v>
      </c>
      <c r="T239" s="155">
        <f>S239*H239</f>
        <v>0</v>
      </c>
      <c r="U239" s="32"/>
      <c r="V239" s="32"/>
      <c r="W239" s="32"/>
      <c r="X239" s="32"/>
      <c r="Y239" s="32"/>
      <c r="Z239" s="32"/>
      <c r="AA239" s="32"/>
      <c r="AB239" s="32"/>
      <c r="AC239" s="32"/>
      <c r="AD239" s="32"/>
      <c r="AE239" s="32"/>
      <c r="AR239" s="156" t="s">
        <v>224</v>
      </c>
      <c r="AT239" s="156" t="s">
        <v>267</v>
      </c>
      <c r="AU239" s="156" t="s">
        <v>89</v>
      </c>
      <c r="AY239" s="17" t="s">
        <v>207</v>
      </c>
      <c r="BE239" s="157">
        <f>IF(N239="základní",J239,0)</f>
        <v>0</v>
      </c>
      <c r="BF239" s="157">
        <f>IF(N239="snížená",J239,0)</f>
        <v>0</v>
      </c>
      <c r="BG239" s="157">
        <f>IF(N239="zákl. přenesená",J239,0)</f>
        <v>0</v>
      </c>
      <c r="BH239" s="157">
        <f>IF(N239="sníž. přenesená",J239,0)</f>
        <v>0</v>
      </c>
      <c r="BI239" s="157">
        <f>IF(N239="nulová",J239,0)</f>
        <v>0</v>
      </c>
      <c r="BJ239" s="17" t="s">
        <v>87</v>
      </c>
      <c r="BK239" s="157">
        <f>ROUND(I239*H239,2)</f>
        <v>0</v>
      </c>
      <c r="BL239" s="17" t="s">
        <v>212</v>
      </c>
      <c r="BM239" s="156" t="s">
        <v>1131</v>
      </c>
    </row>
    <row r="240" spans="1:47" s="2" customFormat="1" ht="12">
      <c r="A240" s="32"/>
      <c r="B240" s="33"/>
      <c r="C240" s="32"/>
      <c r="D240" s="158" t="s">
        <v>213</v>
      </c>
      <c r="E240" s="32"/>
      <c r="F240" s="159" t="s">
        <v>1130</v>
      </c>
      <c r="G240" s="32"/>
      <c r="H240" s="32"/>
      <c r="I240" s="160"/>
      <c r="J240" s="32"/>
      <c r="K240" s="32"/>
      <c r="L240" s="33"/>
      <c r="M240" s="161"/>
      <c r="N240" s="162"/>
      <c r="O240" s="58"/>
      <c r="P240" s="58"/>
      <c r="Q240" s="58"/>
      <c r="R240" s="58"/>
      <c r="S240" s="58"/>
      <c r="T240" s="59"/>
      <c r="U240" s="32"/>
      <c r="V240" s="32"/>
      <c r="W240" s="32"/>
      <c r="X240" s="32"/>
      <c r="Y240" s="32"/>
      <c r="Z240" s="32"/>
      <c r="AA240" s="32"/>
      <c r="AB240" s="32"/>
      <c r="AC240" s="32"/>
      <c r="AD240" s="32"/>
      <c r="AE240" s="32"/>
      <c r="AT240" s="17" t="s">
        <v>213</v>
      </c>
      <c r="AU240" s="17" t="s">
        <v>89</v>
      </c>
    </row>
    <row r="241" spans="1:65" s="2" customFormat="1" ht="16.5" customHeight="1">
      <c r="A241" s="32"/>
      <c r="B241" s="143"/>
      <c r="C241" s="144" t="s">
        <v>549</v>
      </c>
      <c r="D241" s="144" t="s">
        <v>208</v>
      </c>
      <c r="E241" s="145" t="s">
        <v>1132</v>
      </c>
      <c r="F241" s="146" t="s">
        <v>1133</v>
      </c>
      <c r="G241" s="147" t="s">
        <v>576</v>
      </c>
      <c r="H241" s="148">
        <v>10.304</v>
      </c>
      <c r="I241" s="149"/>
      <c r="J241" s="150">
        <f>ROUND(I241*H241,2)</f>
        <v>0</v>
      </c>
      <c r="K241" s="151"/>
      <c r="L241" s="33"/>
      <c r="M241" s="152" t="s">
        <v>1</v>
      </c>
      <c r="N241" s="153" t="s">
        <v>44</v>
      </c>
      <c r="O241" s="58"/>
      <c r="P241" s="154">
        <f>O241*H241</f>
        <v>0</v>
      </c>
      <c r="Q241" s="154">
        <v>0</v>
      </c>
      <c r="R241" s="154">
        <f>Q241*H241</f>
        <v>0</v>
      </c>
      <c r="S241" s="154">
        <v>0</v>
      </c>
      <c r="T241" s="155">
        <f>S241*H241</f>
        <v>0</v>
      </c>
      <c r="U241" s="32"/>
      <c r="V241" s="32"/>
      <c r="W241" s="32"/>
      <c r="X241" s="32"/>
      <c r="Y241" s="32"/>
      <c r="Z241" s="32"/>
      <c r="AA241" s="32"/>
      <c r="AB241" s="32"/>
      <c r="AC241" s="32"/>
      <c r="AD241" s="32"/>
      <c r="AE241" s="32"/>
      <c r="AR241" s="156" t="s">
        <v>212</v>
      </c>
      <c r="AT241" s="156" t="s">
        <v>208</v>
      </c>
      <c r="AU241" s="156" t="s">
        <v>89</v>
      </c>
      <c r="AY241" s="17" t="s">
        <v>207</v>
      </c>
      <c r="BE241" s="157">
        <f>IF(N241="základní",J241,0)</f>
        <v>0</v>
      </c>
      <c r="BF241" s="157">
        <f>IF(N241="snížená",J241,0)</f>
        <v>0</v>
      </c>
      <c r="BG241" s="157">
        <f>IF(N241="zákl. přenesená",J241,0)</f>
        <v>0</v>
      </c>
      <c r="BH241" s="157">
        <f>IF(N241="sníž. přenesená",J241,0)</f>
        <v>0</v>
      </c>
      <c r="BI241" s="157">
        <f>IF(N241="nulová",J241,0)</f>
        <v>0</v>
      </c>
      <c r="BJ241" s="17" t="s">
        <v>87</v>
      </c>
      <c r="BK241" s="157">
        <f>ROUND(I241*H241,2)</f>
        <v>0</v>
      </c>
      <c r="BL241" s="17" t="s">
        <v>212</v>
      </c>
      <c r="BM241" s="156" t="s">
        <v>1134</v>
      </c>
    </row>
    <row r="242" spans="1:47" s="2" customFormat="1" ht="12">
      <c r="A242" s="32"/>
      <c r="B242" s="33"/>
      <c r="C242" s="32"/>
      <c r="D242" s="158" t="s">
        <v>213</v>
      </c>
      <c r="E242" s="32"/>
      <c r="F242" s="159" t="s">
        <v>1107</v>
      </c>
      <c r="G242" s="32"/>
      <c r="H242" s="32"/>
      <c r="I242" s="160"/>
      <c r="J242" s="32"/>
      <c r="K242" s="32"/>
      <c r="L242" s="33"/>
      <c r="M242" s="161"/>
      <c r="N242" s="162"/>
      <c r="O242" s="58"/>
      <c r="P242" s="58"/>
      <c r="Q242" s="58"/>
      <c r="R242" s="58"/>
      <c r="S242" s="58"/>
      <c r="T242" s="59"/>
      <c r="U242" s="32"/>
      <c r="V242" s="32"/>
      <c r="W242" s="32"/>
      <c r="X242" s="32"/>
      <c r="Y242" s="32"/>
      <c r="Z242" s="32"/>
      <c r="AA242" s="32"/>
      <c r="AB242" s="32"/>
      <c r="AC242" s="32"/>
      <c r="AD242" s="32"/>
      <c r="AE242" s="32"/>
      <c r="AT242" s="17" t="s">
        <v>213</v>
      </c>
      <c r="AU242" s="17" t="s">
        <v>89</v>
      </c>
    </row>
    <row r="243" spans="2:51" s="15" customFormat="1" ht="12">
      <c r="B243" s="189"/>
      <c r="D243" s="158" t="s">
        <v>466</v>
      </c>
      <c r="E243" s="190" t="s">
        <v>1</v>
      </c>
      <c r="F243" s="191" t="s">
        <v>1103</v>
      </c>
      <c r="H243" s="192">
        <v>0.576</v>
      </c>
      <c r="I243" s="193"/>
      <c r="L243" s="189"/>
      <c r="M243" s="194"/>
      <c r="N243" s="195"/>
      <c r="O243" s="195"/>
      <c r="P243" s="195"/>
      <c r="Q243" s="195"/>
      <c r="R243" s="195"/>
      <c r="S243" s="195"/>
      <c r="T243" s="196"/>
      <c r="AT243" s="190" t="s">
        <v>466</v>
      </c>
      <c r="AU243" s="190" t="s">
        <v>89</v>
      </c>
      <c r="AV243" s="15" t="s">
        <v>89</v>
      </c>
      <c r="AW243" s="15" t="s">
        <v>36</v>
      </c>
      <c r="AX243" s="15" t="s">
        <v>79</v>
      </c>
      <c r="AY243" s="190" t="s">
        <v>207</v>
      </c>
    </row>
    <row r="244" spans="2:51" s="15" customFormat="1" ht="12">
      <c r="B244" s="189"/>
      <c r="D244" s="158" t="s">
        <v>466</v>
      </c>
      <c r="E244" s="190" t="s">
        <v>1</v>
      </c>
      <c r="F244" s="191" t="s">
        <v>1135</v>
      </c>
      <c r="H244" s="192">
        <v>9.728</v>
      </c>
      <c r="I244" s="193"/>
      <c r="L244" s="189"/>
      <c r="M244" s="194"/>
      <c r="N244" s="195"/>
      <c r="O244" s="195"/>
      <c r="P244" s="195"/>
      <c r="Q244" s="195"/>
      <c r="R244" s="195"/>
      <c r="S244" s="195"/>
      <c r="T244" s="196"/>
      <c r="AT244" s="190" t="s">
        <v>466</v>
      </c>
      <c r="AU244" s="190" t="s">
        <v>89</v>
      </c>
      <c r="AV244" s="15" t="s">
        <v>89</v>
      </c>
      <c r="AW244" s="15" t="s">
        <v>36</v>
      </c>
      <c r="AX244" s="15" t="s">
        <v>79</v>
      </c>
      <c r="AY244" s="190" t="s">
        <v>207</v>
      </c>
    </row>
    <row r="245" spans="2:51" s="13" customFormat="1" ht="12">
      <c r="B245" s="175"/>
      <c r="D245" s="158" t="s">
        <v>466</v>
      </c>
      <c r="E245" s="176" t="s">
        <v>1</v>
      </c>
      <c r="F245" s="177" t="s">
        <v>468</v>
      </c>
      <c r="H245" s="178">
        <v>10.304</v>
      </c>
      <c r="I245" s="179"/>
      <c r="L245" s="175"/>
      <c r="M245" s="180"/>
      <c r="N245" s="181"/>
      <c r="O245" s="181"/>
      <c r="P245" s="181"/>
      <c r="Q245" s="181"/>
      <c r="R245" s="181"/>
      <c r="S245" s="181"/>
      <c r="T245" s="182"/>
      <c r="AT245" s="176" t="s">
        <v>466</v>
      </c>
      <c r="AU245" s="176" t="s">
        <v>89</v>
      </c>
      <c r="AV245" s="13" t="s">
        <v>212</v>
      </c>
      <c r="AW245" s="13" t="s">
        <v>36</v>
      </c>
      <c r="AX245" s="13" t="s">
        <v>87</v>
      </c>
      <c r="AY245" s="176" t="s">
        <v>207</v>
      </c>
    </row>
    <row r="246" spans="1:65" s="2" customFormat="1" ht="21.75" customHeight="1">
      <c r="A246" s="32"/>
      <c r="B246" s="143"/>
      <c r="C246" s="144" t="s">
        <v>285</v>
      </c>
      <c r="D246" s="144" t="s">
        <v>208</v>
      </c>
      <c r="E246" s="145" t="s">
        <v>1136</v>
      </c>
      <c r="F246" s="146" t="s">
        <v>1137</v>
      </c>
      <c r="G246" s="147" t="s">
        <v>333</v>
      </c>
      <c r="H246" s="148">
        <v>9</v>
      </c>
      <c r="I246" s="149"/>
      <c r="J246" s="150">
        <f>ROUND(I246*H246,2)</f>
        <v>0</v>
      </c>
      <c r="K246" s="151"/>
      <c r="L246" s="33"/>
      <c r="M246" s="152" t="s">
        <v>1</v>
      </c>
      <c r="N246" s="153" t="s">
        <v>44</v>
      </c>
      <c r="O246" s="58"/>
      <c r="P246" s="154">
        <f>O246*H246</f>
        <v>0</v>
      </c>
      <c r="Q246" s="154">
        <v>0</v>
      </c>
      <c r="R246" s="154">
        <f>Q246*H246</f>
        <v>0</v>
      </c>
      <c r="S246" s="154">
        <v>0</v>
      </c>
      <c r="T246" s="155">
        <f>S246*H246</f>
        <v>0</v>
      </c>
      <c r="U246" s="32"/>
      <c r="V246" s="32"/>
      <c r="W246" s="32"/>
      <c r="X246" s="32"/>
      <c r="Y246" s="32"/>
      <c r="Z246" s="32"/>
      <c r="AA246" s="32"/>
      <c r="AB246" s="32"/>
      <c r="AC246" s="32"/>
      <c r="AD246" s="32"/>
      <c r="AE246" s="32"/>
      <c r="AR246" s="156" t="s">
        <v>212</v>
      </c>
      <c r="AT246" s="156" t="s">
        <v>208</v>
      </c>
      <c r="AU246" s="156" t="s">
        <v>89</v>
      </c>
      <c r="AY246" s="17" t="s">
        <v>207</v>
      </c>
      <c r="BE246" s="157">
        <f>IF(N246="základní",J246,0)</f>
        <v>0</v>
      </c>
      <c r="BF246" s="157">
        <f>IF(N246="snížená",J246,0)</f>
        <v>0</v>
      </c>
      <c r="BG246" s="157">
        <f>IF(N246="zákl. přenesená",J246,0)</f>
        <v>0</v>
      </c>
      <c r="BH246" s="157">
        <f>IF(N246="sníž. přenesená",J246,0)</f>
        <v>0</v>
      </c>
      <c r="BI246" s="157">
        <f>IF(N246="nulová",J246,0)</f>
        <v>0</v>
      </c>
      <c r="BJ246" s="17" t="s">
        <v>87</v>
      </c>
      <c r="BK246" s="157">
        <f>ROUND(I246*H246,2)</f>
        <v>0</v>
      </c>
      <c r="BL246" s="17" t="s">
        <v>212</v>
      </c>
      <c r="BM246" s="156" t="s">
        <v>1138</v>
      </c>
    </row>
    <row r="247" spans="1:47" s="2" customFormat="1" ht="12">
      <c r="A247" s="32"/>
      <c r="B247" s="33"/>
      <c r="C247" s="32"/>
      <c r="D247" s="158" t="s">
        <v>213</v>
      </c>
      <c r="E247" s="32"/>
      <c r="F247" s="159" t="s">
        <v>1137</v>
      </c>
      <c r="G247" s="32"/>
      <c r="H247" s="32"/>
      <c r="I247" s="160"/>
      <c r="J247" s="32"/>
      <c r="K247" s="32"/>
      <c r="L247" s="33"/>
      <c r="M247" s="161"/>
      <c r="N247" s="162"/>
      <c r="O247" s="58"/>
      <c r="P247" s="58"/>
      <c r="Q247" s="58"/>
      <c r="R247" s="58"/>
      <c r="S247" s="58"/>
      <c r="T247" s="59"/>
      <c r="U247" s="32"/>
      <c r="V247" s="32"/>
      <c r="W247" s="32"/>
      <c r="X247" s="32"/>
      <c r="Y247" s="32"/>
      <c r="Z247" s="32"/>
      <c r="AA247" s="32"/>
      <c r="AB247" s="32"/>
      <c r="AC247" s="32"/>
      <c r="AD247" s="32"/>
      <c r="AE247" s="32"/>
      <c r="AT247" s="17" t="s">
        <v>213</v>
      </c>
      <c r="AU247" s="17" t="s">
        <v>89</v>
      </c>
    </row>
    <row r="248" spans="1:47" s="2" customFormat="1" ht="68.25">
      <c r="A248" s="32"/>
      <c r="B248" s="33"/>
      <c r="C248" s="32"/>
      <c r="D248" s="158" t="s">
        <v>214</v>
      </c>
      <c r="E248" s="32"/>
      <c r="F248" s="163" t="s">
        <v>1139</v>
      </c>
      <c r="G248" s="32"/>
      <c r="H248" s="32"/>
      <c r="I248" s="160"/>
      <c r="J248" s="32"/>
      <c r="K248" s="32"/>
      <c r="L248" s="33"/>
      <c r="M248" s="161"/>
      <c r="N248" s="162"/>
      <c r="O248" s="58"/>
      <c r="P248" s="58"/>
      <c r="Q248" s="58"/>
      <c r="R248" s="58"/>
      <c r="S248" s="58"/>
      <c r="T248" s="59"/>
      <c r="U248" s="32"/>
      <c r="V248" s="32"/>
      <c r="W248" s="32"/>
      <c r="X248" s="32"/>
      <c r="Y248" s="32"/>
      <c r="Z248" s="32"/>
      <c r="AA248" s="32"/>
      <c r="AB248" s="32"/>
      <c r="AC248" s="32"/>
      <c r="AD248" s="32"/>
      <c r="AE248" s="32"/>
      <c r="AT248" s="17" t="s">
        <v>214</v>
      </c>
      <c r="AU248" s="17" t="s">
        <v>89</v>
      </c>
    </row>
    <row r="249" spans="1:65" s="2" customFormat="1" ht="16.5" customHeight="1">
      <c r="A249" s="32"/>
      <c r="B249" s="143"/>
      <c r="C249" s="197" t="s">
        <v>557</v>
      </c>
      <c r="D249" s="197" t="s">
        <v>267</v>
      </c>
      <c r="E249" s="198" t="s">
        <v>1140</v>
      </c>
      <c r="F249" s="199" t="s">
        <v>1141</v>
      </c>
      <c r="G249" s="200" t="s">
        <v>333</v>
      </c>
      <c r="H249" s="201">
        <v>1</v>
      </c>
      <c r="I249" s="202"/>
      <c r="J249" s="203">
        <f>ROUND(I249*H249,2)</f>
        <v>0</v>
      </c>
      <c r="K249" s="204"/>
      <c r="L249" s="205"/>
      <c r="M249" s="206" t="s">
        <v>1</v>
      </c>
      <c r="N249" s="207" t="s">
        <v>44</v>
      </c>
      <c r="O249" s="58"/>
      <c r="P249" s="154">
        <f>O249*H249</f>
        <v>0</v>
      </c>
      <c r="Q249" s="154">
        <v>0</v>
      </c>
      <c r="R249" s="154">
        <f>Q249*H249</f>
        <v>0</v>
      </c>
      <c r="S249" s="154">
        <v>0</v>
      </c>
      <c r="T249" s="155">
        <f>S249*H249</f>
        <v>0</v>
      </c>
      <c r="U249" s="32"/>
      <c r="V249" s="32"/>
      <c r="W249" s="32"/>
      <c r="X249" s="32"/>
      <c r="Y249" s="32"/>
      <c r="Z249" s="32"/>
      <c r="AA249" s="32"/>
      <c r="AB249" s="32"/>
      <c r="AC249" s="32"/>
      <c r="AD249" s="32"/>
      <c r="AE249" s="32"/>
      <c r="AR249" s="156" t="s">
        <v>224</v>
      </c>
      <c r="AT249" s="156" t="s">
        <v>267</v>
      </c>
      <c r="AU249" s="156" t="s">
        <v>89</v>
      </c>
      <c r="AY249" s="17" t="s">
        <v>207</v>
      </c>
      <c r="BE249" s="157">
        <f>IF(N249="základní",J249,0)</f>
        <v>0</v>
      </c>
      <c r="BF249" s="157">
        <f>IF(N249="snížená",J249,0)</f>
        <v>0</v>
      </c>
      <c r="BG249" s="157">
        <f>IF(N249="zákl. přenesená",J249,0)</f>
        <v>0</v>
      </c>
      <c r="BH249" s="157">
        <f>IF(N249="sníž. přenesená",J249,0)</f>
        <v>0</v>
      </c>
      <c r="BI249" s="157">
        <f>IF(N249="nulová",J249,0)</f>
        <v>0</v>
      </c>
      <c r="BJ249" s="17" t="s">
        <v>87</v>
      </c>
      <c r="BK249" s="157">
        <f>ROUND(I249*H249,2)</f>
        <v>0</v>
      </c>
      <c r="BL249" s="17" t="s">
        <v>212</v>
      </c>
      <c r="BM249" s="156" t="s">
        <v>1142</v>
      </c>
    </row>
    <row r="250" spans="1:47" s="2" customFormat="1" ht="12">
      <c r="A250" s="32"/>
      <c r="B250" s="33"/>
      <c r="C250" s="32"/>
      <c r="D250" s="158" t="s">
        <v>213</v>
      </c>
      <c r="E250" s="32"/>
      <c r="F250" s="159" t="s">
        <v>1143</v>
      </c>
      <c r="G250" s="32"/>
      <c r="H250" s="32"/>
      <c r="I250" s="160"/>
      <c r="J250" s="32"/>
      <c r="K250" s="32"/>
      <c r="L250" s="33"/>
      <c r="M250" s="161"/>
      <c r="N250" s="162"/>
      <c r="O250" s="58"/>
      <c r="P250" s="58"/>
      <c r="Q250" s="58"/>
      <c r="R250" s="58"/>
      <c r="S250" s="58"/>
      <c r="T250" s="59"/>
      <c r="U250" s="32"/>
      <c r="V250" s="32"/>
      <c r="W250" s="32"/>
      <c r="X250" s="32"/>
      <c r="Y250" s="32"/>
      <c r="Z250" s="32"/>
      <c r="AA250" s="32"/>
      <c r="AB250" s="32"/>
      <c r="AC250" s="32"/>
      <c r="AD250" s="32"/>
      <c r="AE250" s="32"/>
      <c r="AT250" s="17" t="s">
        <v>213</v>
      </c>
      <c r="AU250" s="17" t="s">
        <v>89</v>
      </c>
    </row>
    <row r="251" spans="1:65" s="2" customFormat="1" ht="21.75" customHeight="1">
      <c r="A251" s="32"/>
      <c r="B251" s="143"/>
      <c r="C251" s="197" t="s">
        <v>288</v>
      </c>
      <c r="D251" s="197" t="s">
        <v>267</v>
      </c>
      <c r="E251" s="198" t="s">
        <v>1144</v>
      </c>
      <c r="F251" s="199" t="s">
        <v>1145</v>
      </c>
      <c r="G251" s="200" t="s">
        <v>333</v>
      </c>
      <c r="H251" s="201">
        <v>90</v>
      </c>
      <c r="I251" s="202"/>
      <c r="J251" s="203">
        <f>ROUND(I251*H251,2)</f>
        <v>0</v>
      </c>
      <c r="K251" s="204"/>
      <c r="L251" s="205"/>
      <c r="M251" s="206" t="s">
        <v>1</v>
      </c>
      <c r="N251" s="207" t="s">
        <v>44</v>
      </c>
      <c r="O251" s="58"/>
      <c r="P251" s="154">
        <f>O251*H251</f>
        <v>0</v>
      </c>
      <c r="Q251" s="154">
        <v>0</v>
      </c>
      <c r="R251" s="154">
        <f>Q251*H251</f>
        <v>0</v>
      </c>
      <c r="S251" s="154">
        <v>0</v>
      </c>
      <c r="T251" s="155">
        <f>S251*H251</f>
        <v>0</v>
      </c>
      <c r="U251" s="32"/>
      <c r="V251" s="32"/>
      <c r="W251" s="32"/>
      <c r="X251" s="32"/>
      <c r="Y251" s="32"/>
      <c r="Z251" s="32"/>
      <c r="AA251" s="32"/>
      <c r="AB251" s="32"/>
      <c r="AC251" s="32"/>
      <c r="AD251" s="32"/>
      <c r="AE251" s="32"/>
      <c r="AR251" s="156" t="s">
        <v>224</v>
      </c>
      <c r="AT251" s="156" t="s">
        <v>267</v>
      </c>
      <c r="AU251" s="156" t="s">
        <v>89</v>
      </c>
      <c r="AY251" s="17" t="s">
        <v>207</v>
      </c>
      <c r="BE251" s="157">
        <f>IF(N251="základní",J251,0)</f>
        <v>0</v>
      </c>
      <c r="BF251" s="157">
        <f>IF(N251="snížená",J251,0)</f>
        <v>0</v>
      </c>
      <c r="BG251" s="157">
        <f>IF(N251="zákl. přenesená",J251,0)</f>
        <v>0</v>
      </c>
      <c r="BH251" s="157">
        <f>IF(N251="sníž. přenesená",J251,0)</f>
        <v>0</v>
      </c>
      <c r="BI251" s="157">
        <f>IF(N251="nulová",J251,0)</f>
        <v>0</v>
      </c>
      <c r="BJ251" s="17" t="s">
        <v>87</v>
      </c>
      <c r="BK251" s="157">
        <f>ROUND(I251*H251,2)</f>
        <v>0</v>
      </c>
      <c r="BL251" s="17" t="s">
        <v>212</v>
      </c>
      <c r="BM251" s="156" t="s">
        <v>1146</v>
      </c>
    </row>
    <row r="252" spans="1:47" s="2" customFormat="1" ht="12">
      <c r="A252" s="32"/>
      <c r="B252" s="33"/>
      <c r="C252" s="32"/>
      <c r="D252" s="158" t="s">
        <v>213</v>
      </c>
      <c r="E252" s="32"/>
      <c r="F252" s="159" t="s">
        <v>1145</v>
      </c>
      <c r="G252" s="32"/>
      <c r="H252" s="32"/>
      <c r="I252" s="160"/>
      <c r="J252" s="32"/>
      <c r="K252" s="32"/>
      <c r="L252" s="33"/>
      <c r="M252" s="161"/>
      <c r="N252" s="162"/>
      <c r="O252" s="58"/>
      <c r="P252" s="58"/>
      <c r="Q252" s="58"/>
      <c r="R252" s="58"/>
      <c r="S252" s="58"/>
      <c r="T252" s="59"/>
      <c r="U252" s="32"/>
      <c r="V252" s="32"/>
      <c r="W252" s="32"/>
      <c r="X252" s="32"/>
      <c r="Y252" s="32"/>
      <c r="Z252" s="32"/>
      <c r="AA252" s="32"/>
      <c r="AB252" s="32"/>
      <c r="AC252" s="32"/>
      <c r="AD252" s="32"/>
      <c r="AE252" s="32"/>
      <c r="AT252" s="17" t="s">
        <v>213</v>
      </c>
      <c r="AU252" s="17" t="s">
        <v>89</v>
      </c>
    </row>
    <row r="253" spans="2:51" s="15" customFormat="1" ht="12">
      <c r="B253" s="189"/>
      <c r="D253" s="158" t="s">
        <v>466</v>
      </c>
      <c r="E253" s="190" t="s">
        <v>1</v>
      </c>
      <c r="F253" s="191" t="s">
        <v>1147</v>
      </c>
      <c r="H253" s="192">
        <v>90</v>
      </c>
      <c r="I253" s="193"/>
      <c r="L253" s="189"/>
      <c r="M253" s="194"/>
      <c r="N253" s="195"/>
      <c r="O253" s="195"/>
      <c r="P253" s="195"/>
      <c r="Q253" s="195"/>
      <c r="R253" s="195"/>
      <c r="S253" s="195"/>
      <c r="T253" s="196"/>
      <c r="AT253" s="190" t="s">
        <v>466</v>
      </c>
      <c r="AU253" s="190" t="s">
        <v>89</v>
      </c>
      <c r="AV253" s="15" t="s">
        <v>89</v>
      </c>
      <c r="AW253" s="15" t="s">
        <v>36</v>
      </c>
      <c r="AX253" s="15" t="s">
        <v>87</v>
      </c>
      <c r="AY253" s="190" t="s">
        <v>207</v>
      </c>
    </row>
    <row r="254" spans="1:65" s="2" customFormat="1" ht="16.5" customHeight="1">
      <c r="A254" s="32"/>
      <c r="B254" s="143"/>
      <c r="C254" s="144" t="s">
        <v>562</v>
      </c>
      <c r="D254" s="144" t="s">
        <v>208</v>
      </c>
      <c r="E254" s="145" t="s">
        <v>1148</v>
      </c>
      <c r="F254" s="146" t="s">
        <v>1149</v>
      </c>
      <c r="G254" s="147" t="s">
        <v>333</v>
      </c>
      <c r="H254" s="148">
        <v>3</v>
      </c>
      <c r="I254" s="149"/>
      <c r="J254" s="150">
        <f>ROUND(I254*H254,2)</f>
        <v>0</v>
      </c>
      <c r="K254" s="151"/>
      <c r="L254" s="33"/>
      <c r="M254" s="152" t="s">
        <v>1</v>
      </c>
      <c r="N254" s="153" t="s">
        <v>44</v>
      </c>
      <c r="O254" s="58"/>
      <c r="P254" s="154">
        <f>O254*H254</f>
        <v>0</v>
      </c>
      <c r="Q254" s="154">
        <v>0</v>
      </c>
      <c r="R254" s="154">
        <f>Q254*H254</f>
        <v>0</v>
      </c>
      <c r="S254" s="154">
        <v>0</v>
      </c>
      <c r="T254" s="155">
        <f>S254*H254</f>
        <v>0</v>
      </c>
      <c r="U254" s="32"/>
      <c r="V254" s="32"/>
      <c r="W254" s="32"/>
      <c r="X254" s="32"/>
      <c r="Y254" s="32"/>
      <c r="Z254" s="32"/>
      <c r="AA254" s="32"/>
      <c r="AB254" s="32"/>
      <c r="AC254" s="32"/>
      <c r="AD254" s="32"/>
      <c r="AE254" s="32"/>
      <c r="AR254" s="156" t="s">
        <v>212</v>
      </c>
      <c r="AT254" s="156" t="s">
        <v>208</v>
      </c>
      <c r="AU254" s="156" t="s">
        <v>89</v>
      </c>
      <c r="AY254" s="17" t="s">
        <v>207</v>
      </c>
      <c r="BE254" s="157">
        <f>IF(N254="základní",J254,0)</f>
        <v>0</v>
      </c>
      <c r="BF254" s="157">
        <f>IF(N254="snížená",J254,0)</f>
        <v>0</v>
      </c>
      <c r="BG254" s="157">
        <f>IF(N254="zákl. přenesená",J254,0)</f>
        <v>0</v>
      </c>
      <c r="BH254" s="157">
        <f>IF(N254="sníž. přenesená",J254,0)</f>
        <v>0</v>
      </c>
      <c r="BI254" s="157">
        <f>IF(N254="nulová",J254,0)</f>
        <v>0</v>
      </c>
      <c r="BJ254" s="17" t="s">
        <v>87</v>
      </c>
      <c r="BK254" s="157">
        <f>ROUND(I254*H254,2)</f>
        <v>0</v>
      </c>
      <c r="BL254" s="17" t="s">
        <v>212</v>
      </c>
      <c r="BM254" s="156" t="s">
        <v>1150</v>
      </c>
    </row>
    <row r="255" spans="1:47" s="2" customFormat="1" ht="12">
      <c r="A255" s="32"/>
      <c r="B255" s="33"/>
      <c r="C255" s="32"/>
      <c r="D255" s="158" t="s">
        <v>213</v>
      </c>
      <c r="E255" s="32"/>
      <c r="F255" s="159" t="s">
        <v>1149</v>
      </c>
      <c r="G255" s="32"/>
      <c r="H255" s="32"/>
      <c r="I255" s="160"/>
      <c r="J255" s="32"/>
      <c r="K255" s="32"/>
      <c r="L255" s="33"/>
      <c r="M255" s="161"/>
      <c r="N255" s="162"/>
      <c r="O255" s="58"/>
      <c r="P255" s="58"/>
      <c r="Q255" s="58"/>
      <c r="R255" s="58"/>
      <c r="S255" s="58"/>
      <c r="T255" s="59"/>
      <c r="U255" s="32"/>
      <c r="V255" s="32"/>
      <c r="W255" s="32"/>
      <c r="X255" s="32"/>
      <c r="Y255" s="32"/>
      <c r="Z255" s="32"/>
      <c r="AA255" s="32"/>
      <c r="AB255" s="32"/>
      <c r="AC255" s="32"/>
      <c r="AD255" s="32"/>
      <c r="AE255" s="32"/>
      <c r="AT255" s="17" t="s">
        <v>213</v>
      </c>
      <c r="AU255" s="17" t="s">
        <v>89</v>
      </c>
    </row>
    <row r="256" spans="1:65" s="2" customFormat="1" ht="16.5" customHeight="1">
      <c r="A256" s="32"/>
      <c r="B256" s="143"/>
      <c r="C256" s="144" t="s">
        <v>292</v>
      </c>
      <c r="D256" s="144" t="s">
        <v>208</v>
      </c>
      <c r="E256" s="145" t="s">
        <v>1151</v>
      </c>
      <c r="F256" s="146" t="s">
        <v>1152</v>
      </c>
      <c r="G256" s="147" t="s">
        <v>333</v>
      </c>
      <c r="H256" s="148">
        <v>1</v>
      </c>
      <c r="I256" s="149"/>
      <c r="J256" s="150">
        <f>ROUND(I256*H256,2)</f>
        <v>0</v>
      </c>
      <c r="K256" s="151"/>
      <c r="L256" s="33"/>
      <c r="M256" s="152" t="s">
        <v>1</v>
      </c>
      <c r="N256" s="153" t="s">
        <v>44</v>
      </c>
      <c r="O256" s="58"/>
      <c r="P256" s="154">
        <f>O256*H256</f>
        <v>0</v>
      </c>
      <c r="Q256" s="154">
        <v>0</v>
      </c>
      <c r="R256" s="154">
        <f>Q256*H256</f>
        <v>0</v>
      </c>
      <c r="S256" s="154">
        <v>0</v>
      </c>
      <c r="T256" s="155">
        <f>S256*H256</f>
        <v>0</v>
      </c>
      <c r="U256" s="32"/>
      <c r="V256" s="32"/>
      <c r="W256" s="32"/>
      <c r="X256" s="32"/>
      <c r="Y256" s="32"/>
      <c r="Z256" s="32"/>
      <c r="AA256" s="32"/>
      <c r="AB256" s="32"/>
      <c r="AC256" s="32"/>
      <c r="AD256" s="32"/>
      <c r="AE256" s="32"/>
      <c r="AR256" s="156" t="s">
        <v>212</v>
      </c>
      <c r="AT256" s="156" t="s">
        <v>208</v>
      </c>
      <c r="AU256" s="156" t="s">
        <v>89</v>
      </c>
      <c r="AY256" s="17" t="s">
        <v>207</v>
      </c>
      <c r="BE256" s="157">
        <f>IF(N256="základní",J256,0)</f>
        <v>0</v>
      </c>
      <c r="BF256" s="157">
        <f>IF(N256="snížená",J256,0)</f>
        <v>0</v>
      </c>
      <c r="BG256" s="157">
        <f>IF(N256="zákl. přenesená",J256,0)</f>
        <v>0</v>
      </c>
      <c r="BH256" s="157">
        <f>IF(N256="sníž. přenesená",J256,0)</f>
        <v>0</v>
      </c>
      <c r="BI256" s="157">
        <f>IF(N256="nulová",J256,0)</f>
        <v>0</v>
      </c>
      <c r="BJ256" s="17" t="s">
        <v>87</v>
      </c>
      <c r="BK256" s="157">
        <f>ROUND(I256*H256,2)</f>
        <v>0</v>
      </c>
      <c r="BL256" s="17" t="s">
        <v>212</v>
      </c>
      <c r="BM256" s="156" t="s">
        <v>1153</v>
      </c>
    </row>
    <row r="257" spans="1:47" s="2" customFormat="1" ht="12">
      <c r="A257" s="32"/>
      <c r="B257" s="33"/>
      <c r="C257" s="32"/>
      <c r="D257" s="158" t="s">
        <v>213</v>
      </c>
      <c r="E257" s="32"/>
      <c r="F257" s="159" t="s">
        <v>1152</v>
      </c>
      <c r="G257" s="32"/>
      <c r="H257" s="32"/>
      <c r="I257" s="160"/>
      <c r="J257" s="32"/>
      <c r="K257" s="32"/>
      <c r="L257" s="33"/>
      <c r="M257" s="161"/>
      <c r="N257" s="162"/>
      <c r="O257" s="58"/>
      <c r="P257" s="58"/>
      <c r="Q257" s="58"/>
      <c r="R257" s="58"/>
      <c r="S257" s="58"/>
      <c r="T257" s="59"/>
      <c r="U257" s="32"/>
      <c r="V257" s="32"/>
      <c r="W257" s="32"/>
      <c r="X257" s="32"/>
      <c r="Y257" s="32"/>
      <c r="Z257" s="32"/>
      <c r="AA257" s="32"/>
      <c r="AB257" s="32"/>
      <c r="AC257" s="32"/>
      <c r="AD257" s="32"/>
      <c r="AE257" s="32"/>
      <c r="AT257" s="17" t="s">
        <v>213</v>
      </c>
      <c r="AU257" s="17" t="s">
        <v>89</v>
      </c>
    </row>
    <row r="258" spans="1:65" s="2" customFormat="1" ht="16.5" customHeight="1">
      <c r="A258" s="32"/>
      <c r="B258" s="143"/>
      <c r="C258" s="197" t="s">
        <v>565</v>
      </c>
      <c r="D258" s="197" t="s">
        <v>267</v>
      </c>
      <c r="E258" s="198" t="s">
        <v>1154</v>
      </c>
      <c r="F258" s="199" t="s">
        <v>1155</v>
      </c>
      <c r="G258" s="200" t="s">
        <v>333</v>
      </c>
      <c r="H258" s="201">
        <v>1</v>
      </c>
      <c r="I258" s="202"/>
      <c r="J258" s="203">
        <f>ROUND(I258*H258,2)</f>
        <v>0</v>
      </c>
      <c r="K258" s="204"/>
      <c r="L258" s="205"/>
      <c r="M258" s="206" t="s">
        <v>1</v>
      </c>
      <c r="N258" s="207" t="s">
        <v>44</v>
      </c>
      <c r="O258" s="58"/>
      <c r="P258" s="154">
        <f>O258*H258</f>
        <v>0</v>
      </c>
      <c r="Q258" s="154">
        <v>0</v>
      </c>
      <c r="R258" s="154">
        <f>Q258*H258</f>
        <v>0</v>
      </c>
      <c r="S258" s="154">
        <v>0</v>
      </c>
      <c r="T258" s="155">
        <f>S258*H258</f>
        <v>0</v>
      </c>
      <c r="U258" s="32"/>
      <c r="V258" s="32"/>
      <c r="W258" s="32"/>
      <c r="X258" s="32"/>
      <c r="Y258" s="32"/>
      <c r="Z258" s="32"/>
      <c r="AA258" s="32"/>
      <c r="AB258" s="32"/>
      <c r="AC258" s="32"/>
      <c r="AD258" s="32"/>
      <c r="AE258" s="32"/>
      <c r="AR258" s="156" t="s">
        <v>224</v>
      </c>
      <c r="AT258" s="156" t="s">
        <v>267</v>
      </c>
      <c r="AU258" s="156" t="s">
        <v>89</v>
      </c>
      <c r="AY258" s="17" t="s">
        <v>207</v>
      </c>
      <c r="BE258" s="157">
        <f>IF(N258="základní",J258,0)</f>
        <v>0</v>
      </c>
      <c r="BF258" s="157">
        <f>IF(N258="snížená",J258,0)</f>
        <v>0</v>
      </c>
      <c r="BG258" s="157">
        <f>IF(N258="zákl. přenesená",J258,0)</f>
        <v>0</v>
      </c>
      <c r="BH258" s="157">
        <f>IF(N258="sníž. přenesená",J258,0)</f>
        <v>0</v>
      </c>
      <c r="BI258" s="157">
        <f>IF(N258="nulová",J258,0)</f>
        <v>0</v>
      </c>
      <c r="BJ258" s="17" t="s">
        <v>87</v>
      </c>
      <c r="BK258" s="157">
        <f>ROUND(I258*H258,2)</f>
        <v>0</v>
      </c>
      <c r="BL258" s="17" t="s">
        <v>212</v>
      </c>
      <c r="BM258" s="156" t="s">
        <v>1156</v>
      </c>
    </row>
    <row r="259" spans="1:47" s="2" customFormat="1" ht="12">
      <c r="A259" s="32"/>
      <c r="B259" s="33"/>
      <c r="C259" s="32"/>
      <c r="D259" s="158" t="s">
        <v>213</v>
      </c>
      <c r="E259" s="32"/>
      <c r="F259" s="159" t="s">
        <v>1155</v>
      </c>
      <c r="G259" s="32"/>
      <c r="H259" s="32"/>
      <c r="I259" s="160"/>
      <c r="J259" s="32"/>
      <c r="K259" s="32"/>
      <c r="L259" s="33"/>
      <c r="M259" s="161"/>
      <c r="N259" s="162"/>
      <c r="O259" s="58"/>
      <c r="P259" s="58"/>
      <c r="Q259" s="58"/>
      <c r="R259" s="58"/>
      <c r="S259" s="58"/>
      <c r="T259" s="59"/>
      <c r="U259" s="32"/>
      <c r="V259" s="32"/>
      <c r="W259" s="32"/>
      <c r="X259" s="32"/>
      <c r="Y259" s="32"/>
      <c r="Z259" s="32"/>
      <c r="AA259" s="32"/>
      <c r="AB259" s="32"/>
      <c r="AC259" s="32"/>
      <c r="AD259" s="32"/>
      <c r="AE259" s="32"/>
      <c r="AT259" s="17" t="s">
        <v>213</v>
      </c>
      <c r="AU259" s="17" t="s">
        <v>89</v>
      </c>
    </row>
    <row r="260" spans="1:65" s="2" customFormat="1" ht="21.75" customHeight="1">
      <c r="A260" s="32"/>
      <c r="B260" s="143"/>
      <c r="C260" s="144" t="s">
        <v>295</v>
      </c>
      <c r="D260" s="144" t="s">
        <v>208</v>
      </c>
      <c r="E260" s="145" t="s">
        <v>1157</v>
      </c>
      <c r="F260" s="146" t="s">
        <v>1158</v>
      </c>
      <c r="G260" s="147" t="s">
        <v>789</v>
      </c>
      <c r="H260" s="148">
        <v>5.181</v>
      </c>
      <c r="I260" s="149"/>
      <c r="J260" s="150">
        <f>ROUND(I260*H260,2)</f>
        <v>0</v>
      </c>
      <c r="K260" s="151"/>
      <c r="L260" s="33"/>
      <c r="M260" s="152" t="s">
        <v>1</v>
      </c>
      <c r="N260" s="153" t="s">
        <v>44</v>
      </c>
      <c r="O260" s="58"/>
      <c r="P260" s="154">
        <f>O260*H260</f>
        <v>0</v>
      </c>
      <c r="Q260" s="154">
        <v>0</v>
      </c>
      <c r="R260" s="154">
        <f>Q260*H260</f>
        <v>0</v>
      </c>
      <c r="S260" s="154">
        <v>0</v>
      </c>
      <c r="T260" s="155">
        <f>S260*H260</f>
        <v>0</v>
      </c>
      <c r="U260" s="32"/>
      <c r="V260" s="32"/>
      <c r="W260" s="32"/>
      <c r="X260" s="32"/>
      <c r="Y260" s="32"/>
      <c r="Z260" s="32"/>
      <c r="AA260" s="32"/>
      <c r="AB260" s="32"/>
      <c r="AC260" s="32"/>
      <c r="AD260" s="32"/>
      <c r="AE260" s="32"/>
      <c r="AR260" s="156" t="s">
        <v>212</v>
      </c>
      <c r="AT260" s="156" t="s">
        <v>208</v>
      </c>
      <c r="AU260" s="156" t="s">
        <v>89</v>
      </c>
      <c r="AY260" s="17" t="s">
        <v>207</v>
      </c>
      <c r="BE260" s="157">
        <f>IF(N260="základní",J260,0)</f>
        <v>0</v>
      </c>
      <c r="BF260" s="157">
        <f>IF(N260="snížená",J260,0)</f>
        <v>0</v>
      </c>
      <c r="BG260" s="157">
        <f>IF(N260="zákl. přenesená",J260,0)</f>
        <v>0</v>
      </c>
      <c r="BH260" s="157">
        <f>IF(N260="sníž. přenesená",J260,0)</f>
        <v>0</v>
      </c>
      <c r="BI260" s="157">
        <f>IF(N260="nulová",J260,0)</f>
        <v>0</v>
      </c>
      <c r="BJ260" s="17" t="s">
        <v>87</v>
      </c>
      <c r="BK260" s="157">
        <f>ROUND(I260*H260,2)</f>
        <v>0</v>
      </c>
      <c r="BL260" s="17" t="s">
        <v>212</v>
      </c>
      <c r="BM260" s="156" t="s">
        <v>1159</v>
      </c>
    </row>
    <row r="261" spans="1:47" s="2" customFormat="1" ht="39">
      <c r="A261" s="32"/>
      <c r="B261" s="33"/>
      <c r="C261" s="32"/>
      <c r="D261" s="158" t="s">
        <v>213</v>
      </c>
      <c r="E261" s="32"/>
      <c r="F261" s="159" t="s">
        <v>1160</v>
      </c>
      <c r="G261" s="32"/>
      <c r="H261" s="32"/>
      <c r="I261" s="160"/>
      <c r="J261" s="32"/>
      <c r="K261" s="32"/>
      <c r="L261" s="33"/>
      <c r="M261" s="161"/>
      <c r="N261" s="162"/>
      <c r="O261" s="58"/>
      <c r="P261" s="58"/>
      <c r="Q261" s="58"/>
      <c r="R261" s="58"/>
      <c r="S261" s="58"/>
      <c r="T261" s="59"/>
      <c r="U261" s="32"/>
      <c r="V261" s="32"/>
      <c r="W261" s="32"/>
      <c r="X261" s="32"/>
      <c r="Y261" s="32"/>
      <c r="Z261" s="32"/>
      <c r="AA261" s="32"/>
      <c r="AB261" s="32"/>
      <c r="AC261" s="32"/>
      <c r="AD261" s="32"/>
      <c r="AE261" s="32"/>
      <c r="AT261" s="17" t="s">
        <v>213</v>
      </c>
      <c r="AU261" s="17" t="s">
        <v>89</v>
      </c>
    </row>
    <row r="262" spans="1:47" s="2" customFormat="1" ht="19.5">
      <c r="A262" s="32"/>
      <c r="B262" s="33"/>
      <c r="C262" s="32"/>
      <c r="D262" s="158" t="s">
        <v>214</v>
      </c>
      <c r="E262" s="32"/>
      <c r="F262" s="163" t="s">
        <v>1161</v>
      </c>
      <c r="G262" s="32"/>
      <c r="H262" s="32"/>
      <c r="I262" s="160"/>
      <c r="J262" s="32"/>
      <c r="K262" s="32"/>
      <c r="L262" s="33"/>
      <c r="M262" s="161"/>
      <c r="N262" s="162"/>
      <c r="O262" s="58"/>
      <c r="P262" s="58"/>
      <c r="Q262" s="58"/>
      <c r="R262" s="58"/>
      <c r="S262" s="58"/>
      <c r="T262" s="59"/>
      <c r="U262" s="32"/>
      <c r="V262" s="32"/>
      <c r="W262" s="32"/>
      <c r="X262" s="32"/>
      <c r="Y262" s="32"/>
      <c r="Z262" s="32"/>
      <c r="AA262" s="32"/>
      <c r="AB262" s="32"/>
      <c r="AC262" s="32"/>
      <c r="AD262" s="32"/>
      <c r="AE262" s="32"/>
      <c r="AT262" s="17" t="s">
        <v>214</v>
      </c>
      <c r="AU262" s="17" t="s">
        <v>89</v>
      </c>
    </row>
    <row r="263" spans="2:51" s="15" customFormat="1" ht="22.5">
      <c r="B263" s="189"/>
      <c r="D263" s="158" t="s">
        <v>466</v>
      </c>
      <c r="E263" s="190" t="s">
        <v>1</v>
      </c>
      <c r="F263" s="191" t="s">
        <v>1162</v>
      </c>
      <c r="H263" s="192">
        <v>5.181</v>
      </c>
      <c r="I263" s="193"/>
      <c r="L263" s="189"/>
      <c r="M263" s="194"/>
      <c r="N263" s="195"/>
      <c r="O263" s="195"/>
      <c r="P263" s="195"/>
      <c r="Q263" s="195"/>
      <c r="R263" s="195"/>
      <c r="S263" s="195"/>
      <c r="T263" s="196"/>
      <c r="AT263" s="190" t="s">
        <v>466</v>
      </c>
      <c r="AU263" s="190" t="s">
        <v>89</v>
      </c>
      <c r="AV263" s="15" t="s">
        <v>89</v>
      </c>
      <c r="AW263" s="15" t="s">
        <v>36</v>
      </c>
      <c r="AX263" s="15" t="s">
        <v>87</v>
      </c>
      <c r="AY263" s="190" t="s">
        <v>207</v>
      </c>
    </row>
    <row r="264" spans="1:65" s="2" customFormat="1" ht="21.75" customHeight="1">
      <c r="A264" s="32"/>
      <c r="B264" s="143"/>
      <c r="C264" s="144" t="s">
        <v>570</v>
      </c>
      <c r="D264" s="144" t="s">
        <v>208</v>
      </c>
      <c r="E264" s="145" t="s">
        <v>1163</v>
      </c>
      <c r="F264" s="146" t="s">
        <v>1164</v>
      </c>
      <c r="G264" s="147" t="s">
        <v>789</v>
      </c>
      <c r="H264" s="148">
        <v>4204.656</v>
      </c>
      <c r="I264" s="149"/>
      <c r="J264" s="150">
        <f>ROUND(I264*H264,2)</f>
        <v>0</v>
      </c>
      <c r="K264" s="151"/>
      <c r="L264" s="33"/>
      <c r="M264" s="152" t="s">
        <v>1</v>
      </c>
      <c r="N264" s="153" t="s">
        <v>44</v>
      </c>
      <c r="O264" s="58"/>
      <c r="P264" s="154">
        <f>O264*H264</f>
        <v>0</v>
      </c>
      <c r="Q264" s="154">
        <v>0</v>
      </c>
      <c r="R264" s="154">
        <f>Q264*H264</f>
        <v>0</v>
      </c>
      <c r="S264" s="154">
        <v>0</v>
      </c>
      <c r="T264" s="155">
        <f>S264*H264</f>
        <v>0</v>
      </c>
      <c r="U264" s="32"/>
      <c r="V264" s="32"/>
      <c r="W264" s="32"/>
      <c r="X264" s="32"/>
      <c r="Y264" s="32"/>
      <c r="Z264" s="32"/>
      <c r="AA264" s="32"/>
      <c r="AB264" s="32"/>
      <c r="AC264" s="32"/>
      <c r="AD264" s="32"/>
      <c r="AE264" s="32"/>
      <c r="AR264" s="156" t="s">
        <v>212</v>
      </c>
      <c r="AT264" s="156" t="s">
        <v>208</v>
      </c>
      <c r="AU264" s="156" t="s">
        <v>89</v>
      </c>
      <c r="AY264" s="17" t="s">
        <v>207</v>
      </c>
      <c r="BE264" s="157">
        <f>IF(N264="základní",J264,0)</f>
        <v>0</v>
      </c>
      <c r="BF264" s="157">
        <f>IF(N264="snížená",J264,0)</f>
        <v>0</v>
      </c>
      <c r="BG264" s="157">
        <f>IF(N264="zákl. přenesená",J264,0)</f>
        <v>0</v>
      </c>
      <c r="BH264" s="157">
        <f>IF(N264="sníž. přenesená",J264,0)</f>
        <v>0</v>
      </c>
      <c r="BI264" s="157">
        <f>IF(N264="nulová",J264,0)</f>
        <v>0</v>
      </c>
      <c r="BJ264" s="17" t="s">
        <v>87</v>
      </c>
      <c r="BK264" s="157">
        <f>ROUND(I264*H264,2)</f>
        <v>0</v>
      </c>
      <c r="BL264" s="17" t="s">
        <v>212</v>
      </c>
      <c r="BM264" s="156" t="s">
        <v>1165</v>
      </c>
    </row>
    <row r="265" spans="1:47" s="2" customFormat="1" ht="39">
      <c r="A265" s="32"/>
      <c r="B265" s="33"/>
      <c r="C265" s="32"/>
      <c r="D265" s="158" t="s">
        <v>213</v>
      </c>
      <c r="E265" s="32"/>
      <c r="F265" s="159" t="s">
        <v>1166</v>
      </c>
      <c r="G265" s="32"/>
      <c r="H265" s="32"/>
      <c r="I265" s="160"/>
      <c r="J265" s="32"/>
      <c r="K265" s="32"/>
      <c r="L265" s="33"/>
      <c r="M265" s="161"/>
      <c r="N265" s="162"/>
      <c r="O265" s="58"/>
      <c r="P265" s="58"/>
      <c r="Q265" s="58"/>
      <c r="R265" s="58"/>
      <c r="S265" s="58"/>
      <c r="T265" s="59"/>
      <c r="U265" s="32"/>
      <c r="V265" s="32"/>
      <c r="W265" s="32"/>
      <c r="X265" s="32"/>
      <c r="Y265" s="32"/>
      <c r="Z265" s="32"/>
      <c r="AA265" s="32"/>
      <c r="AB265" s="32"/>
      <c r="AC265" s="32"/>
      <c r="AD265" s="32"/>
      <c r="AE265" s="32"/>
      <c r="AT265" s="17" t="s">
        <v>213</v>
      </c>
      <c r="AU265" s="17" t="s">
        <v>89</v>
      </c>
    </row>
    <row r="266" spans="1:47" s="2" customFormat="1" ht="19.5">
      <c r="A266" s="32"/>
      <c r="B266" s="33"/>
      <c r="C266" s="32"/>
      <c r="D266" s="158" t="s">
        <v>214</v>
      </c>
      <c r="E266" s="32"/>
      <c r="F266" s="163" t="s">
        <v>1161</v>
      </c>
      <c r="G266" s="32"/>
      <c r="H266" s="32"/>
      <c r="I266" s="160"/>
      <c r="J266" s="32"/>
      <c r="K266" s="32"/>
      <c r="L266" s="33"/>
      <c r="M266" s="161"/>
      <c r="N266" s="162"/>
      <c r="O266" s="58"/>
      <c r="P266" s="58"/>
      <c r="Q266" s="58"/>
      <c r="R266" s="58"/>
      <c r="S266" s="58"/>
      <c r="T266" s="59"/>
      <c r="U266" s="32"/>
      <c r="V266" s="32"/>
      <c r="W266" s="32"/>
      <c r="X266" s="32"/>
      <c r="Y266" s="32"/>
      <c r="Z266" s="32"/>
      <c r="AA266" s="32"/>
      <c r="AB266" s="32"/>
      <c r="AC266" s="32"/>
      <c r="AD266" s="32"/>
      <c r="AE266" s="32"/>
      <c r="AT266" s="17" t="s">
        <v>214</v>
      </c>
      <c r="AU266" s="17" t="s">
        <v>89</v>
      </c>
    </row>
    <row r="267" spans="2:51" s="15" customFormat="1" ht="12">
      <c r="B267" s="189"/>
      <c r="D267" s="158" t="s">
        <v>466</v>
      </c>
      <c r="E267" s="190" t="s">
        <v>1</v>
      </c>
      <c r="F267" s="191" t="s">
        <v>1167</v>
      </c>
      <c r="H267" s="192">
        <v>4204.656</v>
      </c>
      <c r="I267" s="193"/>
      <c r="L267" s="189"/>
      <c r="M267" s="194"/>
      <c r="N267" s="195"/>
      <c r="O267" s="195"/>
      <c r="P267" s="195"/>
      <c r="Q267" s="195"/>
      <c r="R267" s="195"/>
      <c r="S267" s="195"/>
      <c r="T267" s="196"/>
      <c r="AT267" s="190" t="s">
        <v>466</v>
      </c>
      <c r="AU267" s="190" t="s">
        <v>89</v>
      </c>
      <c r="AV267" s="15" t="s">
        <v>89</v>
      </c>
      <c r="AW267" s="15" t="s">
        <v>36</v>
      </c>
      <c r="AX267" s="15" t="s">
        <v>87</v>
      </c>
      <c r="AY267" s="190" t="s">
        <v>207</v>
      </c>
    </row>
    <row r="268" spans="1:65" s="2" customFormat="1" ht="21.75" customHeight="1">
      <c r="A268" s="32"/>
      <c r="B268" s="143"/>
      <c r="C268" s="144" t="s">
        <v>299</v>
      </c>
      <c r="D268" s="144" t="s">
        <v>208</v>
      </c>
      <c r="E268" s="145" t="s">
        <v>1168</v>
      </c>
      <c r="F268" s="146" t="s">
        <v>1169</v>
      </c>
      <c r="G268" s="147" t="s">
        <v>789</v>
      </c>
      <c r="H268" s="148">
        <v>638.16</v>
      </c>
      <c r="I268" s="149"/>
      <c r="J268" s="150">
        <f>ROUND(I268*H268,2)</f>
        <v>0</v>
      </c>
      <c r="K268" s="151"/>
      <c r="L268" s="33"/>
      <c r="M268" s="152" t="s">
        <v>1</v>
      </c>
      <c r="N268" s="153" t="s">
        <v>44</v>
      </c>
      <c r="O268" s="58"/>
      <c r="P268" s="154">
        <f>O268*H268</f>
        <v>0</v>
      </c>
      <c r="Q268" s="154">
        <v>0</v>
      </c>
      <c r="R268" s="154">
        <f>Q268*H268</f>
        <v>0</v>
      </c>
      <c r="S268" s="154">
        <v>0</v>
      </c>
      <c r="T268" s="155">
        <f>S268*H268</f>
        <v>0</v>
      </c>
      <c r="U268" s="32"/>
      <c r="V268" s="32"/>
      <c r="W268" s="32"/>
      <c r="X268" s="32"/>
      <c r="Y268" s="32"/>
      <c r="Z268" s="32"/>
      <c r="AA268" s="32"/>
      <c r="AB268" s="32"/>
      <c r="AC268" s="32"/>
      <c r="AD268" s="32"/>
      <c r="AE268" s="32"/>
      <c r="AR268" s="156" t="s">
        <v>212</v>
      </c>
      <c r="AT268" s="156" t="s">
        <v>208</v>
      </c>
      <c r="AU268" s="156" t="s">
        <v>89</v>
      </c>
      <c r="AY268" s="17" t="s">
        <v>207</v>
      </c>
      <c r="BE268" s="157">
        <f>IF(N268="základní",J268,0)</f>
        <v>0</v>
      </c>
      <c r="BF268" s="157">
        <f>IF(N268="snížená",J268,0)</f>
        <v>0</v>
      </c>
      <c r="BG268" s="157">
        <f>IF(N268="zákl. přenesená",J268,0)</f>
        <v>0</v>
      </c>
      <c r="BH268" s="157">
        <f>IF(N268="sníž. přenesená",J268,0)</f>
        <v>0</v>
      </c>
      <c r="BI268" s="157">
        <f>IF(N268="nulová",J268,0)</f>
        <v>0</v>
      </c>
      <c r="BJ268" s="17" t="s">
        <v>87</v>
      </c>
      <c r="BK268" s="157">
        <f>ROUND(I268*H268,2)</f>
        <v>0</v>
      </c>
      <c r="BL268" s="17" t="s">
        <v>212</v>
      </c>
      <c r="BM268" s="156" t="s">
        <v>1170</v>
      </c>
    </row>
    <row r="269" spans="1:47" s="2" customFormat="1" ht="39">
      <c r="A269" s="32"/>
      <c r="B269" s="33"/>
      <c r="C269" s="32"/>
      <c r="D269" s="158" t="s">
        <v>213</v>
      </c>
      <c r="E269" s="32"/>
      <c r="F269" s="159" t="s">
        <v>1171</v>
      </c>
      <c r="G269" s="32"/>
      <c r="H269" s="32"/>
      <c r="I269" s="160"/>
      <c r="J269" s="32"/>
      <c r="K269" s="32"/>
      <c r="L269" s="33"/>
      <c r="M269" s="161"/>
      <c r="N269" s="162"/>
      <c r="O269" s="58"/>
      <c r="P269" s="58"/>
      <c r="Q269" s="58"/>
      <c r="R269" s="58"/>
      <c r="S269" s="58"/>
      <c r="T269" s="59"/>
      <c r="U269" s="32"/>
      <c r="V269" s="32"/>
      <c r="W269" s="32"/>
      <c r="X269" s="32"/>
      <c r="Y269" s="32"/>
      <c r="Z269" s="32"/>
      <c r="AA269" s="32"/>
      <c r="AB269" s="32"/>
      <c r="AC269" s="32"/>
      <c r="AD269" s="32"/>
      <c r="AE269" s="32"/>
      <c r="AT269" s="17" t="s">
        <v>213</v>
      </c>
      <c r="AU269" s="17" t="s">
        <v>89</v>
      </c>
    </row>
    <row r="270" spans="1:47" s="2" customFormat="1" ht="19.5">
      <c r="A270" s="32"/>
      <c r="B270" s="33"/>
      <c r="C270" s="32"/>
      <c r="D270" s="158" t="s">
        <v>214</v>
      </c>
      <c r="E270" s="32"/>
      <c r="F270" s="163" t="s">
        <v>1161</v>
      </c>
      <c r="G270" s="32"/>
      <c r="H270" s="32"/>
      <c r="I270" s="160"/>
      <c r="J270" s="32"/>
      <c r="K270" s="32"/>
      <c r="L270" s="33"/>
      <c r="M270" s="161"/>
      <c r="N270" s="162"/>
      <c r="O270" s="58"/>
      <c r="P270" s="58"/>
      <c r="Q270" s="58"/>
      <c r="R270" s="58"/>
      <c r="S270" s="58"/>
      <c r="T270" s="59"/>
      <c r="U270" s="32"/>
      <c r="V270" s="32"/>
      <c r="W270" s="32"/>
      <c r="X270" s="32"/>
      <c r="Y270" s="32"/>
      <c r="Z270" s="32"/>
      <c r="AA270" s="32"/>
      <c r="AB270" s="32"/>
      <c r="AC270" s="32"/>
      <c r="AD270" s="32"/>
      <c r="AE270" s="32"/>
      <c r="AT270" s="17" t="s">
        <v>214</v>
      </c>
      <c r="AU270" s="17" t="s">
        <v>89</v>
      </c>
    </row>
    <row r="271" spans="2:51" s="15" customFormat="1" ht="22.5">
      <c r="B271" s="189"/>
      <c r="D271" s="158" t="s">
        <v>466</v>
      </c>
      <c r="E271" s="190" t="s">
        <v>1</v>
      </c>
      <c r="F271" s="191" t="s">
        <v>1172</v>
      </c>
      <c r="H271" s="192">
        <v>638.16</v>
      </c>
      <c r="I271" s="193"/>
      <c r="L271" s="189"/>
      <c r="M271" s="194"/>
      <c r="N271" s="195"/>
      <c r="O271" s="195"/>
      <c r="P271" s="195"/>
      <c r="Q271" s="195"/>
      <c r="R271" s="195"/>
      <c r="S271" s="195"/>
      <c r="T271" s="196"/>
      <c r="AT271" s="190" t="s">
        <v>466</v>
      </c>
      <c r="AU271" s="190" t="s">
        <v>89</v>
      </c>
      <c r="AV271" s="15" t="s">
        <v>89</v>
      </c>
      <c r="AW271" s="15" t="s">
        <v>36</v>
      </c>
      <c r="AX271" s="15" t="s">
        <v>87</v>
      </c>
      <c r="AY271" s="190" t="s">
        <v>207</v>
      </c>
    </row>
    <row r="272" spans="1:65" s="2" customFormat="1" ht="16.5" customHeight="1">
      <c r="A272" s="32"/>
      <c r="B272" s="143"/>
      <c r="C272" s="197" t="s">
        <v>578</v>
      </c>
      <c r="D272" s="197" t="s">
        <v>267</v>
      </c>
      <c r="E272" s="198" t="s">
        <v>1173</v>
      </c>
      <c r="F272" s="199" t="s">
        <v>1174</v>
      </c>
      <c r="G272" s="200" t="s">
        <v>796</v>
      </c>
      <c r="H272" s="201">
        <v>1855.317</v>
      </c>
      <c r="I272" s="202"/>
      <c r="J272" s="203">
        <f>ROUND(I272*H272,2)</f>
        <v>0</v>
      </c>
      <c r="K272" s="204"/>
      <c r="L272" s="205"/>
      <c r="M272" s="206" t="s">
        <v>1</v>
      </c>
      <c r="N272" s="207" t="s">
        <v>44</v>
      </c>
      <c r="O272" s="58"/>
      <c r="P272" s="154">
        <f>O272*H272</f>
        <v>0</v>
      </c>
      <c r="Q272" s="154">
        <v>1</v>
      </c>
      <c r="R272" s="154">
        <f>Q272*H272</f>
        <v>1855.317</v>
      </c>
      <c r="S272" s="154">
        <v>0</v>
      </c>
      <c r="T272" s="155">
        <f>S272*H272</f>
        <v>0</v>
      </c>
      <c r="U272" s="32"/>
      <c r="V272" s="32"/>
      <c r="W272" s="32"/>
      <c r="X272" s="32"/>
      <c r="Y272" s="32"/>
      <c r="Z272" s="32"/>
      <c r="AA272" s="32"/>
      <c r="AB272" s="32"/>
      <c r="AC272" s="32"/>
      <c r="AD272" s="32"/>
      <c r="AE272" s="32"/>
      <c r="AR272" s="156" t="s">
        <v>224</v>
      </c>
      <c r="AT272" s="156" t="s">
        <v>267</v>
      </c>
      <c r="AU272" s="156" t="s">
        <v>89</v>
      </c>
      <c r="AY272" s="17" t="s">
        <v>207</v>
      </c>
      <c r="BE272" s="157">
        <f>IF(N272="základní",J272,0)</f>
        <v>0</v>
      </c>
      <c r="BF272" s="157">
        <f>IF(N272="snížená",J272,0)</f>
        <v>0</v>
      </c>
      <c r="BG272" s="157">
        <f>IF(N272="zákl. přenesená",J272,0)</f>
        <v>0</v>
      </c>
      <c r="BH272" s="157">
        <f>IF(N272="sníž. přenesená",J272,0)</f>
        <v>0</v>
      </c>
      <c r="BI272" s="157">
        <f>IF(N272="nulová",J272,0)</f>
        <v>0</v>
      </c>
      <c r="BJ272" s="17" t="s">
        <v>87</v>
      </c>
      <c r="BK272" s="157">
        <f>ROUND(I272*H272,2)</f>
        <v>0</v>
      </c>
      <c r="BL272" s="17" t="s">
        <v>212</v>
      </c>
      <c r="BM272" s="156" t="s">
        <v>1175</v>
      </c>
    </row>
    <row r="273" spans="1:47" s="2" customFormat="1" ht="12">
      <c r="A273" s="32"/>
      <c r="B273" s="33"/>
      <c r="C273" s="32"/>
      <c r="D273" s="158" t="s">
        <v>213</v>
      </c>
      <c r="E273" s="32"/>
      <c r="F273" s="159" t="s">
        <v>1174</v>
      </c>
      <c r="G273" s="32"/>
      <c r="H273" s="32"/>
      <c r="I273" s="160"/>
      <c r="J273" s="32"/>
      <c r="K273" s="32"/>
      <c r="L273" s="33"/>
      <c r="M273" s="161"/>
      <c r="N273" s="162"/>
      <c r="O273" s="58"/>
      <c r="P273" s="58"/>
      <c r="Q273" s="58"/>
      <c r="R273" s="58"/>
      <c r="S273" s="58"/>
      <c r="T273" s="59"/>
      <c r="U273" s="32"/>
      <c r="V273" s="32"/>
      <c r="W273" s="32"/>
      <c r="X273" s="32"/>
      <c r="Y273" s="32"/>
      <c r="Z273" s="32"/>
      <c r="AA273" s="32"/>
      <c r="AB273" s="32"/>
      <c r="AC273" s="32"/>
      <c r="AD273" s="32"/>
      <c r="AE273" s="32"/>
      <c r="AT273" s="17" t="s">
        <v>213</v>
      </c>
      <c r="AU273" s="17" t="s">
        <v>89</v>
      </c>
    </row>
    <row r="274" spans="2:51" s="15" customFormat="1" ht="22.5">
      <c r="B274" s="189"/>
      <c r="D274" s="158" t="s">
        <v>466</v>
      </c>
      <c r="E274" s="190" t="s">
        <v>1</v>
      </c>
      <c r="F274" s="191" t="s">
        <v>1176</v>
      </c>
      <c r="H274" s="192">
        <v>373.324</v>
      </c>
      <c r="I274" s="193"/>
      <c r="L274" s="189"/>
      <c r="M274" s="194"/>
      <c r="N274" s="195"/>
      <c r="O274" s="195"/>
      <c r="P274" s="195"/>
      <c r="Q274" s="195"/>
      <c r="R274" s="195"/>
      <c r="S274" s="195"/>
      <c r="T274" s="196"/>
      <c r="AT274" s="190" t="s">
        <v>466</v>
      </c>
      <c r="AU274" s="190" t="s">
        <v>89</v>
      </c>
      <c r="AV274" s="15" t="s">
        <v>89</v>
      </c>
      <c r="AW274" s="15" t="s">
        <v>36</v>
      </c>
      <c r="AX274" s="15" t="s">
        <v>79</v>
      </c>
      <c r="AY274" s="190" t="s">
        <v>207</v>
      </c>
    </row>
    <row r="275" spans="2:51" s="15" customFormat="1" ht="12">
      <c r="B275" s="189"/>
      <c r="D275" s="158" t="s">
        <v>466</v>
      </c>
      <c r="E275" s="190" t="s">
        <v>1</v>
      </c>
      <c r="F275" s="191" t="s">
        <v>1177</v>
      </c>
      <c r="H275" s="192">
        <v>1480.477</v>
      </c>
      <c r="I275" s="193"/>
      <c r="L275" s="189"/>
      <c r="M275" s="194"/>
      <c r="N275" s="195"/>
      <c r="O275" s="195"/>
      <c r="P275" s="195"/>
      <c r="Q275" s="195"/>
      <c r="R275" s="195"/>
      <c r="S275" s="195"/>
      <c r="T275" s="196"/>
      <c r="AT275" s="190" t="s">
        <v>466</v>
      </c>
      <c r="AU275" s="190" t="s">
        <v>89</v>
      </c>
      <c r="AV275" s="15" t="s">
        <v>89</v>
      </c>
      <c r="AW275" s="15" t="s">
        <v>36</v>
      </c>
      <c r="AX275" s="15" t="s">
        <v>79</v>
      </c>
      <c r="AY275" s="190" t="s">
        <v>207</v>
      </c>
    </row>
    <row r="276" spans="2:51" s="15" customFormat="1" ht="22.5">
      <c r="B276" s="189"/>
      <c r="D276" s="158" t="s">
        <v>466</v>
      </c>
      <c r="E276" s="190" t="s">
        <v>1</v>
      </c>
      <c r="F276" s="191" t="s">
        <v>1178</v>
      </c>
      <c r="H276" s="192">
        <v>1.516</v>
      </c>
      <c r="I276" s="193"/>
      <c r="L276" s="189"/>
      <c r="M276" s="194"/>
      <c r="N276" s="195"/>
      <c r="O276" s="195"/>
      <c r="P276" s="195"/>
      <c r="Q276" s="195"/>
      <c r="R276" s="195"/>
      <c r="S276" s="195"/>
      <c r="T276" s="196"/>
      <c r="AT276" s="190" t="s">
        <v>466</v>
      </c>
      <c r="AU276" s="190" t="s">
        <v>89</v>
      </c>
      <c r="AV276" s="15" t="s">
        <v>89</v>
      </c>
      <c r="AW276" s="15" t="s">
        <v>36</v>
      </c>
      <c r="AX276" s="15" t="s">
        <v>79</v>
      </c>
      <c r="AY276" s="190" t="s">
        <v>207</v>
      </c>
    </row>
    <row r="277" spans="2:51" s="13" customFormat="1" ht="12">
      <c r="B277" s="175"/>
      <c r="D277" s="158" t="s">
        <v>466</v>
      </c>
      <c r="E277" s="176" t="s">
        <v>1</v>
      </c>
      <c r="F277" s="177" t="s">
        <v>468</v>
      </c>
      <c r="H277" s="178">
        <v>1855.317</v>
      </c>
      <c r="I277" s="179"/>
      <c r="L277" s="175"/>
      <c r="M277" s="180"/>
      <c r="N277" s="181"/>
      <c r="O277" s="181"/>
      <c r="P277" s="181"/>
      <c r="Q277" s="181"/>
      <c r="R277" s="181"/>
      <c r="S277" s="181"/>
      <c r="T277" s="182"/>
      <c r="AT277" s="176" t="s">
        <v>466</v>
      </c>
      <c r="AU277" s="176" t="s">
        <v>89</v>
      </c>
      <c r="AV277" s="13" t="s">
        <v>212</v>
      </c>
      <c r="AW277" s="13" t="s">
        <v>36</v>
      </c>
      <c r="AX277" s="13" t="s">
        <v>87</v>
      </c>
      <c r="AY277" s="176" t="s">
        <v>207</v>
      </c>
    </row>
    <row r="278" spans="1:65" s="2" customFormat="1" ht="16.5" customHeight="1">
      <c r="A278" s="32"/>
      <c r="B278" s="143"/>
      <c r="C278" s="144" t="s">
        <v>302</v>
      </c>
      <c r="D278" s="144" t="s">
        <v>208</v>
      </c>
      <c r="E278" s="145" t="s">
        <v>1179</v>
      </c>
      <c r="F278" s="146" t="s">
        <v>1180</v>
      </c>
      <c r="G278" s="147" t="s">
        <v>612</v>
      </c>
      <c r="H278" s="148">
        <v>33</v>
      </c>
      <c r="I278" s="149"/>
      <c r="J278" s="150">
        <f>ROUND(I278*H278,2)</f>
        <v>0</v>
      </c>
      <c r="K278" s="151"/>
      <c r="L278" s="33"/>
      <c r="M278" s="152" t="s">
        <v>1</v>
      </c>
      <c r="N278" s="153" t="s">
        <v>44</v>
      </c>
      <c r="O278" s="58"/>
      <c r="P278" s="154">
        <f>O278*H278</f>
        <v>0</v>
      </c>
      <c r="Q278" s="154">
        <v>0</v>
      </c>
      <c r="R278" s="154">
        <f>Q278*H278</f>
        <v>0</v>
      </c>
      <c r="S278" s="154">
        <v>0</v>
      </c>
      <c r="T278" s="155">
        <f>S278*H278</f>
        <v>0</v>
      </c>
      <c r="U278" s="32"/>
      <c r="V278" s="32"/>
      <c r="W278" s="32"/>
      <c r="X278" s="32"/>
      <c r="Y278" s="32"/>
      <c r="Z278" s="32"/>
      <c r="AA278" s="32"/>
      <c r="AB278" s="32"/>
      <c r="AC278" s="32"/>
      <c r="AD278" s="32"/>
      <c r="AE278" s="32"/>
      <c r="AR278" s="156" t="s">
        <v>212</v>
      </c>
      <c r="AT278" s="156" t="s">
        <v>208</v>
      </c>
      <c r="AU278" s="156" t="s">
        <v>89</v>
      </c>
      <c r="AY278" s="17" t="s">
        <v>207</v>
      </c>
      <c r="BE278" s="157">
        <f>IF(N278="základní",J278,0)</f>
        <v>0</v>
      </c>
      <c r="BF278" s="157">
        <f>IF(N278="snížená",J278,0)</f>
        <v>0</v>
      </c>
      <c r="BG278" s="157">
        <f>IF(N278="zákl. přenesená",J278,0)</f>
        <v>0</v>
      </c>
      <c r="BH278" s="157">
        <f>IF(N278="sníž. přenesená",J278,0)</f>
        <v>0</v>
      </c>
      <c r="BI278" s="157">
        <f>IF(N278="nulová",J278,0)</f>
        <v>0</v>
      </c>
      <c r="BJ278" s="17" t="s">
        <v>87</v>
      </c>
      <c r="BK278" s="157">
        <f>ROUND(I278*H278,2)</f>
        <v>0</v>
      </c>
      <c r="BL278" s="17" t="s">
        <v>212</v>
      </c>
      <c r="BM278" s="156" t="s">
        <v>1181</v>
      </c>
    </row>
    <row r="279" spans="1:47" s="2" customFormat="1" ht="39">
      <c r="A279" s="32"/>
      <c r="B279" s="33"/>
      <c r="C279" s="32"/>
      <c r="D279" s="158" t="s">
        <v>213</v>
      </c>
      <c r="E279" s="32"/>
      <c r="F279" s="159" t="s">
        <v>1182</v>
      </c>
      <c r="G279" s="32"/>
      <c r="H279" s="32"/>
      <c r="I279" s="160"/>
      <c r="J279" s="32"/>
      <c r="K279" s="32"/>
      <c r="L279" s="33"/>
      <c r="M279" s="161"/>
      <c r="N279" s="162"/>
      <c r="O279" s="58"/>
      <c r="P279" s="58"/>
      <c r="Q279" s="58"/>
      <c r="R279" s="58"/>
      <c r="S279" s="58"/>
      <c r="T279" s="59"/>
      <c r="U279" s="32"/>
      <c r="V279" s="32"/>
      <c r="W279" s="32"/>
      <c r="X279" s="32"/>
      <c r="Y279" s="32"/>
      <c r="Z279" s="32"/>
      <c r="AA279" s="32"/>
      <c r="AB279" s="32"/>
      <c r="AC279" s="32"/>
      <c r="AD279" s="32"/>
      <c r="AE279" s="32"/>
      <c r="AT279" s="17" t="s">
        <v>213</v>
      </c>
      <c r="AU279" s="17" t="s">
        <v>89</v>
      </c>
    </row>
    <row r="280" spans="1:65" s="2" customFormat="1" ht="21.75" customHeight="1">
      <c r="A280" s="32"/>
      <c r="B280" s="143"/>
      <c r="C280" s="144" t="s">
        <v>585</v>
      </c>
      <c r="D280" s="144" t="s">
        <v>208</v>
      </c>
      <c r="E280" s="145" t="s">
        <v>1183</v>
      </c>
      <c r="F280" s="146" t="s">
        <v>1184</v>
      </c>
      <c r="G280" s="147" t="s">
        <v>612</v>
      </c>
      <c r="H280" s="148">
        <v>300</v>
      </c>
      <c r="I280" s="149"/>
      <c r="J280" s="150">
        <f>ROUND(I280*H280,2)</f>
        <v>0</v>
      </c>
      <c r="K280" s="151"/>
      <c r="L280" s="33"/>
      <c r="M280" s="152" t="s">
        <v>1</v>
      </c>
      <c r="N280" s="153" t="s">
        <v>44</v>
      </c>
      <c r="O280" s="58"/>
      <c r="P280" s="154">
        <f>O280*H280</f>
        <v>0</v>
      </c>
      <c r="Q280" s="154">
        <v>0</v>
      </c>
      <c r="R280" s="154">
        <f>Q280*H280</f>
        <v>0</v>
      </c>
      <c r="S280" s="154">
        <v>0</v>
      </c>
      <c r="T280" s="155">
        <f>S280*H280</f>
        <v>0</v>
      </c>
      <c r="U280" s="32"/>
      <c r="V280" s="32"/>
      <c r="W280" s="32"/>
      <c r="X280" s="32"/>
      <c r="Y280" s="32"/>
      <c r="Z280" s="32"/>
      <c r="AA280" s="32"/>
      <c r="AB280" s="32"/>
      <c r="AC280" s="32"/>
      <c r="AD280" s="32"/>
      <c r="AE280" s="32"/>
      <c r="AR280" s="156" t="s">
        <v>212</v>
      </c>
      <c r="AT280" s="156" t="s">
        <v>208</v>
      </c>
      <c r="AU280" s="156" t="s">
        <v>89</v>
      </c>
      <c r="AY280" s="17" t="s">
        <v>207</v>
      </c>
      <c r="BE280" s="157">
        <f>IF(N280="základní",J280,0)</f>
        <v>0</v>
      </c>
      <c r="BF280" s="157">
        <f>IF(N280="snížená",J280,0)</f>
        <v>0</v>
      </c>
      <c r="BG280" s="157">
        <f>IF(N280="zákl. přenesená",J280,0)</f>
        <v>0</v>
      </c>
      <c r="BH280" s="157">
        <f>IF(N280="sníž. přenesená",J280,0)</f>
        <v>0</v>
      </c>
      <c r="BI280" s="157">
        <f>IF(N280="nulová",J280,0)</f>
        <v>0</v>
      </c>
      <c r="BJ280" s="17" t="s">
        <v>87</v>
      </c>
      <c r="BK280" s="157">
        <f>ROUND(I280*H280,2)</f>
        <v>0</v>
      </c>
      <c r="BL280" s="17" t="s">
        <v>212</v>
      </c>
      <c r="BM280" s="156" t="s">
        <v>1185</v>
      </c>
    </row>
    <row r="281" spans="1:47" s="2" customFormat="1" ht="39">
      <c r="A281" s="32"/>
      <c r="B281" s="33"/>
      <c r="C281" s="32"/>
      <c r="D281" s="158" t="s">
        <v>213</v>
      </c>
      <c r="E281" s="32"/>
      <c r="F281" s="159" t="s">
        <v>1186</v>
      </c>
      <c r="G281" s="32"/>
      <c r="H281" s="32"/>
      <c r="I281" s="160"/>
      <c r="J281" s="32"/>
      <c r="K281" s="32"/>
      <c r="L281" s="33"/>
      <c r="M281" s="161"/>
      <c r="N281" s="162"/>
      <c r="O281" s="58"/>
      <c r="P281" s="58"/>
      <c r="Q281" s="58"/>
      <c r="R281" s="58"/>
      <c r="S281" s="58"/>
      <c r="T281" s="59"/>
      <c r="U281" s="32"/>
      <c r="V281" s="32"/>
      <c r="W281" s="32"/>
      <c r="X281" s="32"/>
      <c r="Y281" s="32"/>
      <c r="Z281" s="32"/>
      <c r="AA281" s="32"/>
      <c r="AB281" s="32"/>
      <c r="AC281" s="32"/>
      <c r="AD281" s="32"/>
      <c r="AE281" s="32"/>
      <c r="AT281" s="17" t="s">
        <v>213</v>
      </c>
      <c r="AU281" s="17" t="s">
        <v>89</v>
      </c>
    </row>
    <row r="282" spans="1:65" s="2" customFormat="1" ht="16.5" customHeight="1">
      <c r="A282" s="32"/>
      <c r="B282" s="143"/>
      <c r="C282" s="144" t="s">
        <v>306</v>
      </c>
      <c r="D282" s="144" t="s">
        <v>208</v>
      </c>
      <c r="E282" s="145" t="s">
        <v>1187</v>
      </c>
      <c r="F282" s="146" t="s">
        <v>1188</v>
      </c>
      <c r="G282" s="147" t="s">
        <v>612</v>
      </c>
      <c r="H282" s="148">
        <v>33</v>
      </c>
      <c r="I282" s="149"/>
      <c r="J282" s="150">
        <f>ROUND(I282*H282,2)</f>
        <v>0</v>
      </c>
      <c r="K282" s="151"/>
      <c r="L282" s="33"/>
      <c r="M282" s="152" t="s">
        <v>1</v>
      </c>
      <c r="N282" s="153" t="s">
        <v>44</v>
      </c>
      <c r="O282" s="58"/>
      <c r="P282" s="154">
        <f>O282*H282</f>
        <v>0</v>
      </c>
      <c r="Q282" s="154">
        <v>0</v>
      </c>
      <c r="R282" s="154">
        <f>Q282*H282</f>
        <v>0</v>
      </c>
      <c r="S282" s="154">
        <v>0</v>
      </c>
      <c r="T282" s="155">
        <f>S282*H282</f>
        <v>0</v>
      </c>
      <c r="U282" s="32"/>
      <c r="V282" s="32"/>
      <c r="W282" s="32"/>
      <c r="X282" s="32"/>
      <c r="Y282" s="32"/>
      <c r="Z282" s="32"/>
      <c r="AA282" s="32"/>
      <c r="AB282" s="32"/>
      <c r="AC282" s="32"/>
      <c r="AD282" s="32"/>
      <c r="AE282" s="32"/>
      <c r="AR282" s="156" t="s">
        <v>212</v>
      </c>
      <c r="AT282" s="156" t="s">
        <v>208</v>
      </c>
      <c r="AU282" s="156" t="s">
        <v>89</v>
      </c>
      <c r="AY282" s="17" t="s">
        <v>207</v>
      </c>
      <c r="BE282" s="157">
        <f>IF(N282="základní",J282,0)</f>
        <v>0</v>
      </c>
      <c r="BF282" s="157">
        <f>IF(N282="snížená",J282,0)</f>
        <v>0</v>
      </c>
      <c r="BG282" s="157">
        <f>IF(N282="zákl. přenesená",J282,0)</f>
        <v>0</v>
      </c>
      <c r="BH282" s="157">
        <f>IF(N282="sníž. přenesená",J282,0)</f>
        <v>0</v>
      </c>
      <c r="BI282" s="157">
        <f>IF(N282="nulová",J282,0)</f>
        <v>0</v>
      </c>
      <c r="BJ282" s="17" t="s">
        <v>87</v>
      </c>
      <c r="BK282" s="157">
        <f>ROUND(I282*H282,2)</f>
        <v>0</v>
      </c>
      <c r="BL282" s="17" t="s">
        <v>212</v>
      </c>
      <c r="BM282" s="156" t="s">
        <v>1189</v>
      </c>
    </row>
    <row r="283" spans="1:47" s="2" customFormat="1" ht="39">
      <c r="A283" s="32"/>
      <c r="B283" s="33"/>
      <c r="C283" s="32"/>
      <c r="D283" s="158" t="s">
        <v>213</v>
      </c>
      <c r="E283" s="32"/>
      <c r="F283" s="159" t="s">
        <v>1190</v>
      </c>
      <c r="G283" s="32"/>
      <c r="H283" s="32"/>
      <c r="I283" s="160"/>
      <c r="J283" s="32"/>
      <c r="K283" s="32"/>
      <c r="L283" s="33"/>
      <c r="M283" s="161"/>
      <c r="N283" s="162"/>
      <c r="O283" s="58"/>
      <c r="P283" s="58"/>
      <c r="Q283" s="58"/>
      <c r="R283" s="58"/>
      <c r="S283" s="58"/>
      <c r="T283" s="59"/>
      <c r="U283" s="32"/>
      <c r="V283" s="32"/>
      <c r="W283" s="32"/>
      <c r="X283" s="32"/>
      <c r="Y283" s="32"/>
      <c r="Z283" s="32"/>
      <c r="AA283" s="32"/>
      <c r="AB283" s="32"/>
      <c r="AC283" s="32"/>
      <c r="AD283" s="32"/>
      <c r="AE283" s="32"/>
      <c r="AT283" s="17" t="s">
        <v>213</v>
      </c>
      <c r="AU283" s="17" t="s">
        <v>89</v>
      </c>
    </row>
    <row r="284" spans="1:65" s="2" customFormat="1" ht="21.75" customHeight="1">
      <c r="A284" s="32"/>
      <c r="B284" s="143"/>
      <c r="C284" s="144" t="s">
        <v>588</v>
      </c>
      <c r="D284" s="144" t="s">
        <v>208</v>
      </c>
      <c r="E284" s="145" t="s">
        <v>1191</v>
      </c>
      <c r="F284" s="146" t="s">
        <v>1192</v>
      </c>
      <c r="G284" s="147" t="s">
        <v>612</v>
      </c>
      <c r="H284" s="148">
        <v>528</v>
      </c>
      <c r="I284" s="149"/>
      <c r="J284" s="150">
        <f>ROUND(I284*H284,2)</f>
        <v>0</v>
      </c>
      <c r="K284" s="151"/>
      <c r="L284" s="33"/>
      <c r="M284" s="152" t="s">
        <v>1</v>
      </c>
      <c r="N284" s="153" t="s">
        <v>44</v>
      </c>
      <c r="O284" s="58"/>
      <c r="P284" s="154">
        <f>O284*H284</f>
        <v>0</v>
      </c>
      <c r="Q284" s="154">
        <v>0</v>
      </c>
      <c r="R284" s="154">
        <f>Q284*H284</f>
        <v>0</v>
      </c>
      <c r="S284" s="154">
        <v>0</v>
      </c>
      <c r="T284" s="155">
        <f>S284*H284</f>
        <v>0</v>
      </c>
      <c r="U284" s="32"/>
      <c r="V284" s="32"/>
      <c r="W284" s="32"/>
      <c r="X284" s="32"/>
      <c r="Y284" s="32"/>
      <c r="Z284" s="32"/>
      <c r="AA284" s="32"/>
      <c r="AB284" s="32"/>
      <c r="AC284" s="32"/>
      <c r="AD284" s="32"/>
      <c r="AE284" s="32"/>
      <c r="AR284" s="156" t="s">
        <v>212</v>
      </c>
      <c r="AT284" s="156" t="s">
        <v>208</v>
      </c>
      <c r="AU284" s="156" t="s">
        <v>89</v>
      </c>
      <c r="AY284" s="17" t="s">
        <v>207</v>
      </c>
      <c r="BE284" s="157">
        <f>IF(N284="základní",J284,0)</f>
        <v>0</v>
      </c>
      <c r="BF284" s="157">
        <f>IF(N284="snížená",J284,0)</f>
        <v>0</v>
      </c>
      <c r="BG284" s="157">
        <f>IF(N284="zákl. přenesená",J284,0)</f>
        <v>0</v>
      </c>
      <c r="BH284" s="157">
        <f>IF(N284="sníž. přenesená",J284,0)</f>
        <v>0</v>
      </c>
      <c r="BI284" s="157">
        <f>IF(N284="nulová",J284,0)</f>
        <v>0</v>
      </c>
      <c r="BJ284" s="17" t="s">
        <v>87</v>
      </c>
      <c r="BK284" s="157">
        <f>ROUND(I284*H284,2)</f>
        <v>0</v>
      </c>
      <c r="BL284" s="17" t="s">
        <v>212</v>
      </c>
      <c r="BM284" s="156" t="s">
        <v>1193</v>
      </c>
    </row>
    <row r="285" spans="1:47" s="2" customFormat="1" ht="39">
      <c r="A285" s="32"/>
      <c r="B285" s="33"/>
      <c r="C285" s="32"/>
      <c r="D285" s="158" t="s">
        <v>213</v>
      </c>
      <c r="E285" s="32"/>
      <c r="F285" s="159" t="s">
        <v>1194</v>
      </c>
      <c r="G285" s="32"/>
      <c r="H285" s="32"/>
      <c r="I285" s="160"/>
      <c r="J285" s="32"/>
      <c r="K285" s="32"/>
      <c r="L285" s="33"/>
      <c r="M285" s="161"/>
      <c r="N285" s="162"/>
      <c r="O285" s="58"/>
      <c r="P285" s="58"/>
      <c r="Q285" s="58"/>
      <c r="R285" s="58"/>
      <c r="S285" s="58"/>
      <c r="T285" s="59"/>
      <c r="U285" s="32"/>
      <c r="V285" s="32"/>
      <c r="W285" s="32"/>
      <c r="X285" s="32"/>
      <c r="Y285" s="32"/>
      <c r="Z285" s="32"/>
      <c r="AA285" s="32"/>
      <c r="AB285" s="32"/>
      <c r="AC285" s="32"/>
      <c r="AD285" s="32"/>
      <c r="AE285" s="32"/>
      <c r="AT285" s="17" t="s">
        <v>213</v>
      </c>
      <c r="AU285" s="17" t="s">
        <v>89</v>
      </c>
    </row>
    <row r="286" spans="2:51" s="15" customFormat="1" ht="12">
      <c r="B286" s="189"/>
      <c r="D286" s="158" t="s">
        <v>466</v>
      </c>
      <c r="E286" s="190" t="s">
        <v>1</v>
      </c>
      <c r="F286" s="191" t="s">
        <v>1195</v>
      </c>
      <c r="H286" s="192">
        <v>528</v>
      </c>
      <c r="I286" s="193"/>
      <c r="L286" s="189"/>
      <c r="M286" s="194"/>
      <c r="N286" s="195"/>
      <c r="O286" s="195"/>
      <c r="P286" s="195"/>
      <c r="Q286" s="195"/>
      <c r="R286" s="195"/>
      <c r="S286" s="195"/>
      <c r="T286" s="196"/>
      <c r="AT286" s="190" t="s">
        <v>466</v>
      </c>
      <c r="AU286" s="190" t="s">
        <v>89</v>
      </c>
      <c r="AV286" s="15" t="s">
        <v>89</v>
      </c>
      <c r="AW286" s="15" t="s">
        <v>36</v>
      </c>
      <c r="AX286" s="15" t="s">
        <v>87</v>
      </c>
      <c r="AY286" s="190" t="s">
        <v>207</v>
      </c>
    </row>
    <row r="287" spans="1:65" s="2" customFormat="1" ht="21.75" customHeight="1">
      <c r="A287" s="32"/>
      <c r="B287" s="143"/>
      <c r="C287" s="144" t="s">
        <v>309</v>
      </c>
      <c r="D287" s="144" t="s">
        <v>208</v>
      </c>
      <c r="E287" s="145" t="s">
        <v>1196</v>
      </c>
      <c r="F287" s="146" t="s">
        <v>1197</v>
      </c>
      <c r="G287" s="147" t="s">
        <v>612</v>
      </c>
      <c r="H287" s="148">
        <v>72</v>
      </c>
      <c r="I287" s="149"/>
      <c r="J287" s="150">
        <f>ROUND(I287*H287,2)</f>
        <v>0</v>
      </c>
      <c r="K287" s="151"/>
      <c r="L287" s="33"/>
      <c r="M287" s="152" t="s">
        <v>1</v>
      </c>
      <c r="N287" s="153" t="s">
        <v>44</v>
      </c>
      <c r="O287" s="58"/>
      <c r="P287" s="154">
        <f>O287*H287</f>
        <v>0</v>
      </c>
      <c r="Q287" s="154">
        <v>0</v>
      </c>
      <c r="R287" s="154">
        <f>Q287*H287</f>
        <v>0</v>
      </c>
      <c r="S287" s="154">
        <v>0</v>
      </c>
      <c r="T287" s="155">
        <f>S287*H287</f>
        <v>0</v>
      </c>
      <c r="U287" s="32"/>
      <c r="V287" s="32"/>
      <c r="W287" s="32"/>
      <c r="X287" s="32"/>
      <c r="Y287" s="32"/>
      <c r="Z287" s="32"/>
      <c r="AA287" s="32"/>
      <c r="AB287" s="32"/>
      <c r="AC287" s="32"/>
      <c r="AD287" s="32"/>
      <c r="AE287" s="32"/>
      <c r="AR287" s="156" t="s">
        <v>212</v>
      </c>
      <c r="AT287" s="156" t="s">
        <v>208</v>
      </c>
      <c r="AU287" s="156" t="s">
        <v>89</v>
      </c>
      <c r="AY287" s="17" t="s">
        <v>207</v>
      </c>
      <c r="BE287" s="157">
        <f>IF(N287="základní",J287,0)</f>
        <v>0</v>
      </c>
      <c r="BF287" s="157">
        <f>IF(N287="snížená",J287,0)</f>
        <v>0</v>
      </c>
      <c r="BG287" s="157">
        <f>IF(N287="zákl. přenesená",J287,0)</f>
        <v>0</v>
      </c>
      <c r="BH287" s="157">
        <f>IF(N287="sníž. přenesená",J287,0)</f>
        <v>0</v>
      </c>
      <c r="BI287" s="157">
        <f>IF(N287="nulová",J287,0)</f>
        <v>0</v>
      </c>
      <c r="BJ287" s="17" t="s">
        <v>87</v>
      </c>
      <c r="BK287" s="157">
        <f>ROUND(I287*H287,2)</f>
        <v>0</v>
      </c>
      <c r="BL287" s="17" t="s">
        <v>212</v>
      </c>
      <c r="BM287" s="156" t="s">
        <v>1198</v>
      </c>
    </row>
    <row r="288" spans="1:47" s="2" customFormat="1" ht="12">
      <c r="A288" s="32"/>
      <c r="B288" s="33"/>
      <c r="C288" s="32"/>
      <c r="D288" s="158" t="s">
        <v>213</v>
      </c>
      <c r="E288" s="32"/>
      <c r="F288" s="159" t="s">
        <v>1197</v>
      </c>
      <c r="G288" s="32"/>
      <c r="H288" s="32"/>
      <c r="I288" s="160"/>
      <c r="J288" s="32"/>
      <c r="K288" s="32"/>
      <c r="L288" s="33"/>
      <c r="M288" s="161"/>
      <c r="N288" s="162"/>
      <c r="O288" s="58"/>
      <c r="P288" s="58"/>
      <c r="Q288" s="58"/>
      <c r="R288" s="58"/>
      <c r="S288" s="58"/>
      <c r="T288" s="59"/>
      <c r="U288" s="32"/>
      <c r="V288" s="32"/>
      <c r="W288" s="32"/>
      <c r="X288" s="32"/>
      <c r="Y288" s="32"/>
      <c r="Z288" s="32"/>
      <c r="AA288" s="32"/>
      <c r="AB288" s="32"/>
      <c r="AC288" s="32"/>
      <c r="AD288" s="32"/>
      <c r="AE288" s="32"/>
      <c r="AT288" s="17" t="s">
        <v>213</v>
      </c>
      <c r="AU288" s="17" t="s">
        <v>89</v>
      </c>
    </row>
    <row r="289" spans="1:65" s="2" customFormat="1" ht="16.5" customHeight="1">
      <c r="A289" s="32"/>
      <c r="B289" s="143"/>
      <c r="C289" s="197" t="s">
        <v>591</v>
      </c>
      <c r="D289" s="197" t="s">
        <v>267</v>
      </c>
      <c r="E289" s="198" t="s">
        <v>1199</v>
      </c>
      <c r="F289" s="199" t="s">
        <v>1200</v>
      </c>
      <c r="G289" s="200" t="s">
        <v>333</v>
      </c>
      <c r="H289" s="201">
        <v>262</v>
      </c>
      <c r="I289" s="202"/>
      <c r="J289" s="203">
        <f>ROUND(I289*H289,2)</f>
        <v>0</v>
      </c>
      <c r="K289" s="204"/>
      <c r="L289" s="205"/>
      <c r="M289" s="206" t="s">
        <v>1</v>
      </c>
      <c r="N289" s="207" t="s">
        <v>44</v>
      </c>
      <c r="O289" s="58"/>
      <c r="P289" s="154">
        <f>O289*H289</f>
        <v>0</v>
      </c>
      <c r="Q289" s="154">
        <v>1.438</v>
      </c>
      <c r="R289" s="154">
        <f>Q289*H289</f>
        <v>376.756</v>
      </c>
      <c r="S289" s="154">
        <v>0</v>
      </c>
      <c r="T289" s="155">
        <f>S289*H289</f>
        <v>0</v>
      </c>
      <c r="U289" s="32"/>
      <c r="V289" s="32"/>
      <c r="W289" s="32"/>
      <c r="X289" s="32"/>
      <c r="Y289" s="32"/>
      <c r="Z289" s="32"/>
      <c r="AA289" s="32"/>
      <c r="AB289" s="32"/>
      <c r="AC289" s="32"/>
      <c r="AD289" s="32"/>
      <c r="AE289" s="32"/>
      <c r="AR289" s="156" t="s">
        <v>224</v>
      </c>
      <c r="AT289" s="156" t="s">
        <v>267</v>
      </c>
      <c r="AU289" s="156" t="s">
        <v>89</v>
      </c>
      <c r="AY289" s="17" t="s">
        <v>207</v>
      </c>
      <c r="BE289" s="157">
        <f>IF(N289="základní",J289,0)</f>
        <v>0</v>
      </c>
      <c r="BF289" s="157">
        <f>IF(N289="snížená",J289,0)</f>
        <v>0</v>
      </c>
      <c r="BG289" s="157">
        <f>IF(N289="zákl. přenesená",J289,0)</f>
        <v>0</v>
      </c>
      <c r="BH289" s="157">
        <f>IF(N289="sníž. přenesená",J289,0)</f>
        <v>0</v>
      </c>
      <c r="BI289" s="157">
        <f>IF(N289="nulová",J289,0)</f>
        <v>0</v>
      </c>
      <c r="BJ289" s="17" t="s">
        <v>87</v>
      </c>
      <c r="BK289" s="157">
        <f>ROUND(I289*H289,2)</f>
        <v>0</v>
      </c>
      <c r="BL289" s="17" t="s">
        <v>212</v>
      </c>
      <c r="BM289" s="156" t="s">
        <v>1201</v>
      </c>
    </row>
    <row r="290" spans="1:47" s="2" customFormat="1" ht="12">
      <c r="A290" s="32"/>
      <c r="B290" s="33"/>
      <c r="C290" s="32"/>
      <c r="D290" s="158" t="s">
        <v>213</v>
      </c>
      <c r="E290" s="32"/>
      <c r="F290" s="159" t="s">
        <v>1200</v>
      </c>
      <c r="G290" s="32"/>
      <c r="H290" s="32"/>
      <c r="I290" s="160"/>
      <c r="J290" s="32"/>
      <c r="K290" s="32"/>
      <c r="L290" s="33"/>
      <c r="M290" s="161"/>
      <c r="N290" s="162"/>
      <c r="O290" s="58"/>
      <c r="P290" s="58"/>
      <c r="Q290" s="58"/>
      <c r="R290" s="58"/>
      <c r="S290" s="58"/>
      <c r="T290" s="59"/>
      <c r="U290" s="32"/>
      <c r="V290" s="32"/>
      <c r="W290" s="32"/>
      <c r="X290" s="32"/>
      <c r="Y290" s="32"/>
      <c r="Z290" s="32"/>
      <c r="AA290" s="32"/>
      <c r="AB290" s="32"/>
      <c r="AC290" s="32"/>
      <c r="AD290" s="32"/>
      <c r="AE290" s="32"/>
      <c r="AT290" s="17" t="s">
        <v>213</v>
      </c>
      <c r="AU290" s="17" t="s">
        <v>89</v>
      </c>
    </row>
    <row r="291" spans="2:51" s="15" customFormat="1" ht="12">
      <c r="B291" s="189"/>
      <c r="D291" s="158" t="s">
        <v>466</v>
      </c>
      <c r="E291" s="190" t="s">
        <v>1</v>
      </c>
      <c r="F291" s="191" t="s">
        <v>1202</v>
      </c>
      <c r="H291" s="192">
        <v>254</v>
      </c>
      <c r="I291" s="193"/>
      <c r="L291" s="189"/>
      <c r="M291" s="194"/>
      <c r="N291" s="195"/>
      <c r="O291" s="195"/>
      <c r="P291" s="195"/>
      <c r="Q291" s="195"/>
      <c r="R291" s="195"/>
      <c r="S291" s="195"/>
      <c r="T291" s="196"/>
      <c r="AT291" s="190" t="s">
        <v>466</v>
      </c>
      <c r="AU291" s="190" t="s">
        <v>89</v>
      </c>
      <c r="AV291" s="15" t="s">
        <v>89</v>
      </c>
      <c r="AW291" s="15" t="s">
        <v>36</v>
      </c>
      <c r="AX291" s="15" t="s">
        <v>79</v>
      </c>
      <c r="AY291" s="190" t="s">
        <v>207</v>
      </c>
    </row>
    <row r="292" spans="2:51" s="15" customFormat="1" ht="12">
      <c r="B292" s="189"/>
      <c r="D292" s="158" t="s">
        <v>466</v>
      </c>
      <c r="E292" s="190" t="s">
        <v>1</v>
      </c>
      <c r="F292" s="191" t="s">
        <v>1203</v>
      </c>
      <c r="H292" s="192">
        <v>8</v>
      </c>
      <c r="I292" s="193"/>
      <c r="L292" s="189"/>
      <c r="M292" s="194"/>
      <c r="N292" s="195"/>
      <c r="O292" s="195"/>
      <c r="P292" s="195"/>
      <c r="Q292" s="195"/>
      <c r="R292" s="195"/>
      <c r="S292" s="195"/>
      <c r="T292" s="196"/>
      <c r="AT292" s="190" t="s">
        <v>466</v>
      </c>
      <c r="AU292" s="190" t="s">
        <v>89</v>
      </c>
      <c r="AV292" s="15" t="s">
        <v>89</v>
      </c>
      <c r="AW292" s="15" t="s">
        <v>36</v>
      </c>
      <c r="AX292" s="15" t="s">
        <v>79</v>
      </c>
      <c r="AY292" s="190" t="s">
        <v>207</v>
      </c>
    </row>
    <row r="293" spans="2:51" s="13" customFormat="1" ht="12">
      <c r="B293" s="175"/>
      <c r="D293" s="158" t="s">
        <v>466</v>
      </c>
      <c r="E293" s="176" t="s">
        <v>1</v>
      </c>
      <c r="F293" s="177" t="s">
        <v>468</v>
      </c>
      <c r="H293" s="178">
        <v>262</v>
      </c>
      <c r="I293" s="179"/>
      <c r="L293" s="175"/>
      <c r="M293" s="180"/>
      <c r="N293" s="181"/>
      <c r="O293" s="181"/>
      <c r="P293" s="181"/>
      <c r="Q293" s="181"/>
      <c r="R293" s="181"/>
      <c r="S293" s="181"/>
      <c r="T293" s="182"/>
      <c r="AT293" s="176" t="s">
        <v>466</v>
      </c>
      <c r="AU293" s="176" t="s">
        <v>89</v>
      </c>
      <c r="AV293" s="13" t="s">
        <v>212</v>
      </c>
      <c r="AW293" s="13" t="s">
        <v>36</v>
      </c>
      <c r="AX293" s="13" t="s">
        <v>87</v>
      </c>
      <c r="AY293" s="176" t="s">
        <v>207</v>
      </c>
    </row>
    <row r="294" spans="1:65" s="2" customFormat="1" ht="16.5" customHeight="1">
      <c r="A294" s="32"/>
      <c r="B294" s="143"/>
      <c r="C294" s="197" t="s">
        <v>314</v>
      </c>
      <c r="D294" s="197" t="s">
        <v>267</v>
      </c>
      <c r="E294" s="198" t="s">
        <v>1204</v>
      </c>
      <c r="F294" s="199" t="s">
        <v>1205</v>
      </c>
      <c r="G294" s="200" t="s">
        <v>333</v>
      </c>
      <c r="H294" s="201">
        <v>40</v>
      </c>
      <c r="I294" s="202"/>
      <c r="J294" s="203">
        <f>ROUND(I294*H294,2)</f>
        <v>0</v>
      </c>
      <c r="K294" s="204"/>
      <c r="L294" s="205"/>
      <c r="M294" s="206" t="s">
        <v>1</v>
      </c>
      <c r="N294" s="207" t="s">
        <v>44</v>
      </c>
      <c r="O294" s="58"/>
      <c r="P294" s="154">
        <f>O294*H294</f>
        <v>0</v>
      </c>
      <c r="Q294" s="154">
        <v>0</v>
      </c>
      <c r="R294" s="154">
        <f>Q294*H294</f>
        <v>0</v>
      </c>
      <c r="S294" s="154">
        <v>0</v>
      </c>
      <c r="T294" s="155">
        <f>S294*H294</f>
        <v>0</v>
      </c>
      <c r="U294" s="32"/>
      <c r="V294" s="32"/>
      <c r="W294" s="32"/>
      <c r="X294" s="32"/>
      <c r="Y294" s="32"/>
      <c r="Z294" s="32"/>
      <c r="AA294" s="32"/>
      <c r="AB294" s="32"/>
      <c r="AC294" s="32"/>
      <c r="AD294" s="32"/>
      <c r="AE294" s="32"/>
      <c r="AR294" s="156" t="s">
        <v>224</v>
      </c>
      <c r="AT294" s="156" t="s">
        <v>267</v>
      </c>
      <c r="AU294" s="156" t="s">
        <v>89</v>
      </c>
      <c r="AY294" s="17" t="s">
        <v>207</v>
      </c>
      <c r="BE294" s="157">
        <f>IF(N294="základní",J294,0)</f>
        <v>0</v>
      </c>
      <c r="BF294" s="157">
        <f>IF(N294="snížená",J294,0)</f>
        <v>0</v>
      </c>
      <c r="BG294" s="157">
        <f>IF(N294="zákl. přenesená",J294,0)</f>
        <v>0</v>
      </c>
      <c r="BH294" s="157">
        <f>IF(N294="sníž. přenesená",J294,0)</f>
        <v>0</v>
      </c>
      <c r="BI294" s="157">
        <f>IF(N294="nulová",J294,0)</f>
        <v>0</v>
      </c>
      <c r="BJ294" s="17" t="s">
        <v>87</v>
      </c>
      <c r="BK294" s="157">
        <f>ROUND(I294*H294,2)</f>
        <v>0</v>
      </c>
      <c r="BL294" s="17" t="s">
        <v>212</v>
      </c>
      <c r="BM294" s="156" t="s">
        <v>1206</v>
      </c>
    </row>
    <row r="295" spans="1:47" s="2" customFormat="1" ht="12">
      <c r="A295" s="32"/>
      <c r="B295" s="33"/>
      <c r="C295" s="32"/>
      <c r="D295" s="158" t="s">
        <v>213</v>
      </c>
      <c r="E295" s="32"/>
      <c r="F295" s="159" t="s">
        <v>1205</v>
      </c>
      <c r="G295" s="32"/>
      <c r="H295" s="32"/>
      <c r="I295" s="160"/>
      <c r="J295" s="32"/>
      <c r="K295" s="32"/>
      <c r="L295" s="33"/>
      <c r="M295" s="161"/>
      <c r="N295" s="162"/>
      <c r="O295" s="58"/>
      <c r="P295" s="58"/>
      <c r="Q295" s="58"/>
      <c r="R295" s="58"/>
      <c r="S295" s="58"/>
      <c r="T295" s="59"/>
      <c r="U295" s="32"/>
      <c r="V295" s="32"/>
      <c r="W295" s="32"/>
      <c r="X295" s="32"/>
      <c r="Y295" s="32"/>
      <c r="Z295" s="32"/>
      <c r="AA295" s="32"/>
      <c r="AB295" s="32"/>
      <c r="AC295" s="32"/>
      <c r="AD295" s="32"/>
      <c r="AE295" s="32"/>
      <c r="AT295" s="17" t="s">
        <v>213</v>
      </c>
      <c r="AU295" s="17" t="s">
        <v>89</v>
      </c>
    </row>
    <row r="296" spans="1:65" s="2" customFormat="1" ht="16.5" customHeight="1">
      <c r="A296" s="32"/>
      <c r="B296" s="143"/>
      <c r="C296" s="197" t="s">
        <v>594</v>
      </c>
      <c r="D296" s="197" t="s">
        <v>267</v>
      </c>
      <c r="E296" s="198" t="s">
        <v>1207</v>
      </c>
      <c r="F296" s="199" t="s">
        <v>1208</v>
      </c>
      <c r="G296" s="200" t="s">
        <v>333</v>
      </c>
      <c r="H296" s="201">
        <v>4</v>
      </c>
      <c r="I296" s="202"/>
      <c r="J296" s="203">
        <f>ROUND(I296*H296,2)</f>
        <v>0</v>
      </c>
      <c r="K296" s="204"/>
      <c r="L296" s="205"/>
      <c r="M296" s="206" t="s">
        <v>1</v>
      </c>
      <c r="N296" s="207" t="s">
        <v>44</v>
      </c>
      <c r="O296" s="58"/>
      <c r="P296" s="154">
        <f>O296*H296</f>
        <v>0</v>
      </c>
      <c r="Q296" s="154">
        <v>0</v>
      </c>
      <c r="R296" s="154">
        <f>Q296*H296</f>
        <v>0</v>
      </c>
      <c r="S296" s="154">
        <v>0</v>
      </c>
      <c r="T296" s="155">
        <f>S296*H296</f>
        <v>0</v>
      </c>
      <c r="U296" s="32"/>
      <c r="V296" s="32"/>
      <c r="W296" s="32"/>
      <c r="X296" s="32"/>
      <c r="Y296" s="32"/>
      <c r="Z296" s="32"/>
      <c r="AA296" s="32"/>
      <c r="AB296" s="32"/>
      <c r="AC296" s="32"/>
      <c r="AD296" s="32"/>
      <c r="AE296" s="32"/>
      <c r="AR296" s="156" t="s">
        <v>224</v>
      </c>
      <c r="AT296" s="156" t="s">
        <v>267</v>
      </c>
      <c r="AU296" s="156" t="s">
        <v>89</v>
      </c>
      <c r="AY296" s="17" t="s">
        <v>207</v>
      </c>
      <c r="BE296" s="157">
        <f>IF(N296="základní",J296,0)</f>
        <v>0</v>
      </c>
      <c r="BF296" s="157">
        <f>IF(N296="snížená",J296,0)</f>
        <v>0</v>
      </c>
      <c r="BG296" s="157">
        <f>IF(N296="zákl. přenesená",J296,0)</f>
        <v>0</v>
      </c>
      <c r="BH296" s="157">
        <f>IF(N296="sníž. přenesená",J296,0)</f>
        <v>0</v>
      </c>
      <c r="BI296" s="157">
        <f>IF(N296="nulová",J296,0)</f>
        <v>0</v>
      </c>
      <c r="BJ296" s="17" t="s">
        <v>87</v>
      </c>
      <c r="BK296" s="157">
        <f>ROUND(I296*H296,2)</f>
        <v>0</v>
      </c>
      <c r="BL296" s="17" t="s">
        <v>212</v>
      </c>
      <c r="BM296" s="156" t="s">
        <v>1209</v>
      </c>
    </row>
    <row r="297" spans="1:47" s="2" customFormat="1" ht="12">
      <c r="A297" s="32"/>
      <c r="B297" s="33"/>
      <c r="C297" s="32"/>
      <c r="D297" s="158" t="s">
        <v>213</v>
      </c>
      <c r="E297" s="32"/>
      <c r="F297" s="159" t="s">
        <v>1208</v>
      </c>
      <c r="G297" s="32"/>
      <c r="H297" s="32"/>
      <c r="I297" s="160"/>
      <c r="J297" s="32"/>
      <c r="K297" s="32"/>
      <c r="L297" s="33"/>
      <c r="M297" s="161"/>
      <c r="N297" s="162"/>
      <c r="O297" s="58"/>
      <c r="P297" s="58"/>
      <c r="Q297" s="58"/>
      <c r="R297" s="58"/>
      <c r="S297" s="58"/>
      <c r="T297" s="59"/>
      <c r="U297" s="32"/>
      <c r="V297" s="32"/>
      <c r="W297" s="32"/>
      <c r="X297" s="32"/>
      <c r="Y297" s="32"/>
      <c r="Z297" s="32"/>
      <c r="AA297" s="32"/>
      <c r="AB297" s="32"/>
      <c r="AC297" s="32"/>
      <c r="AD297" s="32"/>
      <c r="AE297" s="32"/>
      <c r="AT297" s="17" t="s">
        <v>213</v>
      </c>
      <c r="AU297" s="17" t="s">
        <v>89</v>
      </c>
    </row>
    <row r="298" spans="1:65" s="2" customFormat="1" ht="16.5" customHeight="1">
      <c r="A298" s="32"/>
      <c r="B298" s="143"/>
      <c r="C298" s="197" t="s">
        <v>317</v>
      </c>
      <c r="D298" s="197" t="s">
        <v>267</v>
      </c>
      <c r="E298" s="198" t="s">
        <v>1210</v>
      </c>
      <c r="F298" s="199" t="s">
        <v>1211</v>
      </c>
      <c r="G298" s="200" t="s">
        <v>333</v>
      </c>
      <c r="H298" s="201">
        <v>1</v>
      </c>
      <c r="I298" s="202"/>
      <c r="J298" s="203">
        <f>ROUND(I298*H298,2)</f>
        <v>0</v>
      </c>
      <c r="K298" s="204"/>
      <c r="L298" s="205"/>
      <c r="M298" s="206" t="s">
        <v>1</v>
      </c>
      <c r="N298" s="207" t="s">
        <v>44</v>
      </c>
      <c r="O298" s="58"/>
      <c r="P298" s="154">
        <f>O298*H298</f>
        <v>0</v>
      </c>
      <c r="Q298" s="154">
        <v>0</v>
      </c>
      <c r="R298" s="154">
        <f>Q298*H298</f>
        <v>0</v>
      </c>
      <c r="S298" s="154">
        <v>0</v>
      </c>
      <c r="T298" s="155">
        <f>S298*H298</f>
        <v>0</v>
      </c>
      <c r="U298" s="32"/>
      <c r="V298" s="32"/>
      <c r="W298" s="32"/>
      <c r="X298" s="32"/>
      <c r="Y298" s="32"/>
      <c r="Z298" s="32"/>
      <c r="AA298" s="32"/>
      <c r="AB298" s="32"/>
      <c r="AC298" s="32"/>
      <c r="AD298" s="32"/>
      <c r="AE298" s="32"/>
      <c r="AR298" s="156" t="s">
        <v>224</v>
      </c>
      <c r="AT298" s="156" t="s">
        <v>267</v>
      </c>
      <c r="AU298" s="156" t="s">
        <v>89</v>
      </c>
      <c r="AY298" s="17" t="s">
        <v>207</v>
      </c>
      <c r="BE298" s="157">
        <f>IF(N298="základní",J298,0)</f>
        <v>0</v>
      </c>
      <c r="BF298" s="157">
        <f>IF(N298="snížená",J298,0)</f>
        <v>0</v>
      </c>
      <c r="BG298" s="157">
        <f>IF(N298="zákl. přenesená",J298,0)</f>
        <v>0</v>
      </c>
      <c r="BH298" s="157">
        <f>IF(N298="sníž. přenesená",J298,0)</f>
        <v>0</v>
      </c>
      <c r="BI298" s="157">
        <f>IF(N298="nulová",J298,0)</f>
        <v>0</v>
      </c>
      <c r="BJ298" s="17" t="s">
        <v>87</v>
      </c>
      <c r="BK298" s="157">
        <f>ROUND(I298*H298,2)</f>
        <v>0</v>
      </c>
      <c r="BL298" s="17" t="s">
        <v>212</v>
      </c>
      <c r="BM298" s="156" t="s">
        <v>1212</v>
      </c>
    </row>
    <row r="299" spans="1:47" s="2" customFormat="1" ht="12">
      <c r="A299" s="32"/>
      <c r="B299" s="33"/>
      <c r="C299" s="32"/>
      <c r="D299" s="158" t="s">
        <v>213</v>
      </c>
      <c r="E299" s="32"/>
      <c r="F299" s="159" t="s">
        <v>1211</v>
      </c>
      <c r="G299" s="32"/>
      <c r="H299" s="32"/>
      <c r="I299" s="160"/>
      <c r="J299" s="32"/>
      <c r="K299" s="32"/>
      <c r="L299" s="33"/>
      <c r="M299" s="161"/>
      <c r="N299" s="162"/>
      <c r="O299" s="58"/>
      <c r="P299" s="58"/>
      <c r="Q299" s="58"/>
      <c r="R299" s="58"/>
      <c r="S299" s="58"/>
      <c r="T299" s="59"/>
      <c r="U299" s="32"/>
      <c r="V299" s="32"/>
      <c r="W299" s="32"/>
      <c r="X299" s="32"/>
      <c r="Y299" s="32"/>
      <c r="Z299" s="32"/>
      <c r="AA299" s="32"/>
      <c r="AB299" s="32"/>
      <c r="AC299" s="32"/>
      <c r="AD299" s="32"/>
      <c r="AE299" s="32"/>
      <c r="AT299" s="17" t="s">
        <v>213</v>
      </c>
      <c r="AU299" s="17" t="s">
        <v>89</v>
      </c>
    </row>
    <row r="300" spans="1:65" s="2" customFormat="1" ht="16.5" customHeight="1">
      <c r="A300" s="32"/>
      <c r="B300" s="143"/>
      <c r="C300" s="197" t="s">
        <v>599</v>
      </c>
      <c r="D300" s="197" t="s">
        <v>267</v>
      </c>
      <c r="E300" s="198" t="s">
        <v>1213</v>
      </c>
      <c r="F300" s="199" t="s">
        <v>1214</v>
      </c>
      <c r="G300" s="200" t="s">
        <v>333</v>
      </c>
      <c r="H300" s="201">
        <v>1</v>
      </c>
      <c r="I300" s="202"/>
      <c r="J300" s="203">
        <f>ROUND(I300*H300,2)</f>
        <v>0</v>
      </c>
      <c r="K300" s="204"/>
      <c r="L300" s="205"/>
      <c r="M300" s="206" t="s">
        <v>1</v>
      </c>
      <c r="N300" s="207" t="s">
        <v>44</v>
      </c>
      <c r="O300" s="58"/>
      <c r="P300" s="154">
        <f>O300*H300</f>
        <v>0</v>
      </c>
      <c r="Q300" s="154">
        <v>0</v>
      </c>
      <c r="R300" s="154">
        <f>Q300*H300</f>
        <v>0</v>
      </c>
      <c r="S300" s="154">
        <v>0</v>
      </c>
      <c r="T300" s="155">
        <f>S300*H300</f>
        <v>0</v>
      </c>
      <c r="U300" s="32"/>
      <c r="V300" s="32"/>
      <c r="W300" s="32"/>
      <c r="X300" s="32"/>
      <c r="Y300" s="32"/>
      <c r="Z300" s="32"/>
      <c r="AA300" s="32"/>
      <c r="AB300" s="32"/>
      <c r="AC300" s="32"/>
      <c r="AD300" s="32"/>
      <c r="AE300" s="32"/>
      <c r="AR300" s="156" t="s">
        <v>224</v>
      </c>
      <c r="AT300" s="156" t="s">
        <v>267</v>
      </c>
      <c r="AU300" s="156" t="s">
        <v>89</v>
      </c>
      <c r="AY300" s="17" t="s">
        <v>207</v>
      </c>
      <c r="BE300" s="157">
        <f>IF(N300="základní",J300,0)</f>
        <v>0</v>
      </c>
      <c r="BF300" s="157">
        <f>IF(N300="snížená",J300,0)</f>
        <v>0</v>
      </c>
      <c r="BG300" s="157">
        <f>IF(N300="zákl. přenesená",J300,0)</f>
        <v>0</v>
      </c>
      <c r="BH300" s="157">
        <f>IF(N300="sníž. přenesená",J300,0)</f>
        <v>0</v>
      </c>
      <c r="BI300" s="157">
        <f>IF(N300="nulová",J300,0)</f>
        <v>0</v>
      </c>
      <c r="BJ300" s="17" t="s">
        <v>87</v>
      </c>
      <c r="BK300" s="157">
        <f>ROUND(I300*H300,2)</f>
        <v>0</v>
      </c>
      <c r="BL300" s="17" t="s">
        <v>212</v>
      </c>
      <c r="BM300" s="156" t="s">
        <v>1215</v>
      </c>
    </row>
    <row r="301" spans="1:47" s="2" customFormat="1" ht="12">
      <c r="A301" s="32"/>
      <c r="B301" s="33"/>
      <c r="C301" s="32"/>
      <c r="D301" s="158" t="s">
        <v>213</v>
      </c>
      <c r="E301" s="32"/>
      <c r="F301" s="159" t="s">
        <v>1214</v>
      </c>
      <c r="G301" s="32"/>
      <c r="H301" s="32"/>
      <c r="I301" s="160"/>
      <c r="J301" s="32"/>
      <c r="K301" s="32"/>
      <c r="L301" s="33"/>
      <c r="M301" s="161"/>
      <c r="N301" s="162"/>
      <c r="O301" s="58"/>
      <c r="P301" s="58"/>
      <c r="Q301" s="58"/>
      <c r="R301" s="58"/>
      <c r="S301" s="58"/>
      <c r="T301" s="59"/>
      <c r="U301" s="32"/>
      <c r="V301" s="32"/>
      <c r="W301" s="32"/>
      <c r="X301" s="32"/>
      <c r="Y301" s="32"/>
      <c r="Z301" s="32"/>
      <c r="AA301" s="32"/>
      <c r="AB301" s="32"/>
      <c r="AC301" s="32"/>
      <c r="AD301" s="32"/>
      <c r="AE301" s="32"/>
      <c r="AT301" s="17" t="s">
        <v>213</v>
      </c>
      <c r="AU301" s="17" t="s">
        <v>89</v>
      </c>
    </row>
    <row r="302" spans="1:65" s="2" customFormat="1" ht="16.5" customHeight="1">
      <c r="A302" s="32"/>
      <c r="B302" s="143"/>
      <c r="C302" s="197" t="s">
        <v>322</v>
      </c>
      <c r="D302" s="197" t="s">
        <v>267</v>
      </c>
      <c r="E302" s="198" t="s">
        <v>1216</v>
      </c>
      <c r="F302" s="199" t="s">
        <v>1217</v>
      </c>
      <c r="G302" s="200" t="s">
        <v>333</v>
      </c>
      <c r="H302" s="201">
        <v>1</v>
      </c>
      <c r="I302" s="202"/>
      <c r="J302" s="203">
        <f>ROUND(I302*H302,2)</f>
        <v>0</v>
      </c>
      <c r="K302" s="204"/>
      <c r="L302" s="205"/>
      <c r="M302" s="206" t="s">
        <v>1</v>
      </c>
      <c r="N302" s="207" t="s">
        <v>44</v>
      </c>
      <c r="O302" s="58"/>
      <c r="P302" s="154">
        <f>O302*H302</f>
        <v>0</v>
      </c>
      <c r="Q302" s="154">
        <v>0</v>
      </c>
      <c r="R302" s="154">
        <f>Q302*H302</f>
        <v>0</v>
      </c>
      <c r="S302" s="154">
        <v>0</v>
      </c>
      <c r="T302" s="155">
        <f>S302*H302</f>
        <v>0</v>
      </c>
      <c r="U302" s="32"/>
      <c r="V302" s="32"/>
      <c r="W302" s="32"/>
      <c r="X302" s="32"/>
      <c r="Y302" s="32"/>
      <c r="Z302" s="32"/>
      <c r="AA302" s="32"/>
      <c r="AB302" s="32"/>
      <c r="AC302" s="32"/>
      <c r="AD302" s="32"/>
      <c r="AE302" s="32"/>
      <c r="AR302" s="156" t="s">
        <v>224</v>
      </c>
      <c r="AT302" s="156" t="s">
        <v>267</v>
      </c>
      <c r="AU302" s="156" t="s">
        <v>89</v>
      </c>
      <c r="AY302" s="17" t="s">
        <v>207</v>
      </c>
      <c r="BE302" s="157">
        <f>IF(N302="základní",J302,0)</f>
        <v>0</v>
      </c>
      <c r="BF302" s="157">
        <f>IF(N302="snížená",J302,0)</f>
        <v>0</v>
      </c>
      <c r="BG302" s="157">
        <f>IF(N302="zákl. přenesená",J302,0)</f>
        <v>0</v>
      </c>
      <c r="BH302" s="157">
        <f>IF(N302="sníž. přenesená",J302,0)</f>
        <v>0</v>
      </c>
      <c r="BI302" s="157">
        <f>IF(N302="nulová",J302,0)</f>
        <v>0</v>
      </c>
      <c r="BJ302" s="17" t="s">
        <v>87</v>
      </c>
      <c r="BK302" s="157">
        <f>ROUND(I302*H302,2)</f>
        <v>0</v>
      </c>
      <c r="BL302" s="17" t="s">
        <v>212</v>
      </c>
      <c r="BM302" s="156" t="s">
        <v>1218</v>
      </c>
    </row>
    <row r="303" spans="1:47" s="2" customFormat="1" ht="12">
      <c r="A303" s="32"/>
      <c r="B303" s="33"/>
      <c r="C303" s="32"/>
      <c r="D303" s="158" t="s">
        <v>213</v>
      </c>
      <c r="E303" s="32"/>
      <c r="F303" s="159" t="s">
        <v>1217</v>
      </c>
      <c r="G303" s="32"/>
      <c r="H303" s="32"/>
      <c r="I303" s="160"/>
      <c r="J303" s="32"/>
      <c r="K303" s="32"/>
      <c r="L303" s="33"/>
      <c r="M303" s="161"/>
      <c r="N303" s="162"/>
      <c r="O303" s="58"/>
      <c r="P303" s="58"/>
      <c r="Q303" s="58"/>
      <c r="R303" s="58"/>
      <c r="S303" s="58"/>
      <c r="T303" s="59"/>
      <c r="U303" s="32"/>
      <c r="V303" s="32"/>
      <c r="W303" s="32"/>
      <c r="X303" s="32"/>
      <c r="Y303" s="32"/>
      <c r="Z303" s="32"/>
      <c r="AA303" s="32"/>
      <c r="AB303" s="32"/>
      <c r="AC303" s="32"/>
      <c r="AD303" s="32"/>
      <c r="AE303" s="32"/>
      <c r="AT303" s="17" t="s">
        <v>213</v>
      </c>
      <c r="AU303" s="17" t="s">
        <v>89</v>
      </c>
    </row>
    <row r="304" spans="1:65" s="2" customFormat="1" ht="16.5" customHeight="1">
      <c r="A304" s="32"/>
      <c r="B304" s="143"/>
      <c r="C304" s="197" t="s">
        <v>602</v>
      </c>
      <c r="D304" s="197" t="s">
        <v>267</v>
      </c>
      <c r="E304" s="198" t="s">
        <v>1219</v>
      </c>
      <c r="F304" s="199" t="s">
        <v>1220</v>
      </c>
      <c r="G304" s="200" t="s">
        <v>333</v>
      </c>
      <c r="H304" s="201">
        <v>1</v>
      </c>
      <c r="I304" s="202"/>
      <c r="J304" s="203">
        <f>ROUND(I304*H304,2)</f>
        <v>0</v>
      </c>
      <c r="K304" s="204"/>
      <c r="L304" s="205"/>
      <c r="M304" s="206" t="s">
        <v>1</v>
      </c>
      <c r="N304" s="207" t="s">
        <v>44</v>
      </c>
      <c r="O304" s="58"/>
      <c r="P304" s="154">
        <f>O304*H304</f>
        <v>0</v>
      </c>
      <c r="Q304" s="154">
        <v>0</v>
      </c>
      <c r="R304" s="154">
        <f>Q304*H304</f>
        <v>0</v>
      </c>
      <c r="S304" s="154">
        <v>0</v>
      </c>
      <c r="T304" s="155">
        <f>S304*H304</f>
        <v>0</v>
      </c>
      <c r="U304" s="32"/>
      <c r="V304" s="32"/>
      <c r="W304" s="32"/>
      <c r="X304" s="32"/>
      <c r="Y304" s="32"/>
      <c r="Z304" s="32"/>
      <c r="AA304" s="32"/>
      <c r="AB304" s="32"/>
      <c r="AC304" s="32"/>
      <c r="AD304" s="32"/>
      <c r="AE304" s="32"/>
      <c r="AR304" s="156" t="s">
        <v>224</v>
      </c>
      <c r="AT304" s="156" t="s">
        <v>267</v>
      </c>
      <c r="AU304" s="156" t="s">
        <v>89</v>
      </c>
      <c r="AY304" s="17" t="s">
        <v>207</v>
      </c>
      <c r="BE304" s="157">
        <f>IF(N304="základní",J304,0)</f>
        <v>0</v>
      </c>
      <c r="BF304" s="157">
        <f>IF(N304="snížená",J304,0)</f>
        <v>0</v>
      </c>
      <c r="BG304" s="157">
        <f>IF(N304="zákl. přenesená",J304,0)</f>
        <v>0</v>
      </c>
      <c r="BH304" s="157">
        <f>IF(N304="sníž. přenesená",J304,0)</f>
        <v>0</v>
      </c>
      <c r="BI304" s="157">
        <f>IF(N304="nulová",J304,0)</f>
        <v>0</v>
      </c>
      <c r="BJ304" s="17" t="s">
        <v>87</v>
      </c>
      <c r="BK304" s="157">
        <f>ROUND(I304*H304,2)</f>
        <v>0</v>
      </c>
      <c r="BL304" s="17" t="s">
        <v>212</v>
      </c>
      <c r="BM304" s="156" t="s">
        <v>1221</v>
      </c>
    </row>
    <row r="305" spans="1:47" s="2" customFormat="1" ht="12">
      <c r="A305" s="32"/>
      <c r="B305" s="33"/>
      <c r="C305" s="32"/>
      <c r="D305" s="158" t="s">
        <v>213</v>
      </c>
      <c r="E305" s="32"/>
      <c r="F305" s="159" t="s">
        <v>1220</v>
      </c>
      <c r="G305" s="32"/>
      <c r="H305" s="32"/>
      <c r="I305" s="160"/>
      <c r="J305" s="32"/>
      <c r="K305" s="32"/>
      <c r="L305" s="33"/>
      <c r="M305" s="161"/>
      <c r="N305" s="162"/>
      <c r="O305" s="58"/>
      <c r="P305" s="58"/>
      <c r="Q305" s="58"/>
      <c r="R305" s="58"/>
      <c r="S305" s="58"/>
      <c r="T305" s="59"/>
      <c r="U305" s="32"/>
      <c r="V305" s="32"/>
      <c r="W305" s="32"/>
      <c r="X305" s="32"/>
      <c r="Y305" s="32"/>
      <c r="Z305" s="32"/>
      <c r="AA305" s="32"/>
      <c r="AB305" s="32"/>
      <c r="AC305" s="32"/>
      <c r="AD305" s="32"/>
      <c r="AE305" s="32"/>
      <c r="AT305" s="17" t="s">
        <v>213</v>
      </c>
      <c r="AU305" s="17" t="s">
        <v>89</v>
      </c>
    </row>
    <row r="306" spans="1:65" s="2" customFormat="1" ht="21.75" customHeight="1">
      <c r="A306" s="32"/>
      <c r="B306" s="143"/>
      <c r="C306" s="197" t="s">
        <v>326</v>
      </c>
      <c r="D306" s="197" t="s">
        <v>267</v>
      </c>
      <c r="E306" s="198" t="s">
        <v>1222</v>
      </c>
      <c r="F306" s="199" t="s">
        <v>1223</v>
      </c>
      <c r="G306" s="200" t="s">
        <v>576</v>
      </c>
      <c r="H306" s="201">
        <v>95.724</v>
      </c>
      <c r="I306" s="202"/>
      <c r="J306" s="203">
        <f>ROUND(I306*H306,2)</f>
        <v>0</v>
      </c>
      <c r="K306" s="204"/>
      <c r="L306" s="205"/>
      <c r="M306" s="206" t="s">
        <v>1</v>
      </c>
      <c r="N306" s="207" t="s">
        <v>44</v>
      </c>
      <c r="O306" s="58"/>
      <c r="P306" s="154">
        <f>O306*H306</f>
        <v>0</v>
      </c>
      <c r="Q306" s="154">
        <v>2.234</v>
      </c>
      <c r="R306" s="154">
        <f>Q306*H306</f>
        <v>213.847416</v>
      </c>
      <c r="S306" s="154">
        <v>0</v>
      </c>
      <c r="T306" s="155">
        <f>S306*H306</f>
        <v>0</v>
      </c>
      <c r="U306" s="32"/>
      <c r="V306" s="32"/>
      <c r="W306" s="32"/>
      <c r="X306" s="32"/>
      <c r="Y306" s="32"/>
      <c r="Z306" s="32"/>
      <c r="AA306" s="32"/>
      <c r="AB306" s="32"/>
      <c r="AC306" s="32"/>
      <c r="AD306" s="32"/>
      <c r="AE306" s="32"/>
      <c r="AR306" s="156" t="s">
        <v>224</v>
      </c>
      <c r="AT306" s="156" t="s">
        <v>267</v>
      </c>
      <c r="AU306" s="156" t="s">
        <v>89</v>
      </c>
      <c r="AY306" s="17" t="s">
        <v>207</v>
      </c>
      <c r="BE306" s="157">
        <f>IF(N306="základní",J306,0)</f>
        <v>0</v>
      </c>
      <c r="BF306" s="157">
        <f>IF(N306="snížená",J306,0)</f>
        <v>0</v>
      </c>
      <c r="BG306" s="157">
        <f>IF(N306="zákl. přenesená",J306,0)</f>
        <v>0</v>
      </c>
      <c r="BH306" s="157">
        <f>IF(N306="sníž. přenesená",J306,0)</f>
        <v>0</v>
      </c>
      <c r="BI306" s="157">
        <f>IF(N306="nulová",J306,0)</f>
        <v>0</v>
      </c>
      <c r="BJ306" s="17" t="s">
        <v>87</v>
      </c>
      <c r="BK306" s="157">
        <f>ROUND(I306*H306,2)</f>
        <v>0</v>
      </c>
      <c r="BL306" s="17" t="s">
        <v>212</v>
      </c>
      <c r="BM306" s="156" t="s">
        <v>1224</v>
      </c>
    </row>
    <row r="307" spans="1:47" s="2" customFormat="1" ht="12">
      <c r="A307" s="32"/>
      <c r="B307" s="33"/>
      <c r="C307" s="32"/>
      <c r="D307" s="158" t="s">
        <v>213</v>
      </c>
      <c r="E307" s="32"/>
      <c r="F307" s="159" t="s">
        <v>1223</v>
      </c>
      <c r="G307" s="32"/>
      <c r="H307" s="32"/>
      <c r="I307" s="160"/>
      <c r="J307" s="32"/>
      <c r="K307" s="32"/>
      <c r="L307" s="33"/>
      <c r="M307" s="161"/>
      <c r="N307" s="162"/>
      <c r="O307" s="58"/>
      <c r="P307" s="58"/>
      <c r="Q307" s="58"/>
      <c r="R307" s="58"/>
      <c r="S307" s="58"/>
      <c r="T307" s="59"/>
      <c r="U307" s="32"/>
      <c r="V307" s="32"/>
      <c r="W307" s="32"/>
      <c r="X307" s="32"/>
      <c r="Y307" s="32"/>
      <c r="Z307" s="32"/>
      <c r="AA307" s="32"/>
      <c r="AB307" s="32"/>
      <c r="AC307" s="32"/>
      <c r="AD307" s="32"/>
      <c r="AE307" s="32"/>
      <c r="AT307" s="17" t="s">
        <v>213</v>
      </c>
      <c r="AU307" s="17" t="s">
        <v>89</v>
      </c>
    </row>
    <row r="308" spans="2:51" s="15" customFormat="1" ht="22.5">
      <c r="B308" s="189"/>
      <c r="D308" s="158" t="s">
        <v>466</v>
      </c>
      <c r="E308" s="190" t="s">
        <v>1</v>
      </c>
      <c r="F308" s="191" t="s">
        <v>1225</v>
      </c>
      <c r="H308" s="192">
        <v>95.724</v>
      </c>
      <c r="I308" s="193"/>
      <c r="L308" s="189"/>
      <c r="M308" s="194"/>
      <c r="N308" s="195"/>
      <c r="O308" s="195"/>
      <c r="P308" s="195"/>
      <c r="Q308" s="195"/>
      <c r="R308" s="195"/>
      <c r="S308" s="195"/>
      <c r="T308" s="196"/>
      <c r="AT308" s="190" t="s">
        <v>466</v>
      </c>
      <c r="AU308" s="190" t="s">
        <v>89</v>
      </c>
      <c r="AV308" s="15" t="s">
        <v>89</v>
      </c>
      <c r="AW308" s="15" t="s">
        <v>36</v>
      </c>
      <c r="AX308" s="15" t="s">
        <v>87</v>
      </c>
      <c r="AY308" s="190" t="s">
        <v>207</v>
      </c>
    </row>
    <row r="309" spans="1:65" s="2" customFormat="1" ht="16.5" customHeight="1">
      <c r="A309" s="32"/>
      <c r="B309" s="143"/>
      <c r="C309" s="197" t="s">
        <v>1226</v>
      </c>
      <c r="D309" s="197" t="s">
        <v>267</v>
      </c>
      <c r="E309" s="198" t="s">
        <v>1227</v>
      </c>
      <c r="F309" s="199" t="s">
        <v>1228</v>
      </c>
      <c r="G309" s="200" t="s">
        <v>576</v>
      </c>
      <c r="H309" s="201">
        <v>52.354</v>
      </c>
      <c r="I309" s="202"/>
      <c r="J309" s="203">
        <f>ROUND(I309*H309,2)</f>
        <v>0</v>
      </c>
      <c r="K309" s="204"/>
      <c r="L309" s="205"/>
      <c r="M309" s="206" t="s">
        <v>1</v>
      </c>
      <c r="N309" s="207" t="s">
        <v>44</v>
      </c>
      <c r="O309" s="58"/>
      <c r="P309" s="154">
        <f>O309*H309</f>
        <v>0</v>
      </c>
      <c r="Q309" s="154">
        <v>2.429</v>
      </c>
      <c r="R309" s="154">
        <f>Q309*H309</f>
        <v>127.16786599999999</v>
      </c>
      <c r="S309" s="154">
        <v>0</v>
      </c>
      <c r="T309" s="155">
        <f>S309*H309</f>
        <v>0</v>
      </c>
      <c r="U309" s="32"/>
      <c r="V309" s="32"/>
      <c r="W309" s="32"/>
      <c r="X309" s="32"/>
      <c r="Y309" s="32"/>
      <c r="Z309" s="32"/>
      <c r="AA309" s="32"/>
      <c r="AB309" s="32"/>
      <c r="AC309" s="32"/>
      <c r="AD309" s="32"/>
      <c r="AE309" s="32"/>
      <c r="AR309" s="156" t="s">
        <v>224</v>
      </c>
      <c r="AT309" s="156" t="s">
        <v>267</v>
      </c>
      <c r="AU309" s="156" t="s">
        <v>89</v>
      </c>
      <c r="AY309" s="17" t="s">
        <v>207</v>
      </c>
      <c r="BE309" s="157">
        <f>IF(N309="základní",J309,0)</f>
        <v>0</v>
      </c>
      <c r="BF309" s="157">
        <f>IF(N309="snížená",J309,0)</f>
        <v>0</v>
      </c>
      <c r="BG309" s="157">
        <f>IF(N309="zákl. přenesená",J309,0)</f>
        <v>0</v>
      </c>
      <c r="BH309" s="157">
        <f>IF(N309="sníž. přenesená",J309,0)</f>
        <v>0</v>
      </c>
      <c r="BI309" s="157">
        <f>IF(N309="nulová",J309,0)</f>
        <v>0</v>
      </c>
      <c r="BJ309" s="17" t="s">
        <v>87</v>
      </c>
      <c r="BK309" s="157">
        <f>ROUND(I309*H309,2)</f>
        <v>0</v>
      </c>
      <c r="BL309" s="17" t="s">
        <v>212</v>
      </c>
      <c r="BM309" s="156" t="s">
        <v>1229</v>
      </c>
    </row>
    <row r="310" spans="1:47" s="2" customFormat="1" ht="12">
      <c r="A310" s="32"/>
      <c r="B310" s="33"/>
      <c r="C310" s="32"/>
      <c r="D310" s="158" t="s">
        <v>213</v>
      </c>
      <c r="E310" s="32"/>
      <c r="F310" s="159" t="s">
        <v>1228</v>
      </c>
      <c r="G310" s="32"/>
      <c r="H310" s="32"/>
      <c r="I310" s="160"/>
      <c r="J310" s="32"/>
      <c r="K310" s="32"/>
      <c r="L310" s="33"/>
      <c r="M310" s="161"/>
      <c r="N310" s="162"/>
      <c r="O310" s="58"/>
      <c r="P310" s="58"/>
      <c r="Q310" s="58"/>
      <c r="R310" s="58"/>
      <c r="S310" s="58"/>
      <c r="T310" s="59"/>
      <c r="U310" s="32"/>
      <c r="V310" s="32"/>
      <c r="W310" s="32"/>
      <c r="X310" s="32"/>
      <c r="Y310" s="32"/>
      <c r="Z310" s="32"/>
      <c r="AA310" s="32"/>
      <c r="AB310" s="32"/>
      <c r="AC310" s="32"/>
      <c r="AD310" s="32"/>
      <c r="AE310" s="32"/>
      <c r="AT310" s="17" t="s">
        <v>213</v>
      </c>
      <c r="AU310" s="17" t="s">
        <v>89</v>
      </c>
    </row>
    <row r="311" spans="2:51" s="15" customFormat="1" ht="22.5">
      <c r="B311" s="189"/>
      <c r="D311" s="158" t="s">
        <v>466</v>
      </c>
      <c r="E311" s="190" t="s">
        <v>1</v>
      </c>
      <c r="F311" s="191" t="s">
        <v>1230</v>
      </c>
      <c r="H311" s="192">
        <v>28.368</v>
      </c>
      <c r="I311" s="193"/>
      <c r="L311" s="189"/>
      <c r="M311" s="194"/>
      <c r="N311" s="195"/>
      <c r="O311" s="195"/>
      <c r="P311" s="195"/>
      <c r="Q311" s="195"/>
      <c r="R311" s="195"/>
      <c r="S311" s="195"/>
      <c r="T311" s="196"/>
      <c r="AT311" s="190" t="s">
        <v>466</v>
      </c>
      <c r="AU311" s="190" t="s">
        <v>89</v>
      </c>
      <c r="AV311" s="15" t="s">
        <v>89</v>
      </c>
      <c r="AW311" s="15" t="s">
        <v>36</v>
      </c>
      <c r="AX311" s="15" t="s">
        <v>79</v>
      </c>
      <c r="AY311" s="190" t="s">
        <v>207</v>
      </c>
    </row>
    <row r="312" spans="2:51" s="15" customFormat="1" ht="12">
      <c r="B312" s="189"/>
      <c r="D312" s="158" t="s">
        <v>466</v>
      </c>
      <c r="E312" s="190" t="s">
        <v>1</v>
      </c>
      <c r="F312" s="191" t="s">
        <v>1231</v>
      </c>
      <c r="H312" s="192">
        <v>6.316</v>
      </c>
      <c r="I312" s="193"/>
      <c r="L312" s="189"/>
      <c r="M312" s="194"/>
      <c r="N312" s="195"/>
      <c r="O312" s="195"/>
      <c r="P312" s="195"/>
      <c r="Q312" s="195"/>
      <c r="R312" s="195"/>
      <c r="S312" s="195"/>
      <c r="T312" s="196"/>
      <c r="AT312" s="190" t="s">
        <v>466</v>
      </c>
      <c r="AU312" s="190" t="s">
        <v>89</v>
      </c>
      <c r="AV312" s="15" t="s">
        <v>89</v>
      </c>
      <c r="AW312" s="15" t="s">
        <v>36</v>
      </c>
      <c r="AX312" s="15" t="s">
        <v>79</v>
      </c>
      <c r="AY312" s="190" t="s">
        <v>207</v>
      </c>
    </row>
    <row r="313" spans="2:51" s="15" customFormat="1" ht="12">
      <c r="B313" s="189"/>
      <c r="D313" s="158" t="s">
        <v>466</v>
      </c>
      <c r="E313" s="190" t="s">
        <v>1</v>
      </c>
      <c r="F313" s="191" t="s">
        <v>1232</v>
      </c>
      <c r="H313" s="192">
        <v>3</v>
      </c>
      <c r="I313" s="193"/>
      <c r="L313" s="189"/>
      <c r="M313" s="194"/>
      <c r="N313" s="195"/>
      <c r="O313" s="195"/>
      <c r="P313" s="195"/>
      <c r="Q313" s="195"/>
      <c r="R313" s="195"/>
      <c r="S313" s="195"/>
      <c r="T313" s="196"/>
      <c r="AT313" s="190" t="s">
        <v>466</v>
      </c>
      <c r="AU313" s="190" t="s">
        <v>89</v>
      </c>
      <c r="AV313" s="15" t="s">
        <v>89</v>
      </c>
      <c r="AW313" s="15" t="s">
        <v>36</v>
      </c>
      <c r="AX313" s="15" t="s">
        <v>79</v>
      </c>
      <c r="AY313" s="190" t="s">
        <v>207</v>
      </c>
    </row>
    <row r="314" spans="2:51" s="15" customFormat="1" ht="12">
      <c r="B314" s="189"/>
      <c r="D314" s="158" t="s">
        <v>466</v>
      </c>
      <c r="E314" s="190" t="s">
        <v>1</v>
      </c>
      <c r="F314" s="191" t="s">
        <v>1233</v>
      </c>
      <c r="H314" s="192">
        <v>1.8</v>
      </c>
      <c r="I314" s="193"/>
      <c r="L314" s="189"/>
      <c r="M314" s="194"/>
      <c r="N314" s="195"/>
      <c r="O314" s="195"/>
      <c r="P314" s="195"/>
      <c r="Q314" s="195"/>
      <c r="R314" s="195"/>
      <c r="S314" s="195"/>
      <c r="T314" s="196"/>
      <c r="AT314" s="190" t="s">
        <v>466</v>
      </c>
      <c r="AU314" s="190" t="s">
        <v>89</v>
      </c>
      <c r="AV314" s="15" t="s">
        <v>89</v>
      </c>
      <c r="AW314" s="15" t="s">
        <v>36</v>
      </c>
      <c r="AX314" s="15" t="s">
        <v>79</v>
      </c>
      <c r="AY314" s="190" t="s">
        <v>207</v>
      </c>
    </row>
    <row r="315" spans="2:51" s="15" customFormat="1" ht="12">
      <c r="B315" s="189"/>
      <c r="D315" s="158" t="s">
        <v>466</v>
      </c>
      <c r="E315" s="190" t="s">
        <v>1</v>
      </c>
      <c r="F315" s="191" t="s">
        <v>1234</v>
      </c>
      <c r="H315" s="192">
        <v>12.87</v>
      </c>
      <c r="I315" s="193"/>
      <c r="L315" s="189"/>
      <c r="M315" s="194"/>
      <c r="N315" s="195"/>
      <c r="O315" s="195"/>
      <c r="P315" s="195"/>
      <c r="Q315" s="195"/>
      <c r="R315" s="195"/>
      <c r="S315" s="195"/>
      <c r="T315" s="196"/>
      <c r="AT315" s="190" t="s">
        <v>466</v>
      </c>
      <c r="AU315" s="190" t="s">
        <v>89</v>
      </c>
      <c r="AV315" s="15" t="s">
        <v>89</v>
      </c>
      <c r="AW315" s="15" t="s">
        <v>36</v>
      </c>
      <c r="AX315" s="15" t="s">
        <v>79</v>
      </c>
      <c r="AY315" s="190" t="s">
        <v>207</v>
      </c>
    </row>
    <row r="316" spans="2:51" s="13" customFormat="1" ht="12">
      <c r="B316" s="175"/>
      <c r="D316" s="158" t="s">
        <v>466</v>
      </c>
      <c r="E316" s="176" t="s">
        <v>1</v>
      </c>
      <c r="F316" s="177" t="s">
        <v>468</v>
      </c>
      <c r="H316" s="178">
        <v>52.354</v>
      </c>
      <c r="I316" s="179"/>
      <c r="L316" s="175"/>
      <c r="M316" s="180"/>
      <c r="N316" s="181"/>
      <c r="O316" s="181"/>
      <c r="P316" s="181"/>
      <c r="Q316" s="181"/>
      <c r="R316" s="181"/>
      <c r="S316" s="181"/>
      <c r="T316" s="182"/>
      <c r="AT316" s="176" t="s">
        <v>466</v>
      </c>
      <c r="AU316" s="176" t="s">
        <v>89</v>
      </c>
      <c r="AV316" s="13" t="s">
        <v>212</v>
      </c>
      <c r="AW316" s="13" t="s">
        <v>36</v>
      </c>
      <c r="AX316" s="13" t="s">
        <v>87</v>
      </c>
      <c r="AY316" s="176" t="s">
        <v>207</v>
      </c>
    </row>
    <row r="317" spans="1:65" s="2" customFormat="1" ht="16.5" customHeight="1">
      <c r="A317" s="32"/>
      <c r="B317" s="143"/>
      <c r="C317" s="197" t="s">
        <v>330</v>
      </c>
      <c r="D317" s="197" t="s">
        <v>267</v>
      </c>
      <c r="E317" s="198" t="s">
        <v>1235</v>
      </c>
      <c r="F317" s="199" t="s">
        <v>1236</v>
      </c>
      <c r="G317" s="200" t="s">
        <v>612</v>
      </c>
      <c r="H317" s="201">
        <v>72</v>
      </c>
      <c r="I317" s="202"/>
      <c r="J317" s="203">
        <f>ROUND(I317*H317,2)</f>
        <v>0</v>
      </c>
      <c r="K317" s="204"/>
      <c r="L317" s="205"/>
      <c r="M317" s="206" t="s">
        <v>1</v>
      </c>
      <c r="N317" s="207" t="s">
        <v>44</v>
      </c>
      <c r="O317" s="58"/>
      <c r="P317" s="154">
        <f>O317*H317</f>
        <v>0</v>
      </c>
      <c r="Q317" s="154">
        <v>0</v>
      </c>
      <c r="R317" s="154">
        <f>Q317*H317</f>
        <v>0</v>
      </c>
      <c r="S317" s="154">
        <v>0</v>
      </c>
      <c r="T317" s="155">
        <f>S317*H317</f>
        <v>0</v>
      </c>
      <c r="U317" s="32"/>
      <c r="V317" s="32"/>
      <c r="W317" s="32"/>
      <c r="X317" s="32"/>
      <c r="Y317" s="32"/>
      <c r="Z317" s="32"/>
      <c r="AA317" s="32"/>
      <c r="AB317" s="32"/>
      <c r="AC317" s="32"/>
      <c r="AD317" s="32"/>
      <c r="AE317" s="32"/>
      <c r="AR317" s="156" t="s">
        <v>224</v>
      </c>
      <c r="AT317" s="156" t="s">
        <v>267</v>
      </c>
      <c r="AU317" s="156" t="s">
        <v>89</v>
      </c>
      <c r="AY317" s="17" t="s">
        <v>207</v>
      </c>
      <c r="BE317" s="157">
        <f>IF(N317="základní",J317,0)</f>
        <v>0</v>
      </c>
      <c r="BF317" s="157">
        <f>IF(N317="snížená",J317,0)</f>
        <v>0</v>
      </c>
      <c r="BG317" s="157">
        <f>IF(N317="zákl. přenesená",J317,0)</f>
        <v>0</v>
      </c>
      <c r="BH317" s="157">
        <f>IF(N317="sníž. přenesená",J317,0)</f>
        <v>0</v>
      </c>
      <c r="BI317" s="157">
        <f>IF(N317="nulová",J317,0)</f>
        <v>0</v>
      </c>
      <c r="BJ317" s="17" t="s">
        <v>87</v>
      </c>
      <c r="BK317" s="157">
        <f>ROUND(I317*H317,2)</f>
        <v>0</v>
      </c>
      <c r="BL317" s="17" t="s">
        <v>212</v>
      </c>
      <c r="BM317" s="156" t="s">
        <v>1237</v>
      </c>
    </row>
    <row r="318" spans="1:47" s="2" customFormat="1" ht="12">
      <c r="A318" s="32"/>
      <c r="B318" s="33"/>
      <c r="C318" s="32"/>
      <c r="D318" s="158" t="s">
        <v>213</v>
      </c>
      <c r="E318" s="32"/>
      <c r="F318" s="159" t="s">
        <v>1236</v>
      </c>
      <c r="G318" s="32"/>
      <c r="H318" s="32"/>
      <c r="I318" s="160"/>
      <c r="J318" s="32"/>
      <c r="K318" s="32"/>
      <c r="L318" s="33"/>
      <c r="M318" s="161"/>
      <c r="N318" s="162"/>
      <c r="O318" s="58"/>
      <c r="P318" s="58"/>
      <c r="Q318" s="58"/>
      <c r="R318" s="58"/>
      <c r="S318" s="58"/>
      <c r="T318" s="59"/>
      <c r="U318" s="32"/>
      <c r="V318" s="32"/>
      <c r="W318" s="32"/>
      <c r="X318" s="32"/>
      <c r="Y318" s="32"/>
      <c r="Z318" s="32"/>
      <c r="AA318" s="32"/>
      <c r="AB318" s="32"/>
      <c r="AC318" s="32"/>
      <c r="AD318" s="32"/>
      <c r="AE318" s="32"/>
      <c r="AT318" s="17" t="s">
        <v>213</v>
      </c>
      <c r="AU318" s="17" t="s">
        <v>89</v>
      </c>
    </row>
    <row r="319" spans="2:51" s="15" customFormat="1" ht="12">
      <c r="B319" s="189"/>
      <c r="D319" s="158" t="s">
        <v>466</v>
      </c>
      <c r="E319" s="190" t="s">
        <v>1</v>
      </c>
      <c r="F319" s="191" t="s">
        <v>1238</v>
      </c>
      <c r="H319" s="192">
        <v>72</v>
      </c>
      <c r="I319" s="193"/>
      <c r="L319" s="189"/>
      <c r="M319" s="194"/>
      <c r="N319" s="195"/>
      <c r="O319" s="195"/>
      <c r="P319" s="195"/>
      <c r="Q319" s="195"/>
      <c r="R319" s="195"/>
      <c r="S319" s="195"/>
      <c r="T319" s="196"/>
      <c r="AT319" s="190" t="s">
        <v>466</v>
      </c>
      <c r="AU319" s="190" t="s">
        <v>89</v>
      </c>
      <c r="AV319" s="15" t="s">
        <v>89</v>
      </c>
      <c r="AW319" s="15" t="s">
        <v>36</v>
      </c>
      <c r="AX319" s="15" t="s">
        <v>87</v>
      </c>
      <c r="AY319" s="190" t="s">
        <v>207</v>
      </c>
    </row>
    <row r="320" spans="1:65" s="2" customFormat="1" ht="16.5" customHeight="1">
      <c r="A320" s="32"/>
      <c r="B320" s="143"/>
      <c r="C320" s="197" t="s">
        <v>1239</v>
      </c>
      <c r="D320" s="197" t="s">
        <v>267</v>
      </c>
      <c r="E320" s="198" t="s">
        <v>1240</v>
      </c>
      <c r="F320" s="199" t="s">
        <v>1241</v>
      </c>
      <c r="G320" s="200" t="s">
        <v>612</v>
      </c>
      <c r="H320" s="201">
        <v>72</v>
      </c>
      <c r="I320" s="202"/>
      <c r="J320" s="203">
        <f>ROUND(I320*H320,2)</f>
        <v>0</v>
      </c>
      <c r="K320" s="204"/>
      <c r="L320" s="205"/>
      <c r="M320" s="206" t="s">
        <v>1</v>
      </c>
      <c r="N320" s="207" t="s">
        <v>44</v>
      </c>
      <c r="O320" s="58"/>
      <c r="P320" s="154">
        <f>O320*H320</f>
        <v>0</v>
      </c>
      <c r="Q320" s="154">
        <v>0</v>
      </c>
      <c r="R320" s="154">
        <f>Q320*H320</f>
        <v>0</v>
      </c>
      <c r="S320" s="154">
        <v>0</v>
      </c>
      <c r="T320" s="155">
        <f>S320*H320</f>
        <v>0</v>
      </c>
      <c r="U320" s="32"/>
      <c r="V320" s="32"/>
      <c r="W320" s="32"/>
      <c r="X320" s="32"/>
      <c r="Y320" s="32"/>
      <c r="Z320" s="32"/>
      <c r="AA320" s="32"/>
      <c r="AB320" s="32"/>
      <c r="AC320" s="32"/>
      <c r="AD320" s="32"/>
      <c r="AE320" s="32"/>
      <c r="AR320" s="156" t="s">
        <v>224</v>
      </c>
      <c r="AT320" s="156" t="s">
        <v>267</v>
      </c>
      <c r="AU320" s="156" t="s">
        <v>89</v>
      </c>
      <c r="AY320" s="17" t="s">
        <v>207</v>
      </c>
      <c r="BE320" s="157">
        <f>IF(N320="základní",J320,0)</f>
        <v>0</v>
      </c>
      <c r="BF320" s="157">
        <f>IF(N320="snížená",J320,0)</f>
        <v>0</v>
      </c>
      <c r="BG320" s="157">
        <f>IF(N320="zákl. přenesená",J320,0)</f>
        <v>0</v>
      </c>
      <c r="BH320" s="157">
        <f>IF(N320="sníž. přenesená",J320,0)</f>
        <v>0</v>
      </c>
      <c r="BI320" s="157">
        <f>IF(N320="nulová",J320,0)</f>
        <v>0</v>
      </c>
      <c r="BJ320" s="17" t="s">
        <v>87</v>
      </c>
      <c r="BK320" s="157">
        <f>ROUND(I320*H320,2)</f>
        <v>0</v>
      </c>
      <c r="BL320" s="17" t="s">
        <v>212</v>
      </c>
      <c r="BM320" s="156" t="s">
        <v>1242</v>
      </c>
    </row>
    <row r="321" spans="1:47" s="2" customFormat="1" ht="12">
      <c r="A321" s="32"/>
      <c r="B321" s="33"/>
      <c r="C321" s="32"/>
      <c r="D321" s="158" t="s">
        <v>213</v>
      </c>
      <c r="E321" s="32"/>
      <c r="F321" s="159" t="s">
        <v>1241</v>
      </c>
      <c r="G321" s="32"/>
      <c r="H321" s="32"/>
      <c r="I321" s="160"/>
      <c r="J321" s="32"/>
      <c r="K321" s="32"/>
      <c r="L321" s="33"/>
      <c r="M321" s="161"/>
      <c r="N321" s="162"/>
      <c r="O321" s="58"/>
      <c r="P321" s="58"/>
      <c r="Q321" s="58"/>
      <c r="R321" s="58"/>
      <c r="S321" s="58"/>
      <c r="T321" s="59"/>
      <c r="U321" s="32"/>
      <c r="V321" s="32"/>
      <c r="W321" s="32"/>
      <c r="X321" s="32"/>
      <c r="Y321" s="32"/>
      <c r="Z321" s="32"/>
      <c r="AA321" s="32"/>
      <c r="AB321" s="32"/>
      <c r="AC321" s="32"/>
      <c r="AD321" s="32"/>
      <c r="AE321" s="32"/>
      <c r="AT321" s="17" t="s">
        <v>213</v>
      </c>
      <c r="AU321" s="17" t="s">
        <v>89</v>
      </c>
    </row>
    <row r="322" spans="2:51" s="15" customFormat="1" ht="12">
      <c r="B322" s="189"/>
      <c r="D322" s="158" t="s">
        <v>466</v>
      </c>
      <c r="E322" s="190" t="s">
        <v>1</v>
      </c>
      <c r="F322" s="191" t="s">
        <v>1238</v>
      </c>
      <c r="H322" s="192">
        <v>72</v>
      </c>
      <c r="I322" s="193"/>
      <c r="L322" s="189"/>
      <c r="M322" s="194"/>
      <c r="N322" s="195"/>
      <c r="O322" s="195"/>
      <c r="P322" s="195"/>
      <c r="Q322" s="195"/>
      <c r="R322" s="195"/>
      <c r="S322" s="195"/>
      <c r="T322" s="196"/>
      <c r="AT322" s="190" t="s">
        <v>466</v>
      </c>
      <c r="AU322" s="190" t="s">
        <v>89</v>
      </c>
      <c r="AV322" s="15" t="s">
        <v>89</v>
      </c>
      <c r="AW322" s="15" t="s">
        <v>36</v>
      </c>
      <c r="AX322" s="15" t="s">
        <v>87</v>
      </c>
      <c r="AY322" s="190" t="s">
        <v>207</v>
      </c>
    </row>
    <row r="323" spans="1:65" s="2" customFormat="1" ht="16.5" customHeight="1">
      <c r="A323" s="32"/>
      <c r="B323" s="143"/>
      <c r="C323" s="197" t="s">
        <v>334</v>
      </c>
      <c r="D323" s="197" t="s">
        <v>267</v>
      </c>
      <c r="E323" s="198" t="s">
        <v>1243</v>
      </c>
      <c r="F323" s="199" t="s">
        <v>1244</v>
      </c>
      <c r="G323" s="200" t="s">
        <v>333</v>
      </c>
      <c r="H323" s="201">
        <v>180</v>
      </c>
      <c r="I323" s="202"/>
      <c r="J323" s="203">
        <f>ROUND(I323*H323,2)</f>
        <v>0</v>
      </c>
      <c r="K323" s="204"/>
      <c r="L323" s="205"/>
      <c r="M323" s="206" t="s">
        <v>1</v>
      </c>
      <c r="N323" s="207" t="s">
        <v>44</v>
      </c>
      <c r="O323" s="58"/>
      <c r="P323" s="154">
        <f>O323*H323</f>
        <v>0</v>
      </c>
      <c r="Q323" s="154">
        <v>0</v>
      </c>
      <c r="R323" s="154">
        <f>Q323*H323</f>
        <v>0</v>
      </c>
      <c r="S323" s="154">
        <v>0</v>
      </c>
      <c r="T323" s="155">
        <f>S323*H323</f>
        <v>0</v>
      </c>
      <c r="U323" s="32"/>
      <c r="V323" s="32"/>
      <c r="W323" s="32"/>
      <c r="X323" s="32"/>
      <c r="Y323" s="32"/>
      <c r="Z323" s="32"/>
      <c r="AA323" s="32"/>
      <c r="AB323" s="32"/>
      <c r="AC323" s="32"/>
      <c r="AD323" s="32"/>
      <c r="AE323" s="32"/>
      <c r="AR323" s="156" t="s">
        <v>224</v>
      </c>
      <c r="AT323" s="156" t="s">
        <v>267</v>
      </c>
      <c r="AU323" s="156" t="s">
        <v>89</v>
      </c>
      <c r="AY323" s="17" t="s">
        <v>207</v>
      </c>
      <c r="BE323" s="157">
        <f>IF(N323="základní",J323,0)</f>
        <v>0</v>
      </c>
      <c r="BF323" s="157">
        <f>IF(N323="snížená",J323,0)</f>
        <v>0</v>
      </c>
      <c r="BG323" s="157">
        <f>IF(N323="zákl. přenesená",J323,0)</f>
        <v>0</v>
      </c>
      <c r="BH323" s="157">
        <f>IF(N323="sníž. přenesená",J323,0)</f>
        <v>0</v>
      </c>
      <c r="BI323" s="157">
        <f>IF(N323="nulová",J323,0)</f>
        <v>0</v>
      </c>
      <c r="BJ323" s="17" t="s">
        <v>87</v>
      </c>
      <c r="BK323" s="157">
        <f>ROUND(I323*H323,2)</f>
        <v>0</v>
      </c>
      <c r="BL323" s="17" t="s">
        <v>212</v>
      </c>
      <c r="BM323" s="156" t="s">
        <v>1245</v>
      </c>
    </row>
    <row r="324" spans="1:47" s="2" customFormat="1" ht="12">
      <c r="A324" s="32"/>
      <c r="B324" s="33"/>
      <c r="C324" s="32"/>
      <c r="D324" s="158" t="s">
        <v>213</v>
      </c>
      <c r="E324" s="32"/>
      <c r="F324" s="159" t="s">
        <v>1244</v>
      </c>
      <c r="G324" s="32"/>
      <c r="H324" s="32"/>
      <c r="I324" s="160"/>
      <c r="J324" s="32"/>
      <c r="K324" s="32"/>
      <c r="L324" s="33"/>
      <c r="M324" s="161"/>
      <c r="N324" s="162"/>
      <c r="O324" s="58"/>
      <c r="P324" s="58"/>
      <c r="Q324" s="58"/>
      <c r="R324" s="58"/>
      <c r="S324" s="58"/>
      <c r="T324" s="59"/>
      <c r="U324" s="32"/>
      <c r="V324" s="32"/>
      <c r="W324" s="32"/>
      <c r="X324" s="32"/>
      <c r="Y324" s="32"/>
      <c r="Z324" s="32"/>
      <c r="AA324" s="32"/>
      <c r="AB324" s="32"/>
      <c r="AC324" s="32"/>
      <c r="AD324" s="32"/>
      <c r="AE324" s="32"/>
      <c r="AT324" s="17" t="s">
        <v>213</v>
      </c>
      <c r="AU324" s="17" t="s">
        <v>89</v>
      </c>
    </row>
    <row r="325" spans="2:51" s="15" customFormat="1" ht="12">
      <c r="B325" s="189"/>
      <c r="D325" s="158" t="s">
        <v>466</v>
      </c>
      <c r="E325" s="190" t="s">
        <v>1</v>
      </c>
      <c r="F325" s="191" t="s">
        <v>1246</v>
      </c>
      <c r="H325" s="192">
        <v>180</v>
      </c>
      <c r="I325" s="193"/>
      <c r="L325" s="189"/>
      <c r="M325" s="194"/>
      <c r="N325" s="195"/>
      <c r="O325" s="195"/>
      <c r="P325" s="195"/>
      <c r="Q325" s="195"/>
      <c r="R325" s="195"/>
      <c r="S325" s="195"/>
      <c r="T325" s="196"/>
      <c r="AT325" s="190" t="s">
        <v>466</v>
      </c>
      <c r="AU325" s="190" t="s">
        <v>89</v>
      </c>
      <c r="AV325" s="15" t="s">
        <v>89</v>
      </c>
      <c r="AW325" s="15" t="s">
        <v>36</v>
      </c>
      <c r="AX325" s="15" t="s">
        <v>87</v>
      </c>
      <c r="AY325" s="190" t="s">
        <v>207</v>
      </c>
    </row>
    <row r="326" spans="1:65" s="2" customFormat="1" ht="16.5" customHeight="1">
      <c r="A326" s="32"/>
      <c r="B326" s="143"/>
      <c r="C326" s="197" t="s">
        <v>1247</v>
      </c>
      <c r="D326" s="197" t="s">
        <v>267</v>
      </c>
      <c r="E326" s="198" t="s">
        <v>1248</v>
      </c>
      <c r="F326" s="199" t="s">
        <v>1249</v>
      </c>
      <c r="G326" s="200" t="s">
        <v>333</v>
      </c>
      <c r="H326" s="201">
        <v>216</v>
      </c>
      <c r="I326" s="202"/>
      <c r="J326" s="203">
        <f>ROUND(I326*H326,2)</f>
        <v>0</v>
      </c>
      <c r="K326" s="204"/>
      <c r="L326" s="205"/>
      <c r="M326" s="206" t="s">
        <v>1</v>
      </c>
      <c r="N326" s="207" t="s">
        <v>44</v>
      </c>
      <c r="O326" s="58"/>
      <c r="P326" s="154">
        <f>O326*H326</f>
        <v>0</v>
      </c>
      <c r="Q326" s="154">
        <v>0</v>
      </c>
      <c r="R326" s="154">
        <f>Q326*H326</f>
        <v>0</v>
      </c>
      <c r="S326" s="154">
        <v>0</v>
      </c>
      <c r="T326" s="155">
        <f>S326*H326</f>
        <v>0</v>
      </c>
      <c r="U326" s="32"/>
      <c r="V326" s="32"/>
      <c r="W326" s="32"/>
      <c r="X326" s="32"/>
      <c r="Y326" s="32"/>
      <c r="Z326" s="32"/>
      <c r="AA326" s="32"/>
      <c r="AB326" s="32"/>
      <c r="AC326" s="32"/>
      <c r="AD326" s="32"/>
      <c r="AE326" s="32"/>
      <c r="AR326" s="156" t="s">
        <v>224</v>
      </c>
      <c r="AT326" s="156" t="s">
        <v>267</v>
      </c>
      <c r="AU326" s="156" t="s">
        <v>89</v>
      </c>
      <c r="AY326" s="17" t="s">
        <v>207</v>
      </c>
      <c r="BE326" s="157">
        <f>IF(N326="základní",J326,0)</f>
        <v>0</v>
      </c>
      <c r="BF326" s="157">
        <f>IF(N326="snížená",J326,0)</f>
        <v>0</v>
      </c>
      <c r="BG326" s="157">
        <f>IF(N326="zákl. přenesená",J326,0)</f>
        <v>0</v>
      </c>
      <c r="BH326" s="157">
        <f>IF(N326="sníž. přenesená",J326,0)</f>
        <v>0</v>
      </c>
      <c r="BI326" s="157">
        <f>IF(N326="nulová",J326,0)</f>
        <v>0</v>
      </c>
      <c r="BJ326" s="17" t="s">
        <v>87</v>
      </c>
      <c r="BK326" s="157">
        <f>ROUND(I326*H326,2)</f>
        <v>0</v>
      </c>
      <c r="BL326" s="17" t="s">
        <v>212</v>
      </c>
      <c r="BM326" s="156" t="s">
        <v>1250</v>
      </c>
    </row>
    <row r="327" spans="1:47" s="2" customFormat="1" ht="12">
      <c r="A327" s="32"/>
      <c r="B327" s="33"/>
      <c r="C327" s="32"/>
      <c r="D327" s="158" t="s">
        <v>213</v>
      </c>
      <c r="E327" s="32"/>
      <c r="F327" s="159" t="s">
        <v>1249</v>
      </c>
      <c r="G327" s="32"/>
      <c r="H327" s="32"/>
      <c r="I327" s="160"/>
      <c r="J327" s="32"/>
      <c r="K327" s="32"/>
      <c r="L327" s="33"/>
      <c r="M327" s="161"/>
      <c r="N327" s="162"/>
      <c r="O327" s="58"/>
      <c r="P327" s="58"/>
      <c r="Q327" s="58"/>
      <c r="R327" s="58"/>
      <c r="S327" s="58"/>
      <c r="T327" s="59"/>
      <c r="U327" s="32"/>
      <c r="V327" s="32"/>
      <c r="W327" s="32"/>
      <c r="X327" s="32"/>
      <c r="Y327" s="32"/>
      <c r="Z327" s="32"/>
      <c r="AA327" s="32"/>
      <c r="AB327" s="32"/>
      <c r="AC327" s="32"/>
      <c r="AD327" s="32"/>
      <c r="AE327" s="32"/>
      <c r="AT327" s="17" t="s">
        <v>213</v>
      </c>
      <c r="AU327" s="17" t="s">
        <v>89</v>
      </c>
    </row>
    <row r="328" spans="2:51" s="15" customFormat="1" ht="12">
      <c r="B328" s="189"/>
      <c r="D328" s="158" t="s">
        <v>466</v>
      </c>
      <c r="E328" s="190" t="s">
        <v>1</v>
      </c>
      <c r="F328" s="191" t="s">
        <v>1251</v>
      </c>
      <c r="H328" s="192">
        <v>216</v>
      </c>
      <c r="I328" s="193"/>
      <c r="L328" s="189"/>
      <c r="M328" s="194"/>
      <c r="N328" s="195"/>
      <c r="O328" s="195"/>
      <c r="P328" s="195"/>
      <c r="Q328" s="195"/>
      <c r="R328" s="195"/>
      <c r="S328" s="195"/>
      <c r="T328" s="196"/>
      <c r="AT328" s="190" t="s">
        <v>466</v>
      </c>
      <c r="AU328" s="190" t="s">
        <v>89</v>
      </c>
      <c r="AV328" s="15" t="s">
        <v>89</v>
      </c>
      <c r="AW328" s="15" t="s">
        <v>36</v>
      </c>
      <c r="AX328" s="15" t="s">
        <v>87</v>
      </c>
      <c r="AY328" s="190" t="s">
        <v>207</v>
      </c>
    </row>
    <row r="329" spans="1:65" s="2" customFormat="1" ht="21.75" customHeight="1">
      <c r="A329" s="32"/>
      <c r="B329" s="143"/>
      <c r="C329" s="144" t="s">
        <v>338</v>
      </c>
      <c r="D329" s="144" t="s">
        <v>208</v>
      </c>
      <c r="E329" s="145" t="s">
        <v>1252</v>
      </c>
      <c r="F329" s="146" t="s">
        <v>1253</v>
      </c>
      <c r="G329" s="147" t="s">
        <v>576</v>
      </c>
      <c r="H329" s="148">
        <v>19.186</v>
      </c>
      <c r="I329" s="149"/>
      <c r="J329" s="150">
        <f>ROUND(I329*H329,2)</f>
        <v>0</v>
      </c>
      <c r="K329" s="151"/>
      <c r="L329" s="33"/>
      <c r="M329" s="152" t="s">
        <v>1</v>
      </c>
      <c r="N329" s="153" t="s">
        <v>44</v>
      </c>
      <c r="O329" s="58"/>
      <c r="P329" s="154">
        <f>O329*H329</f>
        <v>0</v>
      </c>
      <c r="Q329" s="154">
        <v>0</v>
      </c>
      <c r="R329" s="154">
        <f>Q329*H329</f>
        <v>0</v>
      </c>
      <c r="S329" s="154">
        <v>0</v>
      </c>
      <c r="T329" s="155">
        <f>S329*H329</f>
        <v>0</v>
      </c>
      <c r="U329" s="32"/>
      <c r="V329" s="32"/>
      <c r="W329" s="32"/>
      <c r="X329" s="32"/>
      <c r="Y329" s="32"/>
      <c r="Z329" s="32"/>
      <c r="AA329" s="32"/>
      <c r="AB329" s="32"/>
      <c r="AC329" s="32"/>
      <c r="AD329" s="32"/>
      <c r="AE329" s="32"/>
      <c r="AR329" s="156" t="s">
        <v>212</v>
      </c>
      <c r="AT329" s="156" t="s">
        <v>208</v>
      </c>
      <c r="AU329" s="156" t="s">
        <v>89</v>
      </c>
      <c r="AY329" s="17" t="s">
        <v>207</v>
      </c>
      <c r="BE329" s="157">
        <f>IF(N329="základní",J329,0)</f>
        <v>0</v>
      </c>
      <c r="BF329" s="157">
        <f>IF(N329="snížená",J329,0)</f>
        <v>0</v>
      </c>
      <c r="BG329" s="157">
        <f>IF(N329="zákl. přenesená",J329,0)</f>
        <v>0</v>
      </c>
      <c r="BH329" s="157">
        <f>IF(N329="sníž. přenesená",J329,0)</f>
        <v>0</v>
      </c>
      <c r="BI329" s="157">
        <f>IF(N329="nulová",J329,0)</f>
        <v>0</v>
      </c>
      <c r="BJ329" s="17" t="s">
        <v>87</v>
      </c>
      <c r="BK329" s="157">
        <f>ROUND(I329*H329,2)</f>
        <v>0</v>
      </c>
      <c r="BL329" s="17" t="s">
        <v>212</v>
      </c>
      <c r="BM329" s="156" t="s">
        <v>1254</v>
      </c>
    </row>
    <row r="330" spans="1:47" s="2" customFormat="1" ht="12">
      <c r="A330" s="32"/>
      <c r="B330" s="33"/>
      <c r="C330" s="32"/>
      <c r="D330" s="158" t="s">
        <v>213</v>
      </c>
      <c r="E330" s="32"/>
      <c r="F330" s="159" t="s">
        <v>1253</v>
      </c>
      <c r="G330" s="32"/>
      <c r="H330" s="32"/>
      <c r="I330" s="160"/>
      <c r="J330" s="32"/>
      <c r="K330" s="32"/>
      <c r="L330" s="33"/>
      <c r="M330" s="161"/>
      <c r="N330" s="162"/>
      <c r="O330" s="58"/>
      <c r="P330" s="58"/>
      <c r="Q330" s="58"/>
      <c r="R330" s="58"/>
      <c r="S330" s="58"/>
      <c r="T330" s="59"/>
      <c r="U330" s="32"/>
      <c r="V330" s="32"/>
      <c r="W330" s="32"/>
      <c r="X330" s="32"/>
      <c r="Y330" s="32"/>
      <c r="Z330" s="32"/>
      <c r="AA330" s="32"/>
      <c r="AB330" s="32"/>
      <c r="AC330" s="32"/>
      <c r="AD330" s="32"/>
      <c r="AE330" s="32"/>
      <c r="AT330" s="17" t="s">
        <v>213</v>
      </c>
      <c r="AU330" s="17" t="s">
        <v>89</v>
      </c>
    </row>
    <row r="331" spans="2:51" s="15" customFormat="1" ht="12">
      <c r="B331" s="189"/>
      <c r="D331" s="158" t="s">
        <v>466</v>
      </c>
      <c r="E331" s="190" t="s">
        <v>1</v>
      </c>
      <c r="F331" s="191" t="s">
        <v>1255</v>
      </c>
      <c r="H331" s="192">
        <v>4.597</v>
      </c>
      <c r="I331" s="193"/>
      <c r="L331" s="189"/>
      <c r="M331" s="194"/>
      <c r="N331" s="195"/>
      <c r="O331" s="195"/>
      <c r="P331" s="195"/>
      <c r="Q331" s="195"/>
      <c r="R331" s="195"/>
      <c r="S331" s="195"/>
      <c r="T331" s="196"/>
      <c r="AT331" s="190" t="s">
        <v>466</v>
      </c>
      <c r="AU331" s="190" t="s">
        <v>89</v>
      </c>
      <c r="AV331" s="15" t="s">
        <v>89</v>
      </c>
      <c r="AW331" s="15" t="s">
        <v>36</v>
      </c>
      <c r="AX331" s="15" t="s">
        <v>79</v>
      </c>
      <c r="AY331" s="190" t="s">
        <v>207</v>
      </c>
    </row>
    <row r="332" spans="2:51" s="15" customFormat="1" ht="12">
      <c r="B332" s="189"/>
      <c r="D332" s="158" t="s">
        <v>466</v>
      </c>
      <c r="E332" s="190" t="s">
        <v>1</v>
      </c>
      <c r="F332" s="191" t="s">
        <v>1256</v>
      </c>
      <c r="H332" s="192">
        <v>1.01</v>
      </c>
      <c r="I332" s="193"/>
      <c r="L332" s="189"/>
      <c r="M332" s="194"/>
      <c r="N332" s="195"/>
      <c r="O332" s="195"/>
      <c r="P332" s="195"/>
      <c r="Q332" s="195"/>
      <c r="R332" s="195"/>
      <c r="S332" s="195"/>
      <c r="T332" s="196"/>
      <c r="AT332" s="190" t="s">
        <v>466</v>
      </c>
      <c r="AU332" s="190" t="s">
        <v>89</v>
      </c>
      <c r="AV332" s="15" t="s">
        <v>89</v>
      </c>
      <c r="AW332" s="15" t="s">
        <v>36</v>
      </c>
      <c r="AX332" s="15" t="s">
        <v>79</v>
      </c>
      <c r="AY332" s="190" t="s">
        <v>207</v>
      </c>
    </row>
    <row r="333" spans="2:51" s="15" customFormat="1" ht="12">
      <c r="B333" s="189"/>
      <c r="D333" s="158" t="s">
        <v>466</v>
      </c>
      <c r="E333" s="190" t="s">
        <v>1</v>
      </c>
      <c r="F333" s="191" t="s">
        <v>1257</v>
      </c>
      <c r="H333" s="192">
        <v>0.154</v>
      </c>
      <c r="I333" s="193"/>
      <c r="L333" s="189"/>
      <c r="M333" s="194"/>
      <c r="N333" s="195"/>
      <c r="O333" s="195"/>
      <c r="P333" s="195"/>
      <c r="Q333" s="195"/>
      <c r="R333" s="195"/>
      <c r="S333" s="195"/>
      <c r="T333" s="196"/>
      <c r="AT333" s="190" t="s">
        <v>466</v>
      </c>
      <c r="AU333" s="190" t="s">
        <v>89</v>
      </c>
      <c r="AV333" s="15" t="s">
        <v>89</v>
      </c>
      <c r="AW333" s="15" t="s">
        <v>36</v>
      </c>
      <c r="AX333" s="15" t="s">
        <v>79</v>
      </c>
      <c r="AY333" s="190" t="s">
        <v>207</v>
      </c>
    </row>
    <row r="334" spans="2:51" s="15" customFormat="1" ht="12">
      <c r="B334" s="189"/>
      <c r="D334" s="158" t="s">
        <v>466</v>
      </c>
      <c r="E334" s="190" t="s">
        <v>1</v>
      </c>
      <c r="F334" s="191" t="s">
        <v>1258</v>
      </c>
      <c r="H334" s="192">
        <v>0.555</v>
      </c>
      <c r="I334" s="193"/>
      <c r="L334" s="189"/>
      <c r="M334" s="194"/>
      <c r="N334" s="195"/>
      <c r="O334" s="195"/>
      <c r="P334" s="195"/>
      <c r="Q334" s="195"/>
      <c r="R334" s="195"/>
      <c r="S334" s="195"/>
      <c r="T334" s="196"/>
      <c r="AT334" s="190" t="s">
        <v>466</v>
      </c>
      <c r="AU334" s="190" t="s">
        <v>89</v>
      </c>
      <c r="AV334" s="15" t="s">
        <v>89</v>
      </c>
      <c r="AW334" s="15" t="s">
        <v>36</v>
      </c>
      <c r="AX334" s="15" t="s">
        <v>79</v>
      </c>
      <c r="AY334" s="190" t="s">
        <v>207</v>
      </c>
    </row>
    <row r="335" spans="2:51" s="15" customFormat="1" ht="12">
      <c r="B335" s="189"/>
      <c r="D335" s="158" t="s">
        <v>466</v>
      </c>
      <c r="E335" s="190" t="s">
        <v>1</v>
      </c>
      <c r="F335" s="191" t="s">
        <v>1259</v>
      </c>
      <c r="H335" s="192">
        <v>12.87</v>
      </c>
      <c r="I335" s="193"/>
      <c r="L335" s="189"/>
      <c r="M335" s="194"/>
      <c r="N335" s="195"/>
      <c r="O335" s="195"/>
      <c r="P335" s="195"/>
      <c r="Q335" s="195"/>
      <c r="R335" s="195"/>
      <c r="S335" s="195"/>
      <c r="T335" s="196"/>
      <c r="AT335" s="190" t="s">
        <v>466</v>
      </c>
      <c r="AU335" s="190" t="s">
        <v>89</v>
      </c>
      <c r="AV335" s="15" t="s">
        <v>89</v>
      </c>
      <c r="AW335" s="15" t="s">
        <v>36</v>
      </c>
      <c r="AX335" s="15" t="s">
        <v>79</v>
      </c>
      <c r="AY335" s="190" t="s">
        <v>207</v>
      </c>
    </row>
    <row r="336" spans="2:51" s="13" customFormat="1" ht="12">
      <c r="B336" s="175"/>
      <c r="D336" s="158" t="s">
        <v>466</v>
      </c>
      <c r="E336" s="176" t="s">
        <v>1</v>
      </c>
      <c r="F336" s="177" t="s">
        <v>468</v>
      </c>
      <c r="H336" s="178">
        <v>19.186</v>
      </c>
      <c r="I336" s="179"/>
      <c r="L336" s="175"/>
      <c r="M336" s="180"/>
      <c r="N336" s="181"/>
      <c r="O336" s="181"/>
      <c r="P336" s="181"/>
      <c r="Q336" s="181"/>
      <c r="R336" s="181"/>
      <c r="S336" s="181"/>
      <c r="T336" s="182"/>
      <c r="AT336" s="176" t="s">
        <v>466</v>
      </c>
      <c r="AU336" s="176" t="s">
        <v>89</v>
      </c>
      <c r="AV336" s="13" t="s">
        <v>212</v>
      </c>
      <c r="AW336" s="13" t="s">
        <v>36</v>
      </c>
      <c r="AX336" s="13" t="s">
        <v>87</v>
      </c>
      <c r="AY336" s="176" t="s">
        <v>207</v>
      </c>
    </row>
    <row r="337" spans="1:65" s="2" customFormat="1" ht="16.5" customHeight="1">
      <c r="A337" s="32"/>
      <c r="B337" s="143"/>
      <c r="C337" s="144" t="s">
        <v>1260</v>
      </c>
      <c r="D337" s="144" t="s">
        <v>208</v>
      </c>
      <c r="E337" s="145" t="s">
        <v>1261</v>
      </c>
      <c r="F337" s="146" t="s">
        <v>1262</v>
      </c>
      <c r="G337" s="147" t="s">
        <v>796</v>
      </c>
      <c r="H337" s="148">
        <v>0.124</v>
      </c>
      <c r="I337" s="149"/>
      <c r="J337" s="150">
        <f>ROUND(I337*H337,2)</f>
        <v>0</v>
      </c>
      <c r="K337" s="151"/>
      <c r="L337" s="33"/>
      <c r="M337" s="152" t="s">
        <v>1</v>
      </c>
      <c r="N337" s="153" t="s">
        <v>44</v>
      </c>
      <c r="O337" s="58"/>
      <c r="P337" s="154">
        <f>O337*H337</f>
        <v>0</v>
      </c>
      <c r="Q337" s="154">
        <v>0</v>
      </c>
      <c r="R337" s="154">
        <f>Q337*H337</f>
        <v>0</v>
      </c>
      <c r="S337" s="154">
        <v>0</v>
      </c>
      <c r="T337" s="155">
        <f>S337*H337</f>
        <v>0</v>
      </c>
      <c r="U337" s="32"/>
      <c r="V337" s="32"/>
      <c r="W337" s="32"/>
      <c r="X337" s="32"/>
      <c r="Y337" s="32"/>
      <c r="Z337" s="32"/>
      <c r="AA337" s="32"/>
      <c r="AB337" s="32"/>
      <c r="AC337" s="32"/>
      <c r="AD337" s="32"/>
      <c r="AE337" s="32"/>
      <c r="AR337" s="156" t="s">
        <v>212</v>
      </c>
      <c r="AT337" s="156" t="s">
        <v>208</v>
      </c>
      <c r="AU337" s="156" t="s">
        <v>89</v>
      </c>
      <c r="AY337" s="17" t="s">
        <v>207</v>
      </c>
      <c r="BE337" s="157">
        <f>IF(N337="základní",J337,0)</f>
        <v>0</v>
      </c>
      <c r="BF337" s="157">
        <f>IF(N337="snížená",J337,0)</f>
        <v>0</v>
      </c>
      <c r="BG337" s="157">
        <f>IF(N337="zákl. přenesená",J337,0)</f>
        <v>0</v>
      </c>
      <c r="BH337" s="157">
        <f>IF(N337="sníž. přenesená",J337,0)</f>
        <v>0</v>
      </c>
      <c r="BI337" s="157">
        <f>IF(N337="nulová",J337,0)</f>
        <v>0</v>
      </c>
      <c r="BJ337" s="17" t="s">
        <v>87</v>
      </c>
      <c r="BK337" s="157">
        <f>ROUND(I337*H337,2)</f>
        <v>0</v>
      </c>
      <c r="BL337" s="17" t="s">
        <v>212</v>
      </c>
      <c r="BM337" s="156" t="s">
        <v>1263</v>
      </c>
    </row>
    <row r="338" spans="1:47" s="2" customFormat="1" ht="12">
      <c r="A338" s="32"/>
      <c r="B338" s="33"/>
      <c r="C338" s="32"/>
      <c r="D338" s="158" t="s">
        <v>213</v>
      </c>
      <c r="E338" s="32"/>
      <c r="F338" s="159" t="s">
        <v>1262</v>
      </c>
      <c r="G338" s="32"/>
      <c r="H338" s="32"/>
      <c r="I338" s="160"/>
      <c r="J338" s="32"/>
      <c r="K338" s="32"/>
      <c r="L338" s="33"/>
      <c r="M338" s="161"/>
      <c r="N338" s="162"/>
      <c r="O338" s="58"/>
      <c r="P338" s="58"/>
      <c r="Q338" s="58"/>
      <c r="R338" s="58"/>
      <c r="S338" s="58"/>
      <c r="T338" s="59"/>
      <c r="U338" s="32"/>
      <c r="V338" s="32"/>
      <c r="W338" s="32"/>
      <c r="X338" s="32"/>
      <c r="Y338" s="32"/>
      <c r="Z338" s="32"/>
      <c r="AA338" s="32"/>
      <c r="AB338" s="32"/>
      <c r="AC338" s="32"/>
      <c r="AD338" s="32"/>
      <c r="AE338" s="32"/>
      <c r="AT338" s="17" t="s">
        <v>213</v>
      </c>
      <c r="AU338" s="17" t="s">
        <v>89</v>
      </c>
    </row>
    <row r="339" spans="2:51" s="15" customFormat="1" ht="22.5">
      <c r="B339" s="189"/>
      <c r="D339" s="158" t="s">
        <v>466</v>
      </c>
      <c r="E339" s="190" t="s">
        <v>1</v>
      </c>
      <c r="F339" s="191" t="s">
        <v>1264</v>
      </c>
      <c r="H339" s="192">
        <v>0.124</v>
      </c>
      <c r="I339" s="193"/>
      <c r="L339" s="189"/>
      <c r="M339" s="194"/>
      <c r="N339" s="195"/>
      <c r="O339" s="195"/>
      <c r="P339" s="195"/>
      <c r="Q339" s="195"/>
      <c r="R339" s="195"/>
      <c r="S339" s="195"/>
      <c r="T339" s="196"/>
      <c r="AT339" s="190" t="s">
        <v>466</v>
      </c>
      <c r="AU339" s="190" t="s">
        <v>89</v>
      </c>
      <c r="AV339" s="15" t="s">
        <v>89</v>
      </c>
      <c r="AW339" s="15" t="s">
        <v>36</v>
      </c>
      <c r="AX339" s="15" t="s">
        <v>87</v>
      </c>
      <c r="AY339" s="190" t="s">
        <v>207</v>
      </c>
    </row>
    <row r="340" spans="1:65" s="2" customFormat="1" ht="16.5" customHeight="1">
      <c r="A340" s="32"/>
      <c r="B340" s="143"/>
      <c r="C340" s="197" t="s">
        <v>539</v>
      </c>
      <c r="D340" s="197" t="s">
        <v>267</v>
      </c>
      <c r="E340" s="198" t="s">
        <v>1265</v>
      </c>
      <c r="F340" s="199" t="s">
        <v>1266</v>
      </c>
      <c r="G340" s="200" t="s">
        <v>796</v>
      </c>
      <c r="H340" s="201">
        <v>0.124</v>
      </c>
      <c r="I340" s="202"/>
      <c r="J340" s="203">
        <f>ROUND(I340*H340,2)</f>
        <v>0</v>
      </c>
      <c r="K340" s="204"/>
      <c r="L340" s="205"/>
      <c r="M340" s="206" t="s">
        <v>1</v>
      </c>
      <c r="N340" s="207" t="s">
        <v>44</v>
      </c>
      <c r="O340" s="58"/>
      <c r="P340" s="154">
        <f>O340*H340</f>
        <v>0</v>
      </c>
      <c r="Q340" s="154">
        <v>0</v>
      </c>
      <c r="R340" s="154">
        <f>Q340*H340</f>
        <v>0</v>
      </c>
      <c r="S340" s="154">
        <v>0</v>
      </c>
      <c r="T340" s="155">
        <f>S340*H340</f>
        <v>0</v>
      </c>
      <c r="U340" s="32"/>
      <c r="V340" s="32"/>
      <c r="W340" s="32"/>
      <c r="X340" s="32"/>
      <c r="Y340" s="32"/>
      <c r="Z340" s="32"/>
      <c r="AA340" s="32"/>
      <c r="AB340" s="32"/>
      <c r="AC340" s="32"/>
      <c r="AD340" s="32"/>
      <c r="AE340" s="32"/>
      <c r="AR340" s="156" t="s">
        <v>224</v>
      </c>
      <c r="AT340" s="156" t="s">
        <v>267</v>
      </c>
      <c r="AU340" s="156" t="s">
        <v>89</v>
      </c>
      <c r="AY340" s="17" t="s">
        <v>207</v>
      </c>
      <c r="BE340" s="157">
        <f>IF(N340="základní",J340,0)</f>
        <v>0</v>
      </c>
      <c r="BF340" s="157">
        <f>IF(N340="snížená",J340,0)</f>
        <v>0</v>
      </c>
      <c r="BG340" s="157">
        <f>IF(N340="zákl. přenesená",J340,0)</f>
        <v>0</v>
      </c>
      <c r="BH340" s="157">
        <f>IF(N340="sníž. přenesená",J340,0)</f>
        <v>0</v>
      </c>
      <c r="BI340" s="157">
        <f>IF(N340="nulová",J340,0)</f>
        <v>0</v>
      </c>
      <c r="BJ340" s="17" t="s">
        <v>87</v>
      </c>
      <c r="BK340" s="157">
        <f>ROUND(I340*H340,2)</f>
        <v>0</v>
      </c>
      <c r="BL340" s="17" t="s">
        <v>212</v>
      </c>
      <c r="BM340" s="156" t="s">
        <v>1267</v>
      </c>
    </row>
    <row r="341" spans="1:47" s="2" customFormat="1" ht="12">
      <c r="A341" s="32"/>
      <c r="B341" s="33"/>
      <c r="C341" s="32"/>
      <c r="D341" s="158" t="s">
        <v>213</v>
      </c>
      <c r="E341" s="32"/>
      <c r="F341" s="159" t="s">
        <v>1266</v>
      </c>
      <c r="G341" s="32"/>
      <c r="H341" s="32"/>
      <c r="I341" s="160"/>
      <c r="J341" s="32"/>
      <c r="K341" s="32"/>
      <c r="L341" s="33"/>
      <c r="M341" s="161"/>
      <c r="N341" s="162"/>
      <c r="O341" s="58"/>
      <c r="P341" s="58"/>
      <c r="Q341" s="58"/>
      <c r="R341" s="58"/>
      <c r="S341" s="58"/>
      <c r="T341" s="59"/>
      <c r="U341" s="32"/>
      <c r="V341" s="32"/>
      <c r="W341" s="32"/>
      <c r="X341" s="32"/>
      <c r="Y341" s="32"/>
      <c r="Z341" s="32"/>
      <c r="AA341" s="32"/>
      <c r="AB341" s="32"/>
      <c r="AC341" s="32"/>
      <c r="AD341" s="32"/>
      <c r="AE341" s="32"/>
      <c r="AT341" s="17" t="s">
        <v>213</v>
      </c>
      <c r="AU341" s="17" t="s">
        <v>89</v>
      </c>
    </row>
    <row r="342" spans="1:65" s="2" customFormat="1" ht="21.75" customHeight="1">
      <c r="A342" s="32"/>
      <c r="B342" s="143"/>
      <c r="C342" s="144" t="s">
        <v>1268</v>
      </c>
      <c r="D342" s="144" t="s">
        <v>208</v>
      </c>
      <c r="E342" s="145" t="s">
        <v>1269</v>
      </c>
      <c r="F342" s="146" t="s">
        <v>1270</v>
      </c>
      <c r="G342" s="147" t="s">
        <v>576</v>
      </c>
      <c r="H342" s="148">
        <v>688.05</v>
      </c>
      <c r="I342" s="149"/>
      <c r="J342" s="150">
        <f>ROUND(I342*H342,2)</f>
        <v>0</v>
      </c>
      <c r="K342" s="151"/>
      <c r="L342" s="33"/>
      <c r="M342" s="152" t="s">
        <v>1</v>
      </c>
      <c r="N342" s="153" t="s">
        <v>44</v>
      </c>
      <c r="O342" s="58"/>
      <c r="P342" s="154">
        <f>O342*H342</f>
        <v>0</v>
      </c>
      <c r="Q342" s="154">
        <v>0</v>
      </c>
      <c r="R342" s="154">
        <f>Q342*H342</f>
        <v>0</v>
      </c>
      <c r="S342" s="154">
        <v>0</v>
      </c>
      <c r="T342" s="155">
        <f>S342*H342</f>
        <v>0</v>
      </c>
      <c r="U342" s="32"/>
      <c r="V342" s="32"/>
      <c r="W342" s="32"/>
      <c r="X342" s="32"/>
      <c r="Y342" s="32"/>
      <c r="Z342" s="32"/>
      <c r="AA342" s="32"/>
      <c r="AB342" s="32"/>
      <c r="AC342" s="32"/>
      <c r="AD342" s="32"/>
      <c r="AE342" s="32"/>
      <c r="AR342" s="156" t="s">
        <v>212</v>
      </c>
      <c r="AT342" s="156" t="s">
        <v>208</v>
      </c>
      <c r="AU342" s="156" t="s">
        <v>89</v>
      </c>
      <c r="AY342" s="17" t="s">
        <v>207</v>
      </c>
      <c r="BE342" s="157">
        <f>IF(N342="základní",J342,0)</f>
        <v>0</v>
      </c>
      <c r="BF342" s="157">
        <f>IF(N342="snížená",J342,0)</f>
        <v>0</v>
      </c>
      <c r="BG342" s="157">
        <f>IF(N342="zákl. přenesená",J342,0)</f>
        <v>0</v>
      </c>
      <c r="BH342" s="157">
        <f>IF(N342="sníž. přenesená",J342,0)</f>
        <v>0</v>
      </c>
      <c r="BI342" s="157">
        <f>IF(N342="nulová",J342,0)</f>
        <v>0</v>
      </c>
      <c r="BJ342" s="17" t="s">
        <v>87</v>
      </c>
      <c r="BK342" s="157">
        <f>ROUND(I342*H342,2)</f>
        <v>0</v>
      </c>
      <c r="BL342" s="17" t="s">
        <v>212</v>
      </c>
      <c r="BM342" s="156" t="s">
        <v>1271</v>
      </c>
    </row>
    <row r="343" spans="1:47" s="2" customFormat="1" ht="29.25">
      <c r="A343" s="32"/>
      <c r="B343" s="33"/>
      <c r="C343" s="32"/>
      <c r="D343" s="158" t="s">
        <v>213</v>
      </c>
      <c r="E343" s="32"/>
      <c r="F343" s="159" t="s">
        <v>1272</v>
      </c>
      <c r="G343" s="32"/>
      <c r="H343" s="32"/>
      <c r="I343" s="160"/>
      <c r="J343" s="32"/>
      <c r="K343" s="32"/>
      <c r="L343" s="33"/>
      <c r="M343" s="161"/>
      <c r="N343" s="162"/>
      <c r="O343" s="58"/>
      <c r="P343" s="58"/>
      <c r="Q343" s="58"/>
      <c r="R343" s="58"/>
      <c r="S343" s="58"/>
      <c r="T343" s="59"/>
      <c r="U343" s="32"/>
      <c r="V343" s="32"/>
      <c r="W343" s="32"/>
      <c r="X343" s="32"/>
      <c r="Y343" s="32"/>
      <c r="Z343" s="32"/>
      <c r="AA343" s="32"/>
      <c r="AB343" s="32"/>
      <c r="AC343" s="32"/>
      <c r="AD343" s="32"/>
      <c r="AE343" s="32"/>
      <c r="AT343" s="17" t="s">
        <v>213</v>
      </c>
      <c r="AU343" s="17" t="s">
        <v>89</v>
      </c>
    </row>
    <row r="344" spans="2:51" s="15" customFormat="1" ht="12">
      <c r="B344" s="189"/>
      <c r="D344" s="158" t="s">
        <v>466</v>
      </c>
      <c r="E344" s="190" t="s">
        <v>1</v>
      </c>
      <c r="F344" s="191" t="s">
        <v>1273</v>
      </c>
      <c r="H344" s="192">
        <v>660</v>
      </c>
      <c r="I344" s="193"/>
      <c r="L344" s="189"/>
      <c r="M344" s="194"/>
      <c r="N344" s="195"/>
      <c r="O344" s="195"/>
      <c r="P344" s="195"/>
      <c r="Q344" s="195"/>
      <c r="R344" s="195"/>
      <c r="S344" s="195"/>
      <c r="T344" s="196"/>
      <c r="AT344" s="190" t="s">
        <v>466</v>
      </c>
      <c r="AU344" s="190" t="s">
        <v>89</v>
      </c>
      <c r="AV344" s="15" t="s">
        <v>89</v>
      </c>
      <c r="AW344" s="15" t="s">
        <v>36</v>
      </c>
      <c r="AX344" s="15" t="s">
        <v>79</v>
      </c>
      <c r="AY344" s="190" t="s">
        <v>207</v>
      </c>
    </row>
    <row r="345" spans="2:51" s="15" customFormat="1" ht="12">
      <c r="B345" s="189"/>
      <c r="D345" s="158" t="s">
        <v>466</v>
      </c>
      <c r="E345" s="190" t="s">
        <v>1</v>
      </c>
      <c r="F345" s="191" t="s">
        <v>1274</v>
      </c>
      <c r="H345" s="192">
        <v>28.05</v>
      </c>
      <c r="I345" s="193"/>
      <c r="L345" s="189"/>
      <c r="M345" s="194"/>
      <c r="N345" s="195"/>
      <c r="O345" s="195"/>
      <c r="P345" s="195"/>
      <c r="Q345" s="195"/>
      <c r="R345" s="195"/>
      <c r="S345" s="195"/>
      <c r="T345" s="196"/>
      <c r="AT345" s="190" t="s">
        <v>466</v>
      </c>
      <c r="AU345" s="190" t="s">
        <v>89</v>
      </c>
      <c r="AV345" s="15" t="s">
        <v>89</v>
      </c>
      <c r="AW345" s="15" t="s">
        <v>36</v>
      </c>
      <c r="AX345" s="15" t="s">
        <v>79</v>
      </c>
      <c r="AY345" s="190" t="s">
        <v>207</v>
      </c>
    </row>
    <row r="346" spans="2:51" s="13" customFormat="1" ht="12">
      <c r="B346" s="175"/>
      <c r="D346" s="158" t="s">
        <v>466</v>
      </c>
      <c r="E346" s="176" t="s">
        <v>1</v>
      </c>
      <c r="F346" s="177" t="s">
        <v>468</v>
      </c>
      <c r="H346" s="178">
        <v>688.05</v>
      </c>
      <c r="I346" s="179"/>
      <c r="L346" s="175"/>
      <c r="M346" s="180"/>
      <c r="N346" s="181"/>
      <c r="O346" s="181"/>
      <c r="P346" s="181"/>
      <c r="Q346" s="181"/>
      <c r="R346" s="181"/>
      <c r="S346" s="181"/>
      <c r="T346" s="182"/>
      <c r="AT346" s="176" t="s">
        <v>466</v>
      </c>
      <c r="AU346" s="176" t="s">
        <v>89</v>
      </c>
      <c r="AV346" s="13" t="s">
        <v>212</v>
      </c>
      <c r="AW346" s="13" t="s">
        <v>36</v>
      </c>
      <c r="AX346" s="13" t="s">
        <v>87</v>
      </c>
      <c r="AY346" s="176" t="s">
        <v>207</v>
      </c>
    </row>
    <row r="347" spans="1:65" s="2" customFormat="1" ht="16.5" customHeight="1">
      <c r="A347" s="32"/>
      <c r="B347" s="143"/>
      <c r="C347" s="197" t="s">
        <v>540</v>
      </c>
      <c r="D347" s="197" t="s">
        <v>267</v>
      </c>
      <c r="E347" s="198" t="s">
        <v>1275</v>
      </c>
      <c r="F347" s="199" t="s">
        <v>1276</v>
      </c>
      <c r="G347" s="200" t="s">
        <v>796</v>
      </c>
      <c r="H347" s="201">
        <v>1341.698</v>
      </c>
      <c r="I347" s="202"/>
      <c r="J347" s="203">
        <f>ROUND(I347*H347,2)</f>
        <v>0</v>
      </c>
      <c r="K347" s="204"/>
      <c r="L347" s="205"/>
      <c r="M347" s="206" t="s">
        <v>1</v>
      </c>
      <c r="N347" s="207" t="s">
        <v>44</v>
      </c>
      <c r="O347" s="58"/>
      <c r="P347" s="154">
        <f>O347*H347</f>
        <v>0</v>
      </c>
      <c r="Q347" s="154">
        <v>0</v>
      </c>
      <c r="R347" s="154">
        <f>Q347*H347</f>
        <v>0</v>
      </c>
      <c r="S347" s="154">
        <v>0</v>
      </c>
      <c r="T347" s="155">
        <f>S347*H347</f>
        <v>0</v>
      </c>
      <c r="U347" s="32"/>
      <c r="V347" s="32"/>
      <c r="W347" s="32"/>
      <c r="X347" s="32"/>
      <c r="Y347" s="32"/>
      <c r="Z347" s="32"/>
      <c r="AA347" s="32"/>
      <c r="AB347" s="32"/>
      <c r="AC347" s="32"/>
      <c r="AD347" s="32"/>
      <c r="AE347" s="32"/>
      <c r="AR347" s="156" t="s">
        <v>224</v>
      </c>
      <c r="AT347" s="156" t="s">
        <v>267</v>
      </c>
      <c r="AU347" s="156" t="s">
        <v>89</v>
      </c>
      <c r="AY347" s="17" t="s">
        <v>207</v>
      </c>
      <c r="BE347" s="157">
        <f>IF(N347="základní",J347,0)</f>
        <v>0</v>
      </c>
      <c r="BF347" s="157">
        <f>IF(N347="snížená",J347,0)</f>
        <v>0</v>
      </c>
      <c r="BG347" s="157">
        <f>IF(N347="zákl. přenesená",J347,0)</f>
        <v>0</v>
      </c>
      <c r="BH347" s="157">
        <f>IF(N347="sníž. přenesená",J347,0)</f>
        <v>0</v>
      </c>
      <c r="BI347" s="157">
        <f>IF(N347="nulová",J347,0)</f>
        <v>0</v>
      </c>
      <c r="BJ347" s="17" t="s">
        <v>87</v>
      </c>
      <c r="BK347" s="157">
        <f>ROUND(I347*H347,2)</f>
        <v>0</v>
      </c>
      <c r="BL347" s="17" t="s">
        <v>212</v>
      </c>
      <c r="BM347" s="156" t="s">
        <v>1277</v>
      </c>
    </row>
    <row r="348" spans="1:47" s="2" customFormat="1" ht="12">
      <c r="A348" s="32"/>
      <c r="B348" s="33"/>
      <c r="C348" s="32"/>
      <c r="D348" s="158" t="s">
        <v>213</v>
      </c>
      <c r="E348" s="32"/>
      <c r="F348" s="159" t="s">
        <v>1276</v>
      </c>
      <c r="G348" s="32"/>
      <c r="H348" s="32"/>
      <c r="I348" s="160"/>
      <c r="J348" s="32"/>
      <c r="K348" s="32"/>
      <c r="L348" s="33"/>
      <c r="M348" s="161"/>
      <c r="N348" s="162"/>
      <c r="O348" s="58"/>
      <c r="P348" s="58"/>
      <c r="Q348" s="58"/>
      <c r="R348" s="58"/>
      <c r="S348" s="58"/>
      <c r="T348" s="59"/>
      <c r="U348" s="32"/>
      <c r="V348" s="32"/>
      <c r="W348" s="32"/>
      <c r="X348" s="32"/>
      <c r="Y348" s="32"/>
      <c r="Z348" s="32"/>
      <c r="AA348" s="32"/>
      <c r="AB348" s="32"/>
      <c r="AC348" s="32"/>
      <c r="AD348" s="32"/>
      <c r="AE348" s="32"/>
      <c r="AT348" s="17" t="s">
        <v>213</v>
      </c>
      <c r="AU348" s="17" t="s">
        <v>89</v>
      </c>
    </row>
    <row r="349" spans="2:51" s="15" customFormat="1" ht="12">
      <c r="B349" s="189"/>
      <c r="D349" s="158" t="s">
        <v>466</v>
      </c>
      <c r="E349" s="190" t="s">
        <v>1</v>
      </c>
      <c r="F349" s="191" t="s">
        <v>1278</v>
      </c>
      <c r="H349" s="192">
        <v>1341.698</v>
      </c>
      <c r="I349" s="193"/>
      <c r="L349" s="189"/>
      <c r="M349" s="194"/>
      <c r="N349" s="195"/>
      <c r="O349" s="195"/>
      <c r="P349" s="195"/>
      <c r="Q349" s="195"/>
      <c r="R349" s="195"/>
      <c r="S349" s="195"/>
      <c r="T349" s="196"/>
      <c r="AT349" s="190" t="s">
        <v>466</v>
      </c>
      <c r="AU349" s="190" t="s">
        <v>89</v>
      </c>
      <c r="AV349" s="15" t="s">
        <v>89</v>
      </c>
      <c r="AW349" s="15" t="s">
        <v>36</v>
      </c>
      <c r="AX349" s="15" t="s">
        <v>87</v>
      </c>
      <c r="AY349" s="190" t="s">
        <v>207</v>
      </c>
    </row>
    <row r="350" spans="1:65" s="2" customFormat="1" ht="21.75" customHeight="1">
      <c r="A350" s="32"/>
      <c r="B350" s="143"/>
      <c r="C350" s="144" t="s">
        <v>1279</v>
      </c>
      <c r="D350" s="144" t="s">
        <v>208</v>
      </c>
      <c r="E350" s="145" t="s">
        <v>1280</v>
      </c>
      <c r="F350" s="146" t="s">
        <v>1281</v>
      </c>
      <c r="G350" s="147" t="s">
        <v>576</v>
      </c>
      <c r="H350" s="148">
        <v>1363.377</v>
      </c>
      <c r="I350" s="149"/>
      <c r="J350" s="150">
        <f>ROUND(I350*H350,2)</f>
        <v>0</v>
      </c>
      <c r="K350" s="151"/>
      <c r="L350" s="33"/>
      <c r="M350" s="152" t="s">
        <v>1</v>
      </c>
      <c r="N350" s="153" t="s">
        <v>44</v>
      </c>
      <c r="O350" s="58"/>
      <c r="P350" s="154">
        <f>O350*H350</f>
        <v>0</v>
      </c>
      <c r="Q350" s="154">
        <v>0</v>
      </c>
      <c r="R350" s="154">
        <f>Q350*H350</f>
        <v>0</v>
      </c>
      <c r="S350" s="154">
        <v>0</v>
      </c>
      <c r="T350" s="155">
        <f>S350*H350</f>
        <v>0</v>
      </c>
      <c r="U350" s="32"/>
      <c r="V350" s="32"/>
      <c r="W350" s="32"/>
      <c r="X350" s="32"/>
      <c r="Y350" s="32"/>
      <c r="Z350" s="32"/>
      <c r="AA350" s="32"/>
      <c r="AB350" s="32"/>
      <c r="AC350" s="32"/>
      <c r="AD350" s="32"/>
      <c r="AE350" s="32"/>
      <c r="AR350" s="156" t="s">
        <v>212</v>
      </c>
      <c r="AT350" s="156" t="s">
        <v>208</v>
      </c>
      <c r="AU350" s="156" t="s">
        <v>89</v>
      </c>
      <c r="AY350" s="17" t="s">
        <v>207</v>
      </c>
      <c r="BE350" s="157">
        <f>IF(N350="základní",J350,0)</f>
        <v>0</v>
      </c>
      <c r="BF350" s="157">
        <f>IF(N350="snížená",J350,0)</f>
        <v>0</v>
      </c>
      <c r="BG350" s="157">
        <f>IF(N350="zákl. přenesená",J350,0)</f>
        <v>0</v>
      </c>
      <c r="BH350" s="157">
        <f>IF(N350="sníž. přenesená",J350,0)</f>
        <v>0</v>
      </c>
      <c r="BI350" s="157">
        <f>IF(N350="nulová",J350,0)</f>
        <v>0</v>
      </c>
      <c r="BJ350" s="17" t="s">
        <v>87</v>
      </c>
      <c r="BK350" s="157">
        <f>ROUND(I350*H350,2)</f>
        <v>0</v>
      </c>
      <c r="BL350" s="17" t="s">
        <v>212</v>
      </c>
      <c r="BM350" s="156" t="s">
        <v>1282</v>
      </c>
    </row>
    <row r="351" spans="1:47" s="2" customFormat="1" ht="39">
      <c r="A351" s="32"/>
      <c r="B351" s="33"/>
      <c r="C351" s="32"/>
      <c r="D351" s="158" t="s">
        <v>213</v>
      </c>
      <c r="E351" s="32"/>
      <c r="F351" s="159" t="s">
        <v>1283</v>
      </c>
      <c r="G351" s="32"/>
      <c r="H351" s="32"/>
      <c r="I351" s="160"/>
      <c r="J351" s="32"/>
      <c r="K351" s="32"/>
      <c r="L351" s="33"/>
      <c r="M351" s="161"/>
      <c r="N351" s="162"/>
      <c r="O351" s="58"/>
      <c r="P351" s="58"/>
      <c r="Q351" s="58"/>
      <c r="R351" s="58"/>
      <c r="S351" s="58"/>
      <c r="T351" s="59"/>
      <c r="U351" s="32"/>
      <c r="V351" s="32"/>
      <c r="W351" s="32"/>
      <c r="X351" s="32"/>
      <c r="Y351" s="32"/>
      <c r="Z351" s="32"/>
      <c r="AA351" s="32"/>
      <c r="AB351" s="32"/>
      <c r="AC351" s="32"/>
      <c r="AD351" s="32"/>
      <c r="AE351" s="32"/>
      <c r="AT351" s="17" t="s">
        <v>213</v>
      </c>
      <c r="AU351" s="17" t="s">
        <v>89</v>
      </c>
    </row>
    <row r="352" spans="2:51" s="15" customFormat="1" ht="12">
      <c r="B352" s="189"/>
      <c r="D352" s="158" t="s">
        <v>466</v>
      </c>
      <c r="E352" s="190" t="s">
        <v>1</v>
      </c>
      <c r="F352" s="191" t="s">
        <v>1284</v>
      </c>
      <c r="H352" s="192">
        <v>1264.5</v>
      </c>
      <c r="I352" s="193"/>
      <c r="L352" s="189"/>
      <c r="M352" s="194"/>
      <c r="N352" s="195"/>
      <c r="O352" s="195"/>
      <c r="P352" s="195"/>
      <c r="Q352" s="195"/>
      <c r="R352" s="195"/>
      <c r="S352" s="195"/>
      <c r="T352" s="196"/>
      <c r="AT352" s="190" t="s">
        <v>466</v>
      </c>
      <c r="AU352" s="190" t="s">
        <v>89</v>
      </c>
      <c r="AV352" s="15" t="s">
        <v>89</v>
      </c>
      <c r="AW352" s="15" t="s">
        <v>36</v>
      </c>
      <c r="AX352" s="15" t="s">
        <v>79</v>
      </c>
      <c r="AY352" s="190" t="s">
        <v>207</v>
      </c>
    </row>
    <row r="353" spans="2:51" s="15" customFormat="1" ht="22.5">
      <c r="B353" s="189"/>
      <c r="D353" s="158" t="s">
        <v>466</v>
      </c>
      <c r="E353" s="190" t="s">
        <v>1</v>
      </c>
      <c r="F353" s="191" t="s">
        <v>1285</v>
      </c>
      <c r="H353" s="192">
        <v>6.477</v>
      </c>
      <c r="I353" s="193"/>
      <c r="L353" s="189"/>
      <c r="M353" s="194"/>
      <c r="N353" s="195"/>
      <c r="O353" s="195"/>
      <c r="P353" s="195"/>
      <c r="Q353" s="195"/>
      <c r="R353" s="195"/>
      <c r="S353" s="195"/>
      <c r="T353" s="196"/>
      <c r="AT353" s="190" t="s">
        <v>466</v>
      </c>
      <c r="AU353" s="190" t="s">
        <v>89</v>
      </c>
      <c r="AV353" s="15" t="s">
        <v>89</v>
      </c>
      <c r="AW353" s="15" t="s">
        <v>36</v>
      </c>
      <c r="AX353" s="15" t="s">
        <v>79</v>
      </c>
      <c r="AY353" s="190" t="s">
        <v>207</v>
      </c>
    </row>
    <row r="354" spans="2:51" s="15" customFormat="1" ht="12">
      <c r="B354" s="189"/>
      <c r="D354" s="158" t="s">
        <v>466</v>
      </c>
      <c r="E354" s="190" t="s">
        <v>1</v>
      </c>
      <c r="F354" s="191" t="s">
        <v>1286</v>
      </c>
      <c r="H354" s="192">
        <v>92.4</v>
      </c>
      <c r="I354" s="193"/>
      <c r="L354" s="189"/>
      <c r="M354" s="194"/>
      <c r="N354" s="195"/>
      <c r="O354" s="195"/>
      <c r="P354" s="195"/>
      <c r="Q354" s="195"/>
      <c r="R354" s="195"/>
      <c r="S354" s="195"/>
      <c r="T354" s="196"/>
      <c r="AT354" s="190" t="s">
        <v>466</v>
      </c>
      <c r="AU354" s="190" t="s">
        <v>89</v>
      </c>
      <c r="AV354" s="15" t="s">
        <v>89</v>
      </c>
      <c r="AW354" s="15" t="s">
        <v>36</v>
      </c>
      <c r="AX354" s="15" t="s">
        <v>79</v>
      </c>
      <c r="AY354" s="190" t="s">
        <v>207</v>
      </c>
    </row>
    <row r="355" spans="2:51" s="13" customFormat="1" ht="12">
      <c r="B355" s="175"/>
      <c r="D355" s="158" t="s">
        <v>466</v>
      </c>
      <c r="E355" s="176" t="s">
        <v>1</v>
      </c>
      <c r="F355" s="177" t="s">
        <v>468</v>
      </c>
      <c r="H355" s="178">
        <v>1363.377</v>
      </c>
      <c r="I355" s="179"/>
      <c r="L355" s="175"/>
      <c r="M355" s="180"/>
      <c r="N355" s="181"/>
      <c r="O355" s="181"/>
      <c r="P355" s="181"/>
      <c r="Q355" s="181"/>
      <c r="R355" s="181"/>
      <c r="S355" s="181"/>
      <c r="T355" s="182"/>
      <c r="AT355" s="176" t="s">
        <v>466</v>
      </c>
      <c r="AU355" s="176" t="s">
        <v>89</v>
      </c>
      <c r="AV355" s="13" t="s">
        <v>212</v>
      </c>
      <c r="AW355" s="13" t="s">
        <v>36</v>
      </c>
      <c r="AX355" s="13" t="s">
        <v>87</v>
      </c>
      <c r="AY355" s="176" t="s">
        <v>207</v>
      </c>
    </row>
    <row r="356" spans="1:65" s="2" customFormat="1" ht="21.75" customHeight="1">
      <c r="A356" s="32"/>
      <c r="B356" s="143"/>
      <c r="C356" s="144" t="s">
        <v>541</v>
      </c>
      <c r="D356" s="144" t="s">
        <v>208</v>
      </c>
      <c r="E356" s="145" t="s">
        <v>1287</v>
      </c>
      <c r="F356" s="146" t="s">
        <v>1288</v>
      </c>
      <c r="G356" s="147" t="s">
        <v>576</v>
      </c>
      <c r="H356" s="148">
        <v>12.87</v>
      </c>
      <c r="I356" s="149"/>
      <c r="J356" s="150">
        <f>ROUND(I356*H356,2)</f>
        <v>0</v>
      </c>
      <c r="K356" s="151"/>
      <c r="L356" s="33"/>
      <c r="M356" s="152" t="s">
        <v>1</v>
      </c>
      <c r="N356" s="153" t="s">
        <v>44</v>
      </c>
      <c r="O356" s="58"/>
      <c r="P356" s="154">
        <f>O356*H356</f>
        <v>0</v>
      </c>
      <c r="Q356" s="154">
        <v>0</v>
      </c>
      <c r="R356" s="154">
        <f>Q356*H356</f>
        <v>0</v>
      </c>
      <c r="S356" s="154">
        <v>0</v>
      </c>
      <c r="T356" s="155">
        <f>S356*H356</f>
        <v>0</v>
      </c>
      <c r="U356" s="32"/>
      <c r="V356" s="32"/>
      <c r="W356" s="32"/>
      <c r="X356" s="32"/>
      <c r="Y356" s="32"/>
      <c r="Z356" s="32"/>
      <c r="AA356" s="32"/>
      <c r="AB356" s="32"/>
      <c r="AC356" s="32"/>
      <c r="AD356" s="32"/>
      <c r="AE356" s="32"/>
      <c r="AR356" s="156" t="s">
        <v>212</v>
      </c>
      <c r="AT356" s="156" t="s">
        <v>208</v>
      </c>
      <c r="AU356" s="156" t="s">
        <v>89</v>
      </c>
      <c r="AY356" s="17" t="s">
        <v>207</v>
      </c>
      <c r="BE356" s="157">
        <f>IF(N356="základní",J356,0)</f>
        <v>0</v>
      </c>
      <c r="BF356" s="157">
        <f>IF(N356="snížená",J356,0)</f>
        <v>0</v>
      </c>
      <c r="BG356" s="157">
        <f>IF(N356="zákl. přenesená",J356,0)</f>
        <v>0</v>
      </c>
      <c r="BH356" s="157">
        <f>IF(N356="sníž. přenesená",J356,0)</f>
        <v>0</v>
      </c>
      <c r="BI356" s="157">
        <f>IF(N356="nulová",J356,0)</f>
        <v>0</v>
      </c>
      <c r="BJ356" s="17" t="s">
        <v>87</v>
      </c>
      <c r="BK356" s="157">
        <f>ROUND(I356*H356,2)</f>
        <v>0</v>
      </c>
      <c r="BL356" s="17" t="s">
        <v>212</v>
      </c>
      <c r="BM356" s="156" t="s">
        <v>1289</v>
      </c>
    </row>
    <row r="357" spans="1:47" s="2" customFormat="1" ht="48.75">
      <c r="A357" s="32"/>
      <c r="B357" s="33"/>
      <c r="C357" s="32"/>
      <c r="D357" s="158" t="s">
        <v>213</v>
      </c>
      <c r="E357" s="32"/>
      <c r="F357" s="159" t="s">
        <v>1290</v>
      </c>
      <c r="G357" s="32"/>
      <c r="H357" s="32"/>
      <c r="I357" s="160"/>
      <c r="J357" s="32"/>
      <c r="K357" s="32"/>
      <c r="L357" s="33"/>
      <c r="M357" s="161"/>
      <c r="N357" s="162"/>
      <c r="O357" s="58"/>
      <c r="P357" s="58"/>
      <c r="Q357" s="58"/>
      <c r="R357" s="58"/>
      <c r="S357" s="58"/>
      <c r="T357" s="59"/>
      <c r="U357" s="32"/>
      <c r="V357" s="32"/>
      <c r="W357" s="32"/>
      <c r="X357" s="32"/>
      <c r="Y357" s="32"/>
      <c r="Z357" s="32"/>
      <c r="AA357" s="32"/>
      <c r="AB357" s="32"/>
      <c r="AC357" s="32"/>
      <c r="AD357" s="32"/>
      <c r="AE357" s="32"/>
      <c r="AT357" s="17" t="s">
        <v>213</v>
      </c>
      <c r="AU357" s="17" t="s">
        <v>89</v>
      </c>
    </row>
    <row r="358" spans="2:51" s="15" customFormat="1" ht="12">
      <c r="B358" s="189"/>
      <c r="D358" s="158" t="s">
        <v>466</v>
      </c>
      <c r="E358" s="190" t="s">
        <v>1</v>
      </c>
      <c r="F358" s="191" t="s">
        <v>1291</v>
      </c>
      <c r="H358" s="192">
        <v>12.87</v>
      </c>
      <c r="I358" s="193"/>
      <c r="L358" s="189"/>
      <c r="M358" s="194"/>
      <c r="N358" s="195"/>
      <c r="O358" s="195"/>
      <c r="P358" s="195"/>
      <c r="Q358" s="195"/>
      <c r="R358" s="195"/>
      <c r="S358" s="195"/>
      <c r="T358" s="196"/>
      <c r="AT358" s="190" t="s">
        <v>466</v>
      </c>
      <c r="AU358" s="190" t="s">
        <v>89</v>
      </c>
      <c r="AV358" s="15" t="s">
        <v>89</v>
      </c>
      <c r="AW358" s="15" t="s">
        <v>36</v>
      </c>
      <c r="AX358" s="15" t="s">
        <v>87</v>
      </c>
      <c r="AY358" s="190" t="s">
        <v>207</v>
      </c>
    </row>
    <row r="359" spans="1:65" s="2" customFormat="1" ht="16.5" customHeight="1">
      <c r="A359" s="32"/>
      <c r="B359" s="143"/>
      <c r="C359" s="144" t="s">
        <v>1292</v>
      </c>
      <c r="D359" s="144" t="s">
        <v>208</v>
      </c>
      <c r="E359" s="145" t="s">
        <v>1293</v>
      </c>
      <c r="F359" s="146" t="s">
        <v>1294</v>
      </c>
      <c r="G359" s="147" t="s">
        <v>576</v>
      </c>
      <c r="H359" s="148">
        <v>211</v>
      </c>
      <c r="I359" s="149"/>
      <c r="J359" s="150">
        <f>ROUND(I359*H359,2)</f>
        <v>0</v>
      </c>
      <c r="K359" s="151"/>
      <c r="L359" s="33"/>
      <c r="M359" s="152" t="s">
        <v>1</v>
      </c>
      <c r="N359" s="153" t="s">
        <v>44</v>
      </c>
      <c r="O359" s="58"/>
      <c r="P359" s="154">
        <f>O359*H359</f>
        <v>0</v>
      </c>
      <c r="Q359" s="154">
        <v>0</v>
      </c>
      <c r="R359" s="154">
        <f>Q359*H359</f>
        <v>0</v>
      </c>
      <c r="S359" s="154">
        <v>0</v>
      </c>
      <c r="T359" s="155">
        <f>S359*H359</f>
        <v>0</v>
      </c>
      <c r="U359" s="32"/>
      <c r="V359" s="32"/>
      <c r="W359" s="32"/>
      <c r="X359" s="32"/>
      <c r="Y359" s="32"/>
      <c r="Z359" s="32"/>
      <c r="AA359" s="32"/>
      <c r="AB359" s="32"/>
      <c r="AC359" s="32"/>
      <c r="AD359" s="32"/>
      <c r="AE359" s="32"/>
      <c r="AR359" s="156" t="s">
        <v>212</v>
      </c>
      <c r="AT359" s="156" t="s">
        <v>208</v>
      </c>
      <c r="AU359" s="156" t="s">
        <v>89</v>
      </c>
      <c r="AY359" s="17" t="s">
        <v>207</v>
      </c>
      <c r="BE359" s="157">
        <f>IF(N359="základní",J359,0)</f>
        <v>0</v>
      </c>
      <c r="BF359" s="157">
        <f>IF(N359="snížená",J359,0)</f>
        <v>0</v>
      </c>
      <c r="BG359" s="157">
        <f>IF(N359="zákl. přenesená",J359,0)</f>
        <v>0</v>
      </c>
      <c r="BH359" s="157">
        <f>IF(N359="sníž. přenesená",J359,0)</f>
        <v>0</v>
      </c>
      <c r="BI359" s="157">
        <f>IF(N359="nulová",J359,0)</f>
        <v>0</v>
      </c>
      <c r="BJ359" s="17" t="s">
        <v>87</v>
      </c>
      <c r="BK359" s="157">
        <f>ROUND(I359*H359,2)</f>
        <v>0</v>
      </c>
      <c r="BL359" s="17" t="s">
        <v>212</v>
      </c>
      <c r="BM359" s="156" t="s">
        <v>1295</v>
      </c>
    </row>
    <row r="360" spans="1:47" s="2" customFormat="1" ht="12">
      <c r="A360" s="32"/>
      <c r="B360" s="33"/>
      <c r="C360" s="32"/>
      <c r="D360" s="158" t="s">
        <v>213</v>
      </c>
      <c r="E360" s="32"/>
      <c r="F360" s="159" t="s">
        <v>1294</v>
      </c>
      <c r="G360" s="32"/>
      <c r="H360" s="32"/>
      <c r="I360" s="160"/>
      <c r="J360" s="32"/>
      <c r="K360" s="32"/>
      <c r="L360" s="33"/>
      <c r="M360" s="161"/>
      <c r="N360" s="162"/>
      <c r="O360" s="58"/>
      <c r="P360" s="58"/>
      <c r="Q360" s="58"/>
      <c r="R360" s="58"/>
      <c r="S360" s="58"/>
      <c r="T360" s="59"/>
      <c r="U360" s="32"/>
      <c r="V360" s="32"/>
      <c r="W360" s="32"/>
      <c r="X360" s="32"/>
      <c r="Y360" s="32"/>
      <c r="Z360" s="32"/>
      <c r="AA360" s="32"/>
      <c r="AB360" s="32"/>
      <c r="AC360" s="32"/>
      <c r="AD360" s="32"/>
      <c r="AE360" s="32"/>
      <c r="AT360" s="17" t="s">
        <v>213</v>
      </c>
      <c r="AU360" s="17" t="s">
        <v>89</v>
      </c>
    </row>
    <row r="361" spans="2:51" s="15" customFormat="1" ht="12">
      <c r="B361" s="189"/>
      <c r="D361" s="158" t="s">
        <v>466</v>
      </c>
      <c r="E361" s="190" t="s">
        <v>1</v>
      </c>
      <c r="F361" s="191" t="s">
        <v>1296</v>
      </c>
      <c r="H361" s="192">
        <v>211</v>
      </c>
      <c r="I361" s="193"/>
      <c r="L361" s="189"/>
      <c r="M361" s="194"/>
      <c r="N361" s="195"/>
      <c r="O361" s="195"/>
      <c r="P361" s="195"/>
      <c r="Q361" s="195"/>
      <c r="R361" s="195"/>
      <c r="S361" s="195"/>
      <c r="T361" s="196"/>
      <c r="AT361" s="190" t="s">
        <v>466</v>
      </c>
      <c r="AU361" s="190" t="s">
        <v>89</v>
      </c>
      <c r="AV361" s="15" t="s">
        <v>89</v>
      </c>
      <c r="AW361" s="15" t="s">
        <v>36</v>
      </c>
      <c r="AX361" s="15" t="s">
        <v>87</v>
      </c>
      <c r="AY361" s="190" t="s">
        <v>207</v>
      </c>
    </row>
    <row r="362" spans="1:65" s="2" customFormat="1" ht="16.5" customHeight="1">
      <c r="A362" s="32"/>
      <c r="B362" s="143"/>
      <c r="C362" s="144" t="s">
        <v>545</v>
      </c>
      <c r="D362" s="144" t="s">
        <v>208</v>
      </c>
      <c r="E362" s="145" t="s">
        <v>1297</v>
      </c>
      <c r="F362" s="146" t="s">
        <v>1298</v>
      </c>
      <c r="G362" s="147" t="s">
        <v>333</v>
      </c>
      <c r="H362" s="148">
        <v>1</v>
      </c>
      <c r="I362" s="149"/>
      <c r="J362" s="150">
        <f>ROUND(I362*H362,2)</f>
        <v>0</v>
      </c>
      <c r="K362" s="151"/>
      <c r="L362" s="33"/>
      <c r="M362" s="152" t="s">
        <v>1</v>
      </c>
      <c r="N362" s="153" t="s">
        <v>44</v>
      </c>
      <c r="O362" s="58"/>
      <c r="P362" s="154">
        <f>O362*H362</f>
        <v>0</v>
      </c>
      <c r="Q362" s="154">
        <v>0</v>
      </c>
      <c r="R362" s="154">
        <f>Q362*H362</f>
        <v>0</v>
      </c>
      <c r="S362" s="154">
        <v>0</v>
      </c>
      <c r="T362" s="155">
        <f>S362*H362</f>
        <v>0</v>
      </c>
      <c r="U362" s="32"/>
      <c r="V362" s="32"/>
      <c r="W362" s="32"/>
      <c r="X362" s="32"/>
      <c r="Y362" s="32"/>
      <c r="Z362" s="32"/>
      <c r="AA362" s="32"/>
      <c r="AB362" s="32"/>
      <c r="AC362" s="32"/>
      <c r="AD362" s="32"/>
      <c r="AE362" s="32"/>
      <c r="AR362" s="156" t="s">
        <v>212</v>
      </c>
      <c r="AT362" s="156" t="s">
        <v>208</v>
      </c>
      <c r="AU362" s="156" t="s">
        <v>89</v>
      </c>
      <c r="AY362" s="17" t="s">
        <v>207</v>
      </c>
      <c r="BE362" s="157">
        <f>IF(N362="základní",J362,0)</f>
        <v>0</v>
      </c>
      <c r="BF362" s="157">
        <f>IF(N362="snížená",J362,0)</f>
        <v>0</v>
      </c>
      <c r="BG362" s="157">
        <f>IF(N362="zákl. přenesená",J362,0)</f>
        <v>0</v>
      </c>
      <c r="BH362" s="157">
        <f>IF(N362="sníž. přenesená",J362,0)</f>
        <v>0</v>
      </c>
      <c r="BI362" s="157">
        <f>IF(N362="nulová",J362,0)</f>
        <v>0</v>
      </c>
      <c r="BJ362" s="17" t="s">
        <v>87</v>
      </c>
      <c r="BK362" s="157">
        <f>ROUND(I362*H362,2)</f>
        <v>0</v>
      </c>
      <c r="BL362" s="17" t="s">
        <v>212</v>
      </c>
      <c r="BM362" s="156" t="s">
        <v>1299</v>
      </c>
    </row>
    <row r="363" spans="1:47" s="2" customFormat="1" ht="12">
      <c r="A363" s="32"/>
      <c r="B363" s="33"/>
      <c r="C363" s="32"/>
      <c r="D363" s="158" t="s">
        <v>213</v>
      </c>
      <c r="E363" s="32"/>
      <c r="F363" s="159" t="s">
        <v>1298</v>
      </c>
      <c r="G363" s="32"/>
      <c r="H363" s="32"/>
      <c r="I363" s="160"/>
      <c r="J363" s="32"/>
      <c r="K363" s="32"/>
      <c r="L363" s="33"/>
      <c r="M363" s="161"/>
      <c r="N363" s="162"/>
      <c r="O363" s="58"/>
      <c r="P363" s="58"/>
      <c r="Q363" s="58"/>
      <c r="R363" s="58"/>
      <c r="S363" s="58"/>
      <c r="T363" s="59"/>
      <c r="U363" s="32"/>
      <c r="V363" s="32"/>
      <c r="W363" s="32"/>
      <c r="X363" s="32"/>
      <c r="Y363" s="32"/>
      <c r="Z363" s="32"/>
      <c r="AA363" s="32"/>
      <c r="AB363" s="32"/>
      <c r="AC363" s="32"/>
      <c r="AD363" s="32"/>
      <c r="AE363" s="32"/>
      <c r="AT363" s="17" t="s">
        <v>213</v>
      </c>
      <c r="AU363" s="17" t="s">
        <v>89</v>
      </c>
    </row>
    <row r="364" spans="2:63" s="11" customFormat="1" ht="25.9" customHeight="1">
      <c r="B364" s="132"/>
      <c r="D364" s="133" t="s">
        <v>78</v>
      </c>
      <c r="E364" s="134" t="s">
        <v>608</v>
      </c>
      <c r="F364" s="134" t="s">
        <v>609</v>
      </c>
      <c r="I364" s="135"/>
      <c r="J364" s="136">
        <f>BK364</f>
        <v>0</v>
      </c>
      <c r="L364" s="132"/>
      <c r="M364" s="137"/>
      <c r="N364" s="138"/>
      <c r="O364" s="138"/>
      <c r="P364" s="139">
        <f>SUM(P365:P463)</f>
        <v>0</v>
      </c>
      <c r="Q364" s="138"/>
      <c r="R364" s="139">
        <f>SUM(R365:R463)</f>
        <v>0</v>
      </c>
      <c r="S364" s="138"/>
      <c r="T364" s="140">
        <f>SUM(T365:T463)</f>
        <v>0</v>
      </c>
      <c r="AR364" s="133" t="s">
        <v>212</v>
      </c>
      <c r="AT364" s="141" t="s">
        <v>78</v>
      </c>
      <c r="AU364" s="141" t="s">
        <v>79</v>
      </c>
      <c r="AY364" s="133" t="s">
        <v>207</v>
      </c>
      <c r="BK364" s="142">
        <f>SUM(BK365:BK463)</f>
        <v>0</v>
      </c>
    </row>
    <row r="365" spans="1:65" s="2" customFormat="1" ht="55.5" customHeight="1">
      <c r="A365" s="32"/>
      <c r="B365" s="143"/>
      <c r="C365" s="144" t="s">
        <v>1300</v>
      </c>
      <c r="D365" s="144" t="s">
        <v>208</v>
      </c>
      <c r="E365" s="145" t="s">
        <v>1301</v>
      </c>
      <c r="F365" s="146" t="s">
        <v>1302</v>
      </c>
      <c r="G365" s="147" t="s">
        <v>796</v>
      </c>
      <c r="H365" s="148">
        <v>395.881</v>
      </c>
      <c r="I365" s="149"/>
      <c r="J365" s="150">
        <f>ROUND(I365*H365,2)</f>
        <v>0</v>
      </c>
      <c r="K365" s="151"/>
      <c r="L365" s="33"/>
      <c r="M365" s="152" t="s">
        <v>1</v>
      </c>
      <c r="N365" s="153" t="s">
        <v>44</v>
      </c>
      <c r="O365" s="58"/>
      <c r="P365" s="154">
        <f>O365*H365</f>
        <v>0</v>
      </c>
      <c r="Q365" s="154">
        <v>0</v>
      </c>
      <c r="R365" s="154">
        <f>Q365*H365</f>
        <v>0</v>
      </c>
      <c r="S365" s="154">
        <v>0</v>
      </c>
      <c r="T365" s="155">
        <f>S365*H365</f>
        <v>0</v>
      </c>
      <c r="U365" s="32"/>
      <c r="V365" s="32"/>
      <c r="W365" s="32"/>
      <c r="X365" s="32"/>
      <c r="Y365" s="32"/>
      <c r="Z365" s="32"/>
      <c r="AA365" s="32"/>
      <c r="AB365" s="32"/>
      <c r="AC365" s="32"/>
      <c r="AD365" s="32"/>
      <c r="AE365" s="32"/>
      <c r="AR365" s="156" t="s">
        <v>902</v>
      </c>
      <c r="AT365" s="156" t="s">
        <v>208</v>
      </c>
      <c r="AU365" s="156" t="s">
        <v>87</v>
      </c>
      <c r="AY365" s="17" t="s">
        <v>207</v>
      </c>
      <c r="BE365" s="157">
        <f>IF(N365="základní",J365,0)</f>
        <v>0</v>
      </c>
      <c r="BF365" s="157">
        <f>IF(N365="snížená",J365,0)</f>
        <v>0</v>
      </c>
      <c r="BG365" s="157">
        <f>IF(N365="zákl. přenesená",J365,0)</f>
        <v>0</v>
      </c>
      <c r="BH365" s="157">
        <f>IF(N365="sníž. přenesená",J365,0)</f>
        <v>0</v>
      </c>
      <c r="BI365" s="157">
        <f>IF(N365="nulová",J365,0)</f>
        <v>0</v>
      </c>
      <c r="BJ365" s="17" t="s">
        <v>87</v>
      </c>
      <c r="BK365" s="157">
        <f>ROUND(I365*H365,2)</f>
        <v>0</v>
      </c>
      <c r="BL365" s="17" t="s">
        <v>902</v>
      </c>
      <c r="BM365" s="156" t="s">
        <v>1303</v>
      </c>
    </row>
    <row r="366" spans="1:47" s="2" customFormat="1" ht="39">
      <c r="A366" s="32"/>
      <c r="B366" s="33"/>
      <c r="C366" s="32"/>
      <c r="D366" s="158" t="s">
        <v>213</v>
      </c>
      <c r="E366" s="32"/>
      <c r="F366" s="159" t="s">
        <v>1304</v>
      </c>
      <c r="G366" s="32"/>
      <c r="H366" s="32"/>
      <c r="I366" s="160"/>
      <c r="J366" s="32"/>
      <c r="K366" s="32"/>
      <c r="L366" s="33"/>
      <c r="M366" s="161"/>
      <c r="N366" s="162"/>
      <c r="O366" s="58"/>
      <c r="P366" s="58"/>
      <c r="Q366" s="58"/>
      <c r="R366" s="58"/>
      <c r="S366" s="58"/>
      <c r="T366" s="59"/>
      <c r="U366" s="32"/>
      <c r="V366" s="32"/>
      <c r="W366" s="32"/>
      <c r="X366" s="32"/>
      <c r="Y366" s="32"/>
      <c r="Z366" s="32"/>
      <c r="AA366" s="32"/>
      <c r="AB366" s="32"/>
      <c r="AC366" s="32"/>
      <c r="AD366" s="32"/>
      <c r="AE366" s="32"/>
      <c r="AT366" s="17" t="s">
        <v>213</v>
      </c>
      <c r="AU366" s="17" t="s">
        <v>87</v>
      </c>
    </row>
    <row r="367" spans="1:47" s="2" customFormat="1" ht="19.5">
      <c r="A367" s="32"/>
      <c r="B367" s="33"/>
      <c r="C367" s="32"/>
      <c r="D367" s="158" t="s">
        <v>214</v>
      </c>
      <c r="E367" s="32"/>
      <c r="F367" s="163" t="s">
        <v>905</v>
      </c>
      <c r="G367" s="32"/>
      <c r="H367" s="32"/>
      <c r="I367" s="160"/>
      <c r="J367" s="32"/>
      <c r="K367" s="32"/>
      <c r="L367" s="33"/>
      <c r="M367" s="161"/>
      <c r="N367" s="162"/>
      <c r="O367" s="58"/>
      <c r="P367" s="58"/>
      <c r="Q367" s="58"/>
      <c r="R367" s="58"/>
      <c r="S367" s="58"/>
      <c r="T367" s="59"/>
      <c r="U367" s="32"/>
      <c r="V367" s="32"/>
      <c r="W367" s="32"/>
      <c r="X367" s="32"/>
      <c r="Y367" s="32"/>
      <c r="Z367" s="32"/>
      <c r="AA367" s="32"/>
      <c r="AB367" s="32"/>
      <c r="AC367" s="32"/>
      <c r="AD367" s="32"/>
      <c r="AE367" s="32"/>
      <c r="AT367" s="17" t="s">
        <v>214</v>
      </c>
      <c r="AU367" s="17" t="s">
        <v>87</v>
      </c>
    </row>
    <row r="368" spans="2:51" s="15" customFormat="1" ht="12">
      <c r="B368" s="189"/>
      <c r="D368" s="158" t="s">
        <v>466</v>
      </c>
      <c r="E368" s="190" t="s">
        <v>1</v>
      </c>
      <c r="F368" s="191" t="s">
        <v>1305</v>
      </c>
      <c r="H368" s="192">
        <v>229.738</v>
      </c>
      <c r="I368" s="193"/>
      <c r="L368" s="189"/>
      <c r="M368" s="194"/>
      <c r="N368" s="195"/>
      <c r="O368" s="195"/>
      <c r="P368" s="195"/>
      <c r="Q368" s="195"/>
      <c r="R368" s="195"/>
      <c r="S368" s="195"/>
      <c r="T368" s="196"/>
      <c r="AT368" s="190" t="s">
        <v>466</v>
      </c>
      <c r="AU368" s="190" t="s">
        <v>87</v>
      </c>
      <c r="AV368" s="15" t="s">
        <v>89</v>
      </c>
      <c r="AW368" s="15" t="s">
        <v>36</v>
      </c>
      <c r="AX368" s="15" t="s">
        <v>79</v>
      </c>
      <c r="AY368" s="190" t="s">
        <v>207</v>
      </c>
    </row>
    <row r="369" spans="2:51" s="15" customFormat="1" ht="12">
      <c r="B369" s="189"/>
      <c r="D369" s="158" t="s">
        <v>466</v>
      </c>
      <c r="E369" s="190" t="s">
        <v>1</v>
      </c>
      <c r="F369" s="191" t="s">
        <v>1306</v>
      </c>
      <c r="H369" s="192">
        <v>40.493</v>
      </c>
      <c r="I369" s="193"/>
      <c r="L369" s="189"/>
      <c r="M369" s="194"/>
      <c r="N369" s="195"/>
      <c r="O369" s="195"/>
      <c r="P369" s="195"/>
      <c r="Q369" s="195"/>
      <c r="R369" s="195"/>
      <c r="S369" s="195"/>
      <c r="T369" s="196"/>
      <c r="AT369" s="190" t="s">
        <v>466</v>
      </c>
      <c r="AU369" s="190" t="s">
        <v>87</v>
      </c>
      <c r="AV369" s="15" t="s">
        <v>89</v>
      </c>
      <c r="AW369" s="15" t="s">
        <v>36</v>
      </c>
      <c r="AX369" s="15" t="s">
        <v>79</v>
      </c>
      <c r="AY369" s="190" t="s">
        <v>207</v>
      </c>
    </row>
    <row r="370" spans="2:51" s="15" customFormat="1" ht="12">
      <c r="B370" s="189"/>
      <c r="D370" s="158" t="s">
        <v>466</v>
      </c>
      <c r="E370" s="190" t="s">
        <v>1</v>
      </c>
      <c r="F370" s="191" t="s">
        <v>1307</v>
      </c>
      <c r="H370" s="192">
        <v>125.65</v>
      </c>
      <c r="I370" s="193"/>
      <c r="L370" s="189"/>
      <c r="M370" s="194"/>
      <c r="N370" s="195"/>
      <c r="O370" s="195"/>
      <c r="P370" s="195"/>
      <c r="Q370" s="195"/>
      <c r="R370" s="195"/>
      <c r="S370" s="195"/>
      <c r="T370" s="196"/>
      <c r="AT370" s="190" t="s">
        <v>466</v>
      </c>
      <c r="AU370" s="190" t="s">
        <v>87</v>
      </c>
      <c r="AV370" s="15" t="s">
        <v>89</v>
      </c>
      <c r="AW370" s="15" t="s">
        <v>36</v>
      </c>
      <c r="AX370" s="15" t="s">
        <v>79</v>
      </c>
      <c r="AY370" s="190" t="s">
        <v>207</v>
      </c>
    </row>
    <row r="371" spans="2:51" s="13" customFormat="1" ht="12">
      <c r="B371" s="175"/>
      <c r="D371" s="158" t="s">
        <v>466</v>
      </c>
      <c r="E371" s="176" t="s">
        <v>1</v>
      </c>
      <c r="F371" s="177" t="s">
        <v>468</v>
      </c>
      <c r="H371" s="178">
        <v>395.881</v>
      </c>
      <c r="I371" s="179"/>
      <c r="L371" s="175"/>
      <c r="M371" s="180"/>
      <c r="N371" s="181"/>
      <c r="O371" s="181"/>
      <c r="P371" s="181"/>
      <c r="Q371" s="181"/>
      <c r="R371" s="181"/>
      <c r="S371" s="181"/>
      <c r="T371" s="182"/>
      <c r="AT371" s="176" t="s">
        <v>466</v>
      </c>
      <c r="AU371" s="176" t="s">
        <v>87</v>
      </c>
      <c r="AV371" s="13" t="s">
        <v>212</v>
      </c>
      <c r="AW371" s="13" t="s">
        <v>36</v>
      </c>
      <c r="AX371" s="13" t="s">
        <v>87</v>
      </c>
      <c r="AY371" s="176" t="s">
        <v>207</v>
      </c>
    </row>
    <row r="372" spans="1:65" s="2" customFormat="1" ht="55.5" customHeight="1">
      <c r="A372" s="32"/>
      <c r="B372" s="143"/>
      <c r="C372" s="144" t="s">
        <v>548</v>
      </c>
      <c r="D372" s="144" t="s">
        <v>208</v>
      </c>
      <c r="E372" s="145" t="s">
        <v>1308</v>
      </c>
      <c r="F372" s="146" t="s">
        <v>1309</v>
      </c>
      <c r="G372" s="147" t="s">
        <v>796</v>
      </c>
      <c r="H372" s="148">
        <v>6651.756</v>
      </c>
      <c r="I372" s="149"/>
      <c r="J372" s="150">
        <f>ROUND(I372*H372,2)</f>
        <v>0</v>
      </c>
      <c r="K372" s="151"/>
      <c r="L372" s="33"/>
      <c r="M372" s="152" t="s">
        <v>1</v>
      </c>
      <c r="N372" s="153" t="s">
        <v>44</v>
      </c>
      <c r="O372" s="58"/>
      <c r="P372" s="154">
        <f>O372*H372</f>
        <v>0</v>
      </c>
      <c r="Q372" s="154">
        <v>0</v>
      </c>
      <c r="R372" s="154">
        <f>Q372*H372</f>
        <v>0</v>
      </c>
      <c r="S372" s="154">
        <v>0</v>
      </c>
      <c r="T372" s="155">
        <f>S372*H372</f>
        <v>0</v>
      </c>
      <c r="U372" s="32"/>
      <c r="V372" s="32"/>
      <c r="W372" s="32"/>
      <c r="X372" s="32"/>
      <c r="Y372" s="32"/>
      <c r="Z372" s="32"/>
      <c r="AA372" s="32"/>
      <c r="AB372" s="32"/>
      <c r="AC372" s="32"/>
      <c r="AD372" s="32"/>
      <c r="AE372" s="32"/>
      <c r="AR372" s="156" t="s">
        <v>902</v>
      </c>
      <c r="AT372" s="156" t="s">
        <v>208</v>
      </c>
      <c r="AU372" s="156" t="s">
        <v>87</v>
      </c>
      <c r="AY372" s="17" t="s">
        <v>207</v>
      </c>
      <c r="BE372" s="157">
        <f>IF(N372="základní",J372,0)</f>
        <v>0</v>
      </c>
      <c r="BF372" s="157">
        <f>IF(N372="snížená",J372,0)</f>
        <v>0</v>
      </c>
      <c r="BG372" s="157">
        <f>IF(N372="zákl. přenesená",J372,0)</f>
        <v>0</v>
      </c>
      <c r="BH372" s="157">
        <f>IF(N372="sníž. přenesená",J372,0)</f>
        <v>0</v>
      </c>
      <c r="BI372" s="157">
        <f>IF(N372="nulová",J372,0)</f>
        <v>0</v>
      </c>
      <c r="BJ372" s="17" t="s">
        <v>87</v>
      </c>
      <c r="BK372" s="157">
        <f>ROUND(I372*H372,2)</f>
        <v>0</v>
      </c>
      <c r="BL372" s="17" t="s">
        <v>902</v>
      </c>
      <c r="BM372" s="156" t="s">
        <v>1310</v>
      </c>
    </row>
    <row r="373" spans="1:47" s="2" customFormat="1" ht="39">
      <c r="A373" s="32"/>
      <c r="B373" s="33"/>
      <c r="C373" s="32"/>
      <c r="D373" s="158" t="s">
        <v>213</v>
      </c>
      <c r="E373" s="32"/>
      <c r="F373" s="159" t="s">
        <v>1311</v>
      </c>
      <c r="G373" s="32"/>
      <c r="H373" s="32"/>
      <c r="I373" s="160"/>
      <c r="J373" s="32"/>
      <c r="K373" s="32"/>
      <c r="L373" s="33"/>
      <c r="M373" s="161"/>
      <c r="N373" s="162"/>
      <c r="O373" s="58"/>
      <c r="P373" s="58"/>
      <c r="Q373" s="58"/>
      <c r="R373" s="58"/>
      <c r="S373" s="58"/>
      <c r="T373" s="59"/>
      <c r="U373" s="32"/>
      <c r="V373" s="32"/>
      <c r="W373" s="32"/>
      <c r="X373" s="32"/>
      <c r="Y373" s="32"/>
      <c r="Z373" s="32"/>
      <c r="AA373" s="32"/>
      <c r="AB373" s="32"/>
      <c r="AC373" s="32"/>
      <c r="AD373" s="32"/>
      <c r="AE373" s="32"/>
      <c r="AT373" s="17" t="s">
        <v>213</v>
      </c>
      <c r="AU373" s="17" t="s">
        <v>87</v>
      </c>
    </row>
    <row r="374" spans="1:47" s="2" customFormat="1" ht="19.5">
      <c r="A374" s="32"/>
      <c r="B374" s="33"/>
      <c r="C374" s="32"/>
      <c r="D374" s="158" t="s">
        <v>214</v>
      </c>
      <c r="E374" s="32"/>
      <c r="F374" s="163" t="s">
        <v>905</v>
      </c>
      <c r="G374" s="32"/>
      <c r="H374" s="32"/>
      <c r="I374" s="160"/>
      <c r="J374" s="32"/>
      <c r="K374" s="32"/>
      <c r="L374" s="33"/>
      <c r="M374" s="161"/>
      <c r="N374" s="162"/>
      <c r="O374" s="58"/>
      <c r="P374" s="58"/>
      <c r="Q374" s="58"/>
      <c r="R374" s="58"/>
      <c r="S374" s="58"/>
      <c r="T374" s="59"/>
      <c r="U374" s="32"/>
      <c r="V374" s="32"/>
      <c r="W374" s="32"/>
      <c r="X374" s="32"/>
      <c r="Y374" s="32"/>
      <c r="Z374" s="32"/>
      <c r="AA374" s="32"/>
      <c r="AB374" s="32"/>
      <c r="AC374" s="32"/>
      <c r="AD374" s="32"/>
      <c r="AE374" s="32"/>
      <c r="AT374" s="17" t="s">
        <v>214</v>
      </c>
      <c r="AU374" s="17" t="s">
        <v>87</v>
      </c>
    </row>
    <row r="375" spans="2:51" s="15" customFormat="1" ht="12">
      <c r="B375" s="189"/>
      <c r="D375" s="158" t="s">
        <v>466</v>
      </c>
      <c r="E375" s="190" t="s">
        <v>1</v>
      </c>
      <c r="F375" s="191" t="s">
        <v>1312</v>
      </c>
      <c r="H375" s="192">
        <v>136.659</v>
      </c>
      <c r="I375" s="193"/>
      <c r="L375" s="189"/>
      <c r="M375" s="194"/>
      <c r="N375" s="195"/>
      <c r="O375" s="195"/>
      <c r="P375" s="195"/>
      <c r="Q375" s="195"/>
      <c r="R375" s="195"/>
      <c r="S375" s="195"/>
      <c r="T375" s="196"/>
      <c r="AT375" s="190" t="s">
        <v>466</v>
      </c>
      <c r="AU375" s="190" t="s">
        <v>87</v>
      </c>
      <c r="AV375" s="15" t="s">
        <v>89</v>
      </c>
      <c r="AW375" s="15" t="s">
        <v>36</v>
      </c>
      <c r="AX375" s="15" t="s">
        <v>79</v>
      </c>
      <c r="AY375" s="190" t="s">
        <v>207</v>
      </c>
    </row>
    <row r="376" spans="2:51" s="15" customFormat="1" ht="12">
      <c r="B376" s="189"/>
      <c r="D376" s="158" t="s">
        <v>466</v>
      </c>
      <c r="E376" s="190" t="s">
        <v>1</v>
      </c>
      <c r="F376" s="191" t="s">
        <v>1313</v>
      </c>
      <c r="H376" s="192">
        <v>6.588</v>
      </c>
      <c r="I376" s="193"/>
      <c r="L376" s="189"/>
      <c r="M376" s="194"/>
      <c r="N376" s="195"/>
      <c r="O376" s="195"/>
      <c r="P376" s="195"/>
      <c r="Q376" s="195"/>
      <c r="R376" s="195"/>
      <c r="S376" s="195"/>
      <c r="T376" s="196"/>
      <c r="AT376" s="190" t="s">
        <v>466</v>
      </c>
      <c r="AU376" s="190" t="s">
        <v>87</v>
      </c>
      <c r="AV376" s="15" t="s">
        <v>89</v>
      </c>
      <c r="AW376" s="15" t="s">
        <v>36</v>
      </c>
      <c r="AX376" s="15" t="s">
        <v>79</v>
      </c>
      <c r="AY376" s="190" t="s">
        <v>207</v>
      </c>
    </row>
    <row r="377" spans="2:51" s="15" customFormat="1" ht="12">
      <c r="B377" s="189"/>
      <c r="D377" s="158" t="s">
        <v>466</v>
      </c>
      <c r="E377" s="190" t="s">
        <v>1</v>
      </c>
      <c r="F377" s="191" t="s">
        <v>1314</v>
      </c>
      <c r="H377" s="192">
        <v>1885.317</v>
      </c>
      <c r="I377" s="193"/>
      <c r="L377" s="189"/>
      <c r="M377" s="194"/>
      <c r="N377" s="195"/>
      <c r="O377" s="195"/>
      <c r="P377" s="195"/>
      <c r="Q377" s="195"/>
      <c r="R377" s="195"/>
      <c r="S377" s="195"/>
      <c r="T377" s="196"/>
      <c r="AT377" s="190" t="s">
        <v>466</v>
      </c>
      <c r="AU377" s="190" t="s">
        <v>87</v>
      </c>
      <c r="AV377" s="15" t="s">
        <v>89</v>
      </c>
      <c r="AW377" s="15" t="s">
        <v>36</v>
      </c>
      <c r="AX377" s="15" t="s">
        <v>79</v>
      </c>
      <c r="AY377" s="190" t="s">
        <v>207</v>
      </c>
    </row>
    <row r="378" spans="2:51" s="15" customFormat="1" ht="12">
      <c r="B378" s="189"/>
      <c r="D378" s="158" t="s">
        <v>466</v>
      </c>
      <c r="E378" s="190" t="s">
        <v>1</v>
      </c>
      <c r="F378" s="191" t="s">
        <v>1315</v>
      </c>
      <c r="H378" s="192">
        <v>1341.698</v>
      </c>
      <c r="I378" s="193"/>
      <c r="L378" s="189"/>
      <c r="M378" s="194"/>
      <c r="N378" s="195"/>
      <c r="O378" s="195"/>
      <c r="P378" s="195"/>
      <c r="Q378" s="195"/>
      <c r="R378" s="195"/>
      <c r="S378" s="195"/>
      <c r="T378" s="196"/>
      <c r="AT378" s="190" t="s">
        <v>466</v>
      </c>
      <c r="AU378" s="190" t="s">
        <v>87</v>
      </c>
      <c r="AV378" s="15" t="s">
        <v>89</v>
      </c>
      <c r="AW378" s="15" t="s">
        <v>36</v>
      </c>
      <c r="AX378" s="15" t="s">
        <v>79</v>
      </c>
      <c r="AY378" s="190" t="s">
        <v>207</v>
      </c>
    </row>
    <row r="379" spans="2:51" s="15" customFormat="1" ht="12">
      <c r="B379" s="189"/>
      <c r="D379" s="158" t="s">
        <v>466</v>
      </c>
      <c r="E379" s="190" t="s">
        <v>1</v>
      </c>
      <c r="F379" s="191" t="s">
        <v>1316</v>
      </c>
      <c r="H379" s="192">
        <v>2726.754</v>
      </c>
      <c r="I379" s="193"/>
      <c r="L379" s="189"/>
      <c r="M379" s="194"/>
      <c r="N379" s="195"/>
      <c r="O379" s="195"/>
      <c r="P379" s="195"/>
      <c r="Q379" s="195"/>
      <c r="R379" s="195"/>
      <c r="S379" s="195"/>
      <c r="T379" s="196"/>
      <c r="AT379" s="190" t="s">
        <v>466</v>
      </c>
      <c r="AU379" s="190" t="s">
        <v>87</v>
      </c>
      <c r="AV379" s="15" t="s">
        <v>89</v>
      </c>
      <c r="AW379" s="15" t="s">
        <v>36</v>
      </c>
      <c r="AX379" s="15" t="s">
        <v>79</v>
      </c>
      <c r="AY379" s="190" t="s">
        <v>207</v>
      </c>
    </row>
    <row r="380" spans="2:51" s="15" customFormat="1" ht="22.5">
      <c r="B380" s="189"/>
      <c r="D380" s="158" t="s">
        <v>466</v>
      </c>
      <c r="E380" s="190" t="s">
        <v>1</v>
      </c>
      <c r="F380" s="191" t="s">
        <v>1317</v>
      </c>
      <c r="H380" s="192">
        <v>508.32</v>
      </c>
      <c r="I380" s="193"/>
      <c r="L380" s="189"/>
      <c r="M380" s="194"/>
      <c r="N380" s="195"/>
      <c r="O380" s="195"/>
      <c r="P380" s="195"/>
      <c r="Q380" s="195"/>
      <c r="R380" s="195"/>
      <c r="S380" s="195"/>
      <c r="T380" s="196"/>
      <c r="AT380" s="190" t="s">
        <v>466</v>
      </c>
      <c r="AU380" s="190" t="s">
        <v>87</v>
      </c>
      <c r="AV380" s="15" t="s">
        <v>89</v>
      </c>
      <c r="AW380" s="15" t="s">
        <v>36</v>
      </c>
      <c r="AX380" s="15" t="s">
        <v>79</v>
      </c>
      <c r="AY380" s="190" t="s">
        <v>207</v>
      </c>
    </row>
    <row r="381" spans="2:51" s="15" customFormat="1" ht="12">
      <c r="B381" s="189"/>
      <c r="D381" s="158" t="s">
        <v>466</v>
      </c>
      <c r="E381" s="190" t="s">
        <v>1</v>
      </c>
      <c r="F381" s="191" t="s">
        <v>1318</v>
      </c>
      <c r="H381" s="192">
        <v>46.42</v>
      </c>
      <c r="I381" s="193"/>
      <c r="L381" s="189"/>
      <c r="M381" s="194"/>
      <c r="N381" s="195"/>
      <c r="O381" s="195"/>
      <c r="P381" s="195"/>
      <c r="Q381" s="195"/>
      <c r="R381" s="195"/>
      <c r="S381" s="195"/>
      <c r="T381" s="196"/>
      <c r="AT381" s="190" t="s">
        <v>466</v>
      </c>
      <c r="AU381" s="190" t="s">
        <v>87</v>
      </c>
      <c r="AV381" s="15" t="s">
        <v>89</v>
      </c>
      <c r="AW381" s="15" t="s">
        <v>36</v>
      </c>
      <c r="AX381" s="15" t="s">
        <v>79</v>
      </c>
      <c r="AY381" s="190" t="s">
        <v>207</v>
      </c>
    </row>
    <row r="382" spans="2:51" s="13" customFormat="1" ht="12">
      <c r="B382" s="175"/>
      <c r="D382" s="158" t="s">
        <v>466</v>
      </c>
      <c r="E382" s="176" t="s">
        <v>1</v>
      </c>
      <c r="F382" s="177" t="s">
        <v>468</v>
      </c>
      <c r="H382" s="178">
        <v>6651.756</v>
      </c>
      <c r="I382" s="179"/>
      <c r="L382" s="175"/>
      <c r="M382" s="180"/>
      <c r="N382" s="181"/>
      <c r="O382" s="181"/>
      <c r="P382" s="181"/>
      <c r="Q382" s="181"/>
      <c r="R382" s="181"/>
      <c r="S382" s="181"/>
      <c r="T382" s="182"/>
      <c r="AT382" s="176" t="s">
        <v>466</v>
      </c>
      <c r="AU382" s="176" t="s">
        <v>87</v>
      </c>
      <c r="AV382" s="13" t="s">
        <v>212</v>
      </c>
      <c r="AW382" s="13" t="s">
        <v>36</v>
      </c>
      <c r="AX382" s="13" t="s">
        <v>87</v>
      </c>
      <c r="AY382" s="176" t="s">
        <v>207</v>
      </c>
    </row>
    <row r="383" spans="1:65" s="2" customFormat="1" ht="66.75" customHeight="1">
      <c r="A383" s="32"/>
      <c r="B383" s="143"/>
      <c r="C383" s="144" t="s">
        <v>1319</v>
      </c>
      <c r="D383" s="144" t="s">
        <v>208</v>
      </c>
      <c r="E383" s="145" t="s">
        <v>900</v>
      </c>
      <c r="F383" s="146" t="s">
        <v>901</v>
      </c>
      <c r="G383" s="147" t="s">
        <v>796</v>
      </c>
      <c r="H383" s="148">
        <v>751.709</v>
      </c>
      <c r="I383" s="149"/>
      <c r="J383" s="150">
        <f>ROUND(I383*H383,2)</f>
        <v>0</v>
      </c>
      <c r="K383" s="151"/>
      <c r="L383" s="33"/>
      <c r="M383" s="152" t="s">
        <v>1</v>
      </c>
      <c r="N383" s="153" t="s">
        <v>44</v>
      </c>
      <c r="O383" s="58"/>
      <c r="P383" s="154">
        <f>O383*H383</f>
        <v>0</v>
      </c>
      <c r="Q383" s="154">
        <v>0</v>
      </c>
      <c r="R383" s="154">
        <f>Q383*H383</f>
        <v>0</v>
      </c>
      <c r="S383" s="154">
        <v>0</v>
      </c>
      <c r="T383" s="155">
        <f>S383*H383</f>
        <v>0</v>
      </c>
      <c r="U383" s="32"/>
      <c r="V383" s="32"/>
      <c r="W383" s="32"/>
      <c r="X383" s="32"/>
      <c r="Y383" s="32"/>
      <c r="Z383" s="32"/>
      <c r="AA383" s="32"/>
      <c r="AB383" s="32"/>
      <c r="AC383" s="32"/>
      <c r="AD383" s="32"/>
      <c r="AE383" s="32"/>
      <c r="AR383" s="156" t="s">
        <v>902</v>
      </c>
      <c r="AT383" s="156" t="s">
        <v>208</v>
      </c>
      <c r="AU383" s="156" t="s">
        <v>87</v>
      </c>
      <c r="AY383" s="17" t="s">
        <v>207</v>
      </c>
      <c r="BE383" s="157">
        <f>IF(N383="základní",J383,0)</f>
        <v>0</v>
      </c>
      <c r="BF383" s="157">
        <f>IF(N383="snížená",J383,0)</f>
        <v>0</v>
      </c>
      <c r="BG383" s="157">
        <f>IF(N383="zákl. přenesená",J383,0)</f>
        <v>0</v>
      </c>
      <c r="BH383" s="157">
        <f>IF(N383="sníž. přenesená",J383,0)</f>
        <v>0</v>
      </c>
      <c r="BI383" s="157">
        <f>IF(N383="nulová",J383,0)</f>
        <v>0</v>
      </c>
      <c r="BJ383" s="17" t="s">
        <v>87</v>
      </c>
      <c r="BK383" s="157">
        <f>ROUND(I383*H383,2)</f>
        <v>0</v>
      </c>
      <c r="BL383" s="17" t="s">
        <v>902</v>
      </c>
      <c r="BM383" s="156" t="s">
        <v>1320</v>
      </c>
    </row>
    <row r="384" spans="1:47" s="2" customFormat="1" ht="39">
      <c r="A384" s="32"/>
      <c r="B384" s="33"/>
      <c r="C384" s="32"/>
      <c r="D384" s="158" t="s">
        <v>213</v>
      </c>
      <c r="E384" s="32"/>
      <c r="F384" s="159" t="s">
        <v>904</v>
      </c>
      <c r="G384" s="32"/>
      <c r="H384" s="32"/>
      <c r="I384" s="160"/>
      <c r="J384" s="32"/>
      <c r="K384" s="32"/>
      <c r="L384" s="33"/>
      <c r="M384" s="161"/>
      <c r="N384" s="162"/>
      <c r="O384" s="58"/>
      <c r="P384" s="58"/>
      <c r="Q384" s="58"/>
      <c r="R384" s="58"/>
      <c r="S384" s="58"/>
      <c r="T384" s="59"/>
      <c r="U384" s="32"/>
      <c r="V384" s="32"/>
      <c r="W384" s="32"/>
      <c r="X384" s="32"/>
      <c r="Y384" s="32"/>
      <c r="Z384" s="32"/>
      <c r="AA384" s="32"/>
      <c r="AB384" s="32"/>
      <c r="AC384" s="32"/>
      <c r="AD384" s="32"/>
      <c r="AE384" s="32"/>
      <c r="AT384" s="17" t="s">
        <v>213</v>
      </c>
      <c r="AU384" s="17" t="s">
        <v>87</v>
      </c>
    </row>
    <row r="385" spans="1:47" s="2" customFormat="1" ht="19.5">
      <c r="A385" s="32"/>
      <c r="B385" s="33"/>
      <c r="C385" s="32"/>
      <c r="D385" s="158" t="s">
        <v>214</v>
      </c>
      <c r="E385" s="32"/>
      <c r="F385" s="163" t="s">
        <v>905</v>
      </c>
      <c r="G385" s="32"/>
      <c r="H385" s="32"/>
      <c r="I385" s="160"/>
      <c r="J385" s="32"/>
      <c r="K385" s="32"/>
      <c r="L385" s="33"/>
      <c r="M385" s="161"/>
      <c r="N385" s="162"/>
      <c r="O385" s="58"/>
      <c r="P385" s="58"/>
      <c r="Q385" s="58"/>
      <c r="R385" s="58"/>
      <c r="S385" s="58"/>
      <c r="T385" s="59"/>
      <c r="U385" s="32"/>
      <c r="V385" s="32"/>
      <c r="W385" s="32"/>
      <c r="X385" s="32"/>
      <c r="Y385" s="32"/>
      <c r="Z385" s="32"/>
      <c r="AA385" s="32"/>
      <c r="AB385" s="32"/>
      <c r="AC385" s="32"/>
      <c r="AD385" s="32"/>
      <c r="AE385" s="32"/>
      <c r="AT385" s="17" t="s">
        <v>214</v>
      </c>
      <c r="AU385" s="17" t="s">
        <v>87</v>
      </c>
    </row>
    <row r="386" spans="2:51" s="15" customFormat="1" ht="12">
      <c r="B386" s="189"/>
      <c r="D386" s="158" t="s">
        <v>466</v>
      </c>
      <c r="E386" s="190" t="s">
        <v>1</v>
      </c>
      <c r="F386" s="191" t="s">
        <v>1321</v>
      </c>
      <c r="H386" s="192">
        <v>334.736</v>
      </c>
      <c r="I386" s="193"/>
      <c r="L386" s="189"/>
      <c r="M386" s="194"/>
      <c r="N386" s="195"/>
      <c r="O386" s="195"/>
      <c r="P386" s="195"/>
      <c r="Q386" s="195"/>
      <c r="R386" s="195"/>
      <c r="S386" s="195"/>
      <c r="T386" s="196"/>
      <c r="AT386" s="190" t="s">
        <v>466</v>
      </c>
      <c r="AU386" s="190" t="s">
        <v>87</v>
      </c>
      <c r="AV386" s="15" t="s">
        <v>89</v>
      </c>
      <c r="AW386" s="15" t="s">
        <v>36</v>
      </c>
      <c r="AX386" s="15" t="s">
        <v>79</v>
      </c>
      <c r="AY386" s="190" t="s">
        <v>207</v>
      </c>
    </row>
    <row r="387" spans="2:51" s="15" customFormat="1" ht="12">
      <c r="B387" s="189"/>
      <c r="D387" s="158" t="s">
        <v>466</v>
      </c>
      <c r="E387" s="190" t="s">
        <v>1</v>
      </c>
      <c r="F387" s="191" t="s">
        <v>1322</v>
      </c>
      <c r="H387" s="192">
        <v>3.575</v>
      </c>
      <c r="I387" s="193"/>
      <c r="L387" s="189"/>
      <c r="M387" s="194"/>
      <c r="N387" s="195"/>
      <c r="O387" s="195"/>
      <c r="P387" s="195"/>
      <c r="Q387" s="195"/>
      <c r="R387" s="195"/>
      <c r="S387" s="195"/>
      <c r="T387" s="196"/>
      <c r="AT387" s="190" t="s">
        <v>466</v>
      </c>
      <c r="AU387" s="190" t="s">
        <v>87</v>
      </c>
      <c r="AV387" s="15" t="s">
        <v>89</v>
      </c>
      <c r="AW387" s="15" t="s">
        <v>36</v>
      </c>
      <c r="AX387" s="15" t="s">
        <v>79</v>
      </c>
      <c r="AY387" s="190" t="s">
        <v>207</v>
      </c>
    </row>
    <row r="388" spans="2:51" s="15" customFormat="1" ht="12">
      <c r="B388" s="189"/>
      <c r="D388" s="158" t="s">
        <v>466</v>
      </c>
      <c r="E388" s="190" t="s">
        <v>1</v>
      </c>
      <c r="F388" s="191" t="s">
        <v>1323</v>
      </c>
      <c r="H388" s="192">
        <v>0.01</v>
      </c>
      <c r="I388" s="193"/>
      <c r="L388" s="189"/>
      <c r="M388" s="194"/>
      <c r="N388" s="195"/>
      <c r="O388" s="195"/>
      <c r="P388" s="195"/>
      <c r="Q388" s="195"/>
      <c r="R388" s="195"/>
      <c r="S388" s="195"/>
      <c r="T388" s="196"/>
      <c r="AT388" s="190" t="s">
        <v>466</v>
      </c>
      <c r="AU388" s="190" t="s">
        <v>87</v>
      </c>
      <c r="AV388" s="15" t="s">
        <v>89</v>
      </c>
      <c r="AW388" s="15" t="s">
        <v>36</v>
      </c>
      <c r="AX388" s="15" t="s">
        <v>79</v>
      </c>
      <c r="AY388" s="190" t="s">
        <v>207</v>
      </c>
    </row>
    <row r="389" spans="2:51" s="15" customFormat="1" ht="12">
      <c r="B389" s="189"/>
      <c r="D389" s="158" t="s">
        <v>466</v>
      </c>
      <c r="E389" s="190" t="s">
        <v>1</v>
      </c>
      <c r="F389" s="191" t="s">
        <v>1324</v>
      </c>
      <c r="H389" s="192">
        <v>0.025</v>
      </c>
      <c r="I389" s="193"/>
      <c r="L389" s="189"/>
      <c r="M389" s="194"/>
      <c r="N389" s="195"/>
      <c r="O389" s="195"/>
      <c r="P389" s="195"/>
      <c r="Q389" s="195"/>
      <c r="R389" s="195"/>
      <c r="S389" s="195"/>
      <c r="T389" s="196"/>
      <c r="AT389" s="190" t="s">
        <v>466</v>
      </c>
      <c r="AU389" s="190" t="s">
        <v>87</v>
      </c>
      <c r="AV389" s="15" t="s">
        <v>89</v>
      </c>
      <c r="AW389" s="15" t="s">
        <v>36</v>
      </c>
      <c r="AX389" s="15" t="s">
        <v>79</v>
      </c>
      <c r="AY389" s="190" t="s">
        <v>207</v>
      </c>
    </row>
    <row r="390" spans="2:51" s="15" customFormat="1" ht="12">
      <c r="B390" s="189"/>
      <c r="D390" s="158" t="s">
        <v>466</v>
      </c>
      <c r="E390" s="190" t="s">
        <v>1</v>
      </c>
      <c r="F390" s="191" t="s">
        <v>1325</v>
      </c>
      <c r="H390" s="192">
        <v>0.02</v>
      </c>
      <c r="I390" s="193"/>
      <c r="L390" s="189"/>
      <c r="M390" s="194"/>
      <c r="N390" s="195"/>
      <c r="O390" s="195"/>
      <c r="P390" s="195"/>
      <c r="Q390" s="195"/>
      <c r="R390" s="195"/>
      <c r="S390" s="195"/>
      <c r="T390" s="196"/>
      <c r="AT390" s="190" t="s">
        <v>466</v>
      </c>
      <c r="AU390" s="190" t="s">
        <v>87</v>
      </c>
      <c r="AV390" s="15" t="s">
        <v>89</v>
      </c>
      <c r="AW390" s="15" t="s">
        <v>36</v>
      </c>
      <c r="AX390" s="15" t="s">
        <v>79</v>
      </c>
      <c r="AY390" s="190" t="s">
        <v>207</v>
      </c>
    </row>
    <row r="391" spans="2:51" s="15" customFormat="1" ht="12">
      <c r="B391" s="189"/>
      <c r="D391" s="158" t="s">
        <v>466</v>
      </c>
      <c r="E391" s="190" t="s">
        <v>1</v>
      </c>
      <c r="F391" s="191" t="s">
        <v>1326</v>
      </c>
      <c r="H391" s="192">
        <v>1.051</v>
      </c>
      <c r="I391" s="193"/>
      <c r="L391" s="189"/>
      <c r="M391" s="194"/>
      <c r="N391" s="195"/>
      <c r="O391" s="195"/>
      <c r="P391" s="195"/>
      <c r="Q391" s="195"/>
      <c r="R391" s="195"/>
      <c r="S391" s="195"/>
      <c r="T391" s="196"/>
      <c r="AT391" s="190" t="s">
        <v>466</v>
      </c>
      <c r="AU391" s="190" t="s">
        <v>87</v>
      </c>
      <c r="AV391" s="15" t="s">
        <v>89</v>
      </c>
      <c r="AW391" s="15" t="s">
        <v>36</v>
      </c>
      <c r="AX391" s="15" t="s">
        <v>79</v>
      </c>
      <c r="AY391" s="190" t="s">
        <v>207</v>
      </c>
    </row>
    <row r="392" spans="2:51" s="15" customFormat="1" ht="12">
      <c r="B392" s="189"/>
      <c r="D392" s="158" t="s">
        <v>466</v>
      </c>
      <c r="E392" s="190" t="s">
        <v>1</v>
      </c>
      <c r="F392" s="191" t="s">
        <v>1327</v>
      </c>
      <c r="H392" s="192">
        <v>2.124</v>
      </c>
      <c r="I392" s="193"/>
      <c r="L392" s="189"/>
      <c r="M392" s="194"/>
      <c r="N392" s="195"/>
      <c r="O392" s="195"/>
      <c r="P392" s="195"/>
      <c r="Q392" s="195"/>
      <c r="R392" s="195"/>
      <c r="S392" s="195"/>
      <c r="T392" s="196"/>
      <c r="AT392" s="190" t="s">
        <v>466</v>
      </c>
      <c r="AU392" s="190" t="s">
        <v>87</v>
      </c>
      <c r="AV392" s="15" t="s">
        <v>89</v>
      </c>
      <c r="AW392" s="15" t="s">
        <v>36</v>
      </c>
      <c r="AX392" s="15" t="s">
        <v>79</v>
      </c>
      <c r="AY392" s="190" t="s">
        <v>207</v>
      </c>
    </row>
    <row r="393" spans="2:51" s="15" customFormat="1" ht="12">
      <c r="B393" s="189"/>
      <c r="D393" s="158" t="s">
        <v>466</v>
      </c>
      <c r="E393" s="190" t="s">
        <v>1</v>
      </c>
      <c r="F393" s="191" t="s">
        <v>1328</v>
      </c>
      <c r="H393" s="192">
        <v>0.18</v>
      </c>
      <c r="I393" s="193"/>
      <c r="L393" s="189"/>
      <c r="M393" s="194"/>
      <c r="N393" s="195"/>
      <c r="O393" s="195"/>
      <c r="P393" s="195"/>
      <c r="Q393" s="195"/>
      <c r="R393" s="195"/>
      <c r="S393" s="195"/>
      <c r="T393" s="196"/>
      <c r="AT393" s="190" t="s">
        <v>466</v>
      </c>
      <c r="AU393" s="190" t="s">
        <v>87</v>
      </c>
      <c r="AV393" s="15" t="s">
        <v>89</v>
      </c>
      <c r="AW393" s="15" t="s">
        <v>36</v>
      </c>
      <c r="AX393" s="15" t="s">
        <v>79</v>
      </c>
      <c r="AY393" s="190" t="s">
        <v>207</v>
      </c>
    </row>
    <row r="394" spans="2:51" s="15" customFormat="1" ht="12">
      <c r="B394" s="189"/>
      <c r="D394" s="158" t="s">
        <v>466</v>
      </c>
      <c r="E394" s="190" t="s">
        <v>1</v>
      </c>
      <c r="F394" s="191" t="s">
        <v>1329</v>
      </c>
      <c r="H394" s="192">
        <v>0.216</v>
      </c>
      <c r="I394" s="193"/>
      <c r="L394" s="189"/>
      <c r="M394" s="194"/>
      <c r="N394" s="195"/>
      <c r="O394" s="195"/>
      <c r="P394" s="195"/>
      <c r="Q394" s="195"/>
      <c r="R394" s="195"/>
      <c r="S394" s="195"/>
      <c r="T394" s="196"/>
      <c r="AT394" s="190" t="s">
        <v>466</v>
      </c>
      <c r="AU394" s="190" t="s">
        <v>87</v>
      </c>
      <c r="AV394" s="15" t="s">
        <v>89</v>
      </c>
      <c r="AW394" s="15" t="s">
        <v>36</v>
      </c>
      <c r="AX394" s="15" t="s">
        <v>79</v>
      </c>
      <c r="AY394" s="190" t="s">
        <v>207</v>
      </c>
    </row>
    <row r="395" spans="2:51" s="15" customFormat="1" ht="12">
      <c r="B395" s="189"/>
      <c r="D395" s="158" t="s">
        <v>466</v>
      </c>
      <c r="E395" s="190" t="s">
        <v>1</v>
      </c>
      <c r="F395" s="191" t="s">
        <v>1330</v>
      </c>
      <c r="H395" s="192">
        <v>0.124</v>
      </c>
      <c r="I395" s="193"/>
      <c r="L395" s="189"/>
      <c r="M395" s="194"/>
      <c r="N395" s="195"/>
      <c r="O395" s="195"/>
      <c r="P395" s="195"/>
      <c r="Q395" s="195"/>
      <c r="R395" s="195"/>
      <c r="S395" s="195"/>
      <c r="T395" s="196"/>
      <c r="AT395" s="190" t="s">
        <v>466</v>
      </c>
      <c r="AU395" s="190" t="s">
        <v>87</v>
      </c>
      <c r="AV395" s="15" t="s">
        <v>89</v>
      </c>
      <c r="AW395" s="15" t="s">
        <v>36</v>
      </c>
      <c r="AX395" s="15" t="s">
        <v>79</v>
      </c>
      <c r="AY395" s="190" t="s">
        <v>207</v>
      </c>
    </row>
    <row r="396" spans="2:51" s="15" customFormat="1" ht="12">
      <c r="B396" s="189"/>
      <c r="D396" s="158" t="s">
        <v>466</v>
      </c>
      <c r="E396" s="190" t="s">
        <v>1</v>
      </c>
      <c r="F396" s="191" t="s">
        <v>1331</v>
      </c>
      <c r="H396" s="192">
        <v>89.4</v>
      </c>
      <c r="I396" s="193"/>
      <c r="L396" s="189"/>
      <c r="M396" s="194"/>
      <c r="N396" s="195"/>
      <c r="O396" s="195"/>
      <c r="P396" s="195"/>
      <c r="Q396" s="195"/>
      <c r="R396" s="195"/>
      <c r="S396" s="195"/>
      <c r="T396" s="196"/>
      <c r="AT396" s="190" t="s">
        <v>466</v>
      </c>
      <c r="AU396" s="190" t="s">
        <v>87</v>
      </c>
      <c r="AV396" s="15" t="s">
        <v>89</v>
      </c>
      <c r="AW396" s="15" t="s">
        <v>36</v>
      </c>
      <c r="AX396" s="15" t="s">
        <v>79</v>
      </c>
      <c r="AY396" s="190" t="s">
        <v>207</v>
      </c>
    </row>
    <row r="397" spans="2:51" s="15" customFormat="1" ht="22.5">
      <c r="B397" s="189"/>
      <c r="D397" s="158" t="s">
        <v>466</v>
      </c>
      <c r="E397" s="190" t="s">
        <v>1</v>
      </c>
      <c r="F397" s="191" t="s">
        <v>1332</v>
      </c>
      <c r="H397" s="192">
        <v>318.888</v>
      </c>
      <c r="I397" s="193"/>
      <c r="L397" s="189"/>
      <c r="M397" s="194"/>
      <c r="N397" s="195"/>
      <c r="O397" s="195"/>
      <c r="P397" s="195"/>
      <c r="Q397" s="195"/>
      <c r="R397" s="195"/>
      <c r="S397" s="195"/>
      <c r="T397" s="196"/>
      <c r="AT397" s="190" t="s">
        <v>466</v>
      </c>
      <c r="AU397" s="190" t="s">
        <v>87</v>
      </c>
      <c r="AV397" s="15" t="s">
        <v>89</v>
      </c>
      <c r="AW397" s="15" t="s">
        <v>36</v>
      </c>
      <c r="AX397" s="15" t="s">
        <v>79</v>
      </c>
      <c r="AY397" s="190" t="s">
        <v>207</v>
      </c>
    </row>
    <row r="398" spans="2:51" s="15" customFormat="1" ht="12">
      <c r="B398" s="189"/>
      <c r="D398" s="158" t="s">
        <v>466</v>
      </c>
      <c r="E398" s="190" t="s">
        <v>1</v>
      </c>
      <c r="F398" s="191" t="s">
        <v>1333</v>
      </c>
      <c r="H398" s="192">
        <v>1.36</v>
      </c>
      <c r="I398" s="193"/>
      <c r="L398" s="189"/>
      <c r="M398" s="194"/>
      <c r="N398" s="195"/>
      <c r="O398" s="195"/>
      <c r="P398" s="195"/>
      <c r="Q398" s="195"/>
      <c r="R398" s="195"/>
      <c r="S398" s="195"/>
      <c r="T398" s="196"/>
      <c r="AT398" s="190" t="s">
        <v>466</v>
      </c>
      <c r="AU398" s="190" t="s">
        <v>87</v>
      </c>
      <c r="AV398" s="15" t="s">
        <v>89</v>
      </c>
      <c r="AW398" s="15" t="s">
        <v>36</v>
      </c>
      <c r="AX398" s="15" t="s">
        <v>79</v>
      </c>
      <c r="AY398" s="190" t="s">
        <v>207</v>
      </c>
    </row>
    <row r="399" spans="2:51" s="13" customFormat="1" ht="12">
      <c r="B399" s="175"/>
      <c r="D399" s="158" t="s">
        <v>466</v>
      </c>
      <c r="E399" s="176" t="s">
        <v>1</v>
      </c>
      <c r="F399" s="177" t="s">
        <v>468</v>
      </c>
      <c r="H399" s="178">
        <v>751.709</v>
      </c>
      <c r="I399" s="179"/>
      <c r="L399" s="175"/>
      <c r="M399" s="180"/>
      <c r="N399" s="181"/>
      <c r="O399" s="181"/>
      <c r="P399" s="181"/>
      <c r="Q399" s="181"/>
      <c r="R399" s="181"/>
      <c r="S399" s="181"/>
      <c r="T399" s="182"/>
      <c r="AT399" s="176" t="s">
        <v>466</v>
      </c>
      <c r="AU399" s="176" t="s">
        <v>87</v>
      </c>
      <c r="AV399" s="13" t="s">
        <v>212</v>
      </c>
      <c r="AW399" s="13" t="s">
        <v>36</v>
      </c>
      <c r="AX399" s="13" t="s">
        <v>87</v>
      </c>
      <c r="AY399" s="176" t="s">
        <v>207</v>
      </c>
    </row>
    <row r="400" spans="1:65" s="2" customFormat="1" ht="66.75" customHeight="1">
      <c r="A400" s="32"/>
      <c r="B400" s="143"/>
      <c r="C400" s="144" t="s">
        <v>552</v>
      </c>
      <c r="D400" s="144" t="s">
        <v>208</v>
      </c>
      <c r="E400" s="145" t="s">
        <v>1334</v>
      </c>
      <c r="F400" s="146" t="s">
        <v>1335</v>
      </c>
      <c r="G400" s="147" t="s">
        <v>796</v>
      </c>
      <c r="H400" s="148">
        <v>5.276</v>
      </c>
      <c r="I400" s="149"/>
      <c r="J400" s="150">
        <f>ROUND(I400*H400,2)</f>
        <v>0</v>
      </c>
      <c r="K400" s="151"/>
      <c r="L400" s="33"/>
      <c r="M400" s="152" t="s">
        <v>1</v>
      </c>
      <c r="N400" s="153" t="s">
        <v>44</v>
      </c>
      <c r="O400" s="58"/>
      <c r="P400" s="154">
        <f>O400*H400</f>
        <v>0</v>
      </c>
      <c r="Q400" s="154">
        <v>0</v>
      </c>
      <c r="R400" s="154">
        <f>Q400*H400</f>
        <v>0</v>
      </c>
      <c r="S400" s="154">
        <v>0</v>
      </c>
      <c r="T400" s="155">
        <f>S400*H400</f>
        <v>0</v>
      </c>
      <c r="U400" s="32"/>
      <c r="V400" s="32"/>
      <c r="W400" s="32"/>
      <c r="X400" s="32"/>
      <c r="Y400" s="32"/>
      <c r="Z400" s="32"/>
      <c r="AA400" s="32"/>
      <c r="AB400" s="32"/>
      <c r="AC400" s="32"/>
      <c r="AD400" s="32"/>
      <c r="AE400" s="32"/>
      <c r="AR400" s="156" t="s">
        <v>902</v>
      </c>
      <c r="AT400" s="156" t="s">
        <v>208</v>
      </c>
      <c r="AU400" s="156" t="s">
        <v>87</v>
      </c>
      <c r="AY400" s="17" t="s">
        <v>207</v>
      </c>
      <c r="BE400" s="157">
        <f>IF(N400="základní",J400,0)</f>
        <v>0</v>
      </c>
      <c r="BF400" s="157">
        <f>IF(N400="snížená",J400,0)</f>
        <v>0</v>
      </c>
      <c r="BG400" s="157">
        <f>IF(N400="zákl. přenesená",J400,0)</f>
        <v>0</v>
      </c>
      <c r="BH400" s="157">
        <f>IF(N400="sníž. přenesená",J400,0)</f>
        <v>0</v>
      </c>
      <c r="BI400" s="157">
        <f>IF(N400="nulová",J400,0)</f>
        <v>0</v>
      </c>
      <c r="BJ400" s="17" t="s">
        <v>87</v>
      </c>
      <c r="BK400" s="157">
        <f>ROUND(I400*H400,2)</f>
        <v>0</v>
      </c>
      <c r="BL400" s="17" t="s">
        <v>902</v>
      </c>
      <c r="BM400" s="156" t="s">
        <v>1336</v>
      </c>
    </row>
    <row r="401" spans="1:47" s="2" customFormat="1" ht="39">
      <c r="A401" s="32"/>
      <c r="B401" s="33"/>
      <c r="C401" s="32"/>
      <c r="D401" s="158" t="s">
        <v>213</v>
      </c>
      <c r="E401" s="32"/>
      <c r="F401" s="159" t="s">
        <v>1337</v>
      </c>
      <c r="G401" s="32"/>
      <c r="H401" s="32"/>
      <c r="I401" s="160"/>
      <c r="J401" s="32"/>
      <c r="K401" s="32"/>
      <c r="L401" s="33"/>
      <c r="M401" s="161"/>
      <c r="N401" s="162"/>
      <c r="O401" s="58"/>
      <c r="P401" s="58"/>
      <c r="Q401" s="58"/>
      <c r="R401" s="58"/>
      <c r="S401" s="58"/>
      <c r="T401" s="59"/>
      <c r="U401" s="32"/>
      <c r="V401" s="32"/>
      <c r="W401" s="32"/>
      <c r="X401" s="32"/>
      <c r="Y401" s="32"/>
      <c r="Z401" s="32"/>
      <c r="AA401" s="32"/>
      <c r="AB401" s="32"/>
      <c r="AC401" s="32"/>
      <c r="AD401" s="32"/>
      <c r="AE401" s="32"/>
      <c r="AT401" s="17" t="s">
        <v>213</v>
      </c>
      <c r="AU401" s="17" t="s">
        <v>87</v>
      </c>
    </row>
    <row r="402" spans="1:47" s="2" customFormat="1" ht="19.5">
      <c r="A402" s="32"/>
      <c r="B402" s="33"/>
      <c r="C402" s="32"/>
      <c r="D402" s="158" t="s">
        <v>214</v>
      </c>
      <c r="E402" s="32"/>
      <c r="F402" s="163" t="s">
        <v>905</v>
      </c>
      <c r="G402" s="32"/>
      <c r="H402" s="32"/>
      <c r="I402" s="160"/>
      <c r="J402" s="32"/>
      <c r="K402" s="32"/>
      <c r="L402" s="33"/>
      <c r="M402" s="161"/>
      <c r="N402" s="162"/>
      <c r="O402" s="58"/>
      <c r="P402" s="58"/>
      <c r="Q402" s="58"/>
      <c r="R402" s="58"/>
      <c r="S402" s="58"/>
      <c r="T402" s="59"/>
      <c r="U402" s="32"/>
      <c r="V402" s="32"/>
      <c r="W402" s="32"/>
      <c r="X402" s="32"/>
      <c r="Y402" s="32"/>
      <c r="Z402" s="32"/>
      <c r="AA402" s="32"/>
      <c r="AB402" s="32"/>
      <c r="AC402" s="32"/>
      <c r="AD402" s="32"/>
      <c r="AE402" s="32"/>
      <c r="AT402" s="17" t="s">
        <v>214</v>
      </c>
      <c r="AU402" s="17" t="s">
        <v>87</v>
      </c>
    </row>
    <row r="403" spans="2:51" s="15" customFormat="1" ht="12">
      <c r="B403" s="189"/>
      <c r="D403" s="158" t="s">
        <v>466</v>
      </c>
      <c r="E403" s="190" t="s">
        <v>1</v>
      </c>
      <c r="F403" s="191" t="s">
        <v>1338</v>
      </c>
      <c r="H403" s="192">
        <v>4.84</v>
      </c>
      <c r="I403" s="193"/>
      <c r="L403" s="189"/>
      <c r="M403" s="194"/>
      <c r="N403" s="195"/>
      <c r="O403" s="195"/>
      <c r="P403" s="195"/>
      <c r="Q403" s="195"/>
      <c r="R403" s="195"/>
      <c r="S403" s="195"/>
      <c r="T403" s="196"/>
      <c r="AT403" s="190" t="s">
        <v>466</v>
      </c>
      <c r="AU403" s="190" t="s">
        <v>87</v>
      </c>
      <c r="AV403" s="15" t="s">
        <v>89</v>
      </c>
      <c r="AW403" s="15" t="s">
        <v>36</v>
      </c>
      <c r="AX403" s="15" t="s">
        <v>79</v>
      </c>
      <c r="AY403" s="190" t="s">
        <v>207</v>
      </c>
    </row>
    <row r="404" spans="2:51" s="15" customFormat="1" ht="12">
      <c r="B404" s="189"/>
      <c r="D404" s="158" t="s">
        <v>466</v>
      </c>
      <c r="E404" s="190" t="s">
        <v>1</v>
      </c>
      <c r="F404" s="191" t="s">
        <v>1339</v>
      </c>
      <c r="H404" s="192">
        <v>0.176</v>
      </c>
      <c r="I404" s="193"/>
      <c r="L404" s="189"/>
      <c r="M404" s="194"/>
      <c r="N404" s="195"/>
      <c r="O404" s="195"/>
      <c r="P404" s="195"/>
      <c r="Q404" s="195"/>
      <c r="R404" s="195"/>
      <c r="S404" s="195"/>
      <c r="T404" s="196"/>
      <c r="AT404" s="190" t="s">
        <v>466</v>
      </c>
      <c r="AU404" s="190" t="s">
        <v>87</v>
      </c>
      <c r="AV404" s="15" t="s">
        <v>89</v>
      </c>
      <c r="AW404" s="15" t="s">
        <v>36</v>
      </c>
      <c r="AX404" s="15" t="s">
        <v>79</v>
      </c>
      <c r="AY404" s="190" t="s">
        <v>207</v>
      </c>
    </row>
    <row r="405" spans="2:51" s="15" customFormat="1" ht="12">
      <c r="B405" s="189"/>
      <c r="D405" s="158" t="s">
        <v>466</v>
      </c>
      <c r="E405" s="190" t="s">
        <v>1</v>
      </c>
      <c r="F405" s="191" t="s">
        <v>1340</v>
      </c>
      <c r="H405" s="192">
        <v>0.26</v>
      </c>
      <c r="I405" s="193"/>
      <c r="L405" s="189"/>
      <c r="M405" s="194"/>
      <c r="N405" s="195"/>
      <c r="O405" s="195"/>
      <c r="P405" s="195"/>
      <c r="Q405" s="195"/>
      <c r="R405" s="195"/>
      <c r="S405" s="195"/>
      <c r="T405" s="196"/>
      <c r="AT405" s="190" t="s">
        <v>466</v>
      </c>
      <c r="AU405" s="190" t="s">
        <v>87</v>
      </c>
      <c r="AV405" s="15" t="s">
        <v>89</v>
      </c>
      <c r="AW405" s="15" t="s">
        <v>36</v>
      </c>
      <c r="AX405" s="15" t="s">
        <v>79</v>
      </c>
      <c r="AY405" s="190" t="s">
        <v>207</v>
      </c>
    </row>
    <row r="406" spans="2:51" s="13" customFormat="1" ht="12">
      <c r="B406" s="175"/>
      <c r="D406" s="158" t="s">
        <v>466</v>
      </c>
      <c r="E406" s="176" t="s">
        <v>1</v>
      </c>
      <c r="F406" s="177" t="s">
        <v>468</v>
      </c>
      <c r="H406" s="178">
        <v>5.276</v>
      </c>
      <c r="I406" s="179"/>
      <c r="L406" s="175"/>
      <c r="M406" s="180"/>
      <c r="N406" s="181"/>
      <c r="O406" s="181"/>
      <c r="P406" s="181"/>
      <c r="Q406" s="181"/>
      <c r="R406" s="181"/>
      <c r="S406" s="181"/>
      <c r="T406" s="182"/>
      <c r="AT406" s="176" t="s">
        <v>466</v>
      </c>
      <c r="AU406" s="176" t="s">
        <v>87</v>
      </c>
      <c r="AV406" s="13" t="s">
        <v>212</v>
      </c>
      <c r="AW406" s="13" t="s">
        <v>36</v>
      </c>
      <c r="AX406" s="13" t="s">
        <v>87</v>
      </c>
      <c r="AY406" s="176" t="s">
        <v>207</v>
      </c>
    </row>
    <row r="407" spans="1:65" s="2" customFormat="1" ht="66.75" customHeight="1">
      <c r="A407" s="32"/>
      <c r="B407" s="143"/>
      <c r="C407" s="144" t="s">
        <v>1341</v>
      </c>
      <c r="D407" s="144" t="s">
        <v>208</v>
      </c>
      <c r="E407" s="145" t="s">
        <v>1342</v>
      </c>
      <c r="F407" s="146" t="s">
        <v>1343</v>
      </c>
      <c r="G407" s="147" t="s">
        <v>796</v>
      </c>
      <c r="H407" s="148">
        <v>424.758</v>
      </c>
      <c r="I407" s="149"/>
      <c r="J407" s="150">
        <f>ROUND(I407*H407,2)</f>
        <v>0</v>
      </c>
      <c r="K407" s="151"/>
      <c r="L407" s="33"/>
      <c r="M407" s="152" t="s">
        <v>1</v>
      </c>
      <c r="N407" s="153" t="s">
        <v>44</v>
      </c>
      <c r="O407" s="58"/>
      <c r="P407" s="154">
        <f>O407*H407</f>
        <v>0</v>
      </c>
      <c r="Q407" s="154">
        <v>0</v>
      </c>
      <c r="R407" s="154">
        <f>Q407*H407</f>
        <v>0</v>
      </c>
      <c r="S407" s="154">
        <v>0</v>
      </c>
      <c r="T407" s="155">
        <f>S407*H407</f>
        <v>0</v>
      </c>
      <c r="U407" s="32"/>
      <c r="V407" s="32"/>
      <c r="W407" s="32"/>
      <c r="X407" s="32"/>
      <c r="Y407" s="32"/>
      <c r="Z407" s="32"/>
      <c r="AA407" s="32"/>
      <c r="AB407" s="32"/>
      <c r="AC407" s="32"/>
      <c r="AD407" s="32"/>
      <c r="AE407" s="32"/>
      <c r="AR407" s="156" t="s">
        <v>902</v>
      </c>
      <c r="AT407" s="156" t="s">
        <v>208</v>
      </c>
      <c r="AU407" s="156" t="s">
        <v>87</v>
      </c>
      <c r="AY407" s="17" t="s">
        <v>207</v>
      </c>
      <c r="BE407" s="157">
        <f>IF(N407="základní",J407,0)</f>
        <v>0</v>
      </c>
      <c r="BF407" s="157">
        <f>IF(N407="snížená",J407,0)</f>
        <v>0</v>
      </c>
      <c r="BG407" s="157">
        <f>IF(N407="zákl. přenesená",J407,0)</f>
        <v>0</v>
      </c>
      <c r="BH407" s="157">
        <f>IF(N407="sníž. přenesená",J407,0)</f>
        <v>0</v>
      </c>
      <c r="BI407" s="157">
        <f>IF(N407="nulová",J407,0)</f>
        <v>0</v>
      </c>
      <c r="BJ407" s="17" t="s">
        <v>87</v>
      </c>
      <c r="BK407" s="157">
        <f>ROUND(I407*H407,2)</f>
        <v>0</v>
      </c>
      <c r="BL407" s="17" t="s">
        <v>902</v>
      </c>
      <c r="BM407" s="156" t="s">
        <v>1344</v>
      </c>
    </row>
    <row r="408" spans="1:47" s="2" customFormat="1" ht="39">
      <c r="A408" s="32"/>
      <c r="B408" s="33"/>
      <c r="C408" s="32"/>
      <c r="D408" s="158" t="s">
        <v>213</v>
      </c>
      <c r="E408" s="32"/>
      <c r="F408" s="159" t="s">
        <v>1345</v>
      </c>
      <c r="G408" s="32"/>
      <c r="H408" s="32"/>
      <c r="I408" s="160"/>
      <c r="J408" s="32"/>
      <c r="K408" s="32"/>
      <c r="L408" s="33"/>
      <c r="M408" s="161"/>
      <c r="N408" s="162"/>
      <c r="O408" s="58"/>
      <c r="P408" s="58"/>
      <c r="Q408" s="58"/>
      <c r="R408" s="58"/>
      <c r="S408" s="58"/>
      <c r="T408" s="59"/>
      <c r="U408" s="32"/>
      <c r="V408" s="32"/>
      <c r="W408" s="32"/>
      <c r="X408" s="32"/>
      <c r="Y408" s="32"/>
      <c r="Z408" s="32"/>
      <c r="AA408" s="32"/>
      <c r="AB408" s="32"/>
      <c r="AC408" s="32"/>
      <c r="AD408" s="32"/>
      <c r="AE408" s="32"/>
      <c r="AT408" s="17" t="s">
        <v>213</v>
      </c>
      <c r="AU408" s="17" t="s">
        <v>87</v>
      </c>
    </row>
    <row r="409" spans="1:47" s="2" customFormat="1" ht="19.5">
      <c r="A409" s="32"/>
      <c r="B409" s="33"/>
      <c r="C409" s="32"/>
      <c r="D409" s="158" t="s">
        <v>214</v>
      </c>
      <c r="E409" s="32"/>
      <c r="F409" s="163" t="s">
        <v>905</v>
      </c>
      <c r="G409" s="32"/>
      <c r="H409" s="32"/>
      <c r="I409" s="160"/>
      <c r="J409" s="32"/>
      <c r="K409" s="32"/>
      <c r="L409" s="33"/>
      <c r="M409" s="161"/>
      <c r="N409" s="162"/>
      <c r="O409" s="58"/>
      <c r="P409" s="58"/>
      <c r="Q409" s="58"/>
      <c r="R409" s="58"/>
      <c r="S409" s="58"/>
      <c r="T409" s="59"/>
      <c r="U409" s="32"/>
      <c r="V409" s="32"/>
      <c r="W409" s="32"/>
      <c r="X409" s="32"/>
      <c r="Y409" s="32"/>
      <c r="Z409" s="32"/>
      <c r="AA409" s="32"/>
      <c r="AB409" s="32"/>
      <c r="AC409" s="32"/>
      <c r="AD409" s="32"/>
      <c r="AE409" s="32"/>
      <c r="AT409" s="17" t="s">
        <v>214</v>
      </c>
      <c r="AU409" s="17" t="s">
        <v>87</v>
      </c>
    </row>
    <row r="410" spans="2:51" s="15" customFormat="1" ht="12">
      <c r="B410" s="189"/>
      <c r="D410" s="158" t="s">
        <v>466</v>
      </c>
      <c r="E410" s="190" t="s">
        <v>1</v>
      </c>
      <c r="F410" s="191" t="s">
        <v>1346</v>
      </c>
      <c r="H410" s="192">
        <v>358.416</v>
      </c>
      <c r="I410" s="193"/>
      <c r="L410" s="189"/>
      <c r="M410" s="194"/>
      <c r="N410" s="195"/>
      <c r="O410" s="195"/>
      <c r="P410" s="195"/>
      <c r="Q410" s="195"/>
      <c r="R410" s="195"/>
      <c r="S410" s="195"/>
      <c r="T410" s="196"/>
      <c r="AT410" s="190" t="s">
        <v>466</v>
      </c>
      <c r="AU410" s="190" t="s">
        <v>87</v>
      </c>
      <c r="AV410" s="15" t="s">
        <v>89</v>
      </c>
      <c r="AW410" s="15" t="s">
        <v>36</v>
      </c>
      <c r="AX410" s="15" t="s">
        <v>79</v>
      </c>
      <c r="AY410" s="190" t="s">
        <v>207</v>
      </c>
    </row>
    <row r="411" spans="2:51" s="15" customFormat="1" ht="12">
      <c r="B411" s="189"/>
      <c r="D411" s="158" t="s">
        <v>466</v>
      </c>
      <c r="E411" s="190" t="s">
        <v>1</v>
      </c>
      <c r="F411" s="191" t="s">
        <v>1347</v>
      </c>
      <c r="H411" s="192">
        <v>18</v>
      </c>
      <c r="I411" s="193"/>
      <c r="L411" s="189"/>
      <c r="M411" s="194"/>
      <c r="N411" s="195"/>
      <c r="O411" s="195"/>
      <c r="P411" s="195"/>
      <c r="Q411" s="195"/>
      <c r="R411" s="195"/>
      <c r="S411" s="195"/>
      <c r="T411" s="196"/>
      <c r="AT411" s="190" t="s">
        <v>466</v>
      </c>
      <c r="AU411" s="190" t="s">
        <v>87</v>
      </c>
      <c r="AV411" s="15" t="s">
        <v>89</v>
      </c>
      <c r="AW411" s="15" t="s">
        <v>36</v>
      </c>
      <c r="AX411" s="15" t="s">
        <v>79</v>
      </c>
      <c r="AY411" s="190" t="s">
        <v>207</v>
      </c>
    </row>
    <row r="412" spans="2:51" s="15" customFormat="1" ht="12">
      <c r="B412" s="189"/>
      <c r="D412" s="158" t="s">
        <v>466</v>
      </c>
      <c r="E412" s="190" t="s">
        <v>1</v>
      </c>
      <c r="F412" s="191" t="s">
        <v>1348</v>
      </c>
      <c r="H412" s="192">
        <v>2.824</v>
      </c>
      <c r="I412" s="193"/>
      <c r="L412" s="189"/>
      <c r="M412" s="194"/>
      <c r="N412" s="195"/>
      <c r="O412" s="195"/>
      <c r="P412" s="195"/>
      <c r="Q412" s="195"/>
      <c r="R412" s="195"/>
      <c r="S412" s="195"/>
      <c r="T412" s="196"/>
      <c r="AT412" s="190" t="s">
        <v>466</v>
      </c>
      <c r="AU412" s="190" t="s">
        <v>87</v>
      </c>
      <c r="AV412" s="15" t="s">
        <v>89</v>
      </c>
      <c r="AW412" s="15" t="s">
        <v>36</v>
      </c>
      <c r="AX412" s="15" t="s">
        <v>79</v>
      </c>
      <c r="AY412" s="190" t="s">
        <v>207</v>
      </c>
    </row>
    <row r="413" spans="2:51" s="15" customFormat="1" ht="12">
      <c r="B413" s="189"/>
      <c r="D413" s="158" t="s">
        <v>466</v>
      </c>
      <c r="E413" s="190" t="s">
        <v>1</v>
      </c>
      <c r="F413" s="191" t="s">
        <v>1349</v>
      </c>
      <c r="H413" s="192">
        <v>2.644</v>
      </c>
      <c r="I413" s="193"/>
      <c r="L413" s="189"/>
      <c r="M413" s="194"/>
      <c r="N413" s="195"/>
      <c r="O413" s="195"/>
      <c r="P413" s="195"/>
      <c r="Q413" s="195"/>
      <c r="R413" s="195"/>
      <c r="S413" s="195"/>
      <c r="T413" s="196"/>
      <c r="AT413" s="190" t="s">
        <v>466</v>
      </c>
      <c r="AU413" s="190" t="s">
        <v>87</v>
      </c>
      <c r="AV413" s="15" t="s">
        <v>89</v>
      </c>
      <c r="AW413" s="15" t="s">
        <v>36</v>
      </c>
      <c r="AX413" s="15" t="s">
        <v>79</v>
      </c>
      <c r="AY413" s="190" t="s">
        <v>207</v>
      </c>
    </row>
    <row r="414" spans="2:51" s="15" customFormat="1" ht="12">
      <c r="B414" s="189"/>
      <c r="D414" s="158" t="s">
        <v>466</v>
      </c>
      <c r="E414" s="190" t="s">
        <v>1</v>
      </c>
      <c r="F414" s="191" t="s">
        <v>1350</v>
      </c>
      <c r="H414" s="192">
        <v>2.46</v>
      </c>
      <c r="I414" s="193"/>
      <c r="L414" s="189"/>
      <c r="M414" s="194"/>
      <c r="N414" s="195"/>
      <c r="O414" s="195"/>
      <c r="P414" s="195"/>
      <c r="Q414" s="195"/>
      <c r="R414" s="195"/>
      <c r="S414" s="195"/>
      <c r="T414" s="196"/>
      <c r="AT414" s="190" t="s">
        <v>466</v>
      </c>
      <c r="AU414" s="190" t="s">
        <v>87</v>
      </c>
      <c r="AV414" s="15" t="s">
        <v>89</v>
      </c>
      <c r="AW414" s="15" t="s">
        <v>36</v>
      </c>
      <c r="AX414" s="15" t="s">
        <v>79</v>
      </c>
      <c r="AY414" s="190" t="s">
        <v>207</v>
      </c>
    </row>
    <row r="415" spans="2:51" s="15" customFormat="1" ht="12">
      <c r="B415" s="189"/>
      <c r="D415" s="158" t="s">
        <v>466</v>
      </c>
      <c r="E415" s="190" t="s">
        <v>1</v>
      </c>
      <c r="F415" s="191" t="s">
        <v>1351</v>
      </c>
      <c r="H415" s="192">
        <v>39.744</v>
      </c>
      <c r="I415" s="193"/>
      <c r="L415" s="189"/>
      <c r="M415" s="194"/>
      <c r="N415" s="195"/>
      <c r="O415" s="195"/>
      <c r="P415" s="195"/>
      <c r="Q415" s="195"/>
      <c r="R415" s="195"/>
      <c r="S415" s="195"/>
      <c r="T415" s="196"/>
      <c r="AT415" s="190" t="s">
        <v>466</v>
      </c>
      <c r="AU415" s="190" t="s">
        <v>87</v>
      </c>
      <c r="AV415" s="15" t="s">
        <v>89</v>
      </c>
      <c r="AW415" s="15" t="s">
        <v>36</v>
      </c>
      <c r="AX415" s="15" t="s">
        <v>79</v>
      </c>
      <c r="AY415" s="190" t="s">
        <v>207</v>
      </c>
    </row>
    <row r="416" spans="2:51" s="15" customFormat="1" ht="12">
      <c r="B416" s="189"/>
      <c r="D416" s="158" t="s">
        <v>466</v>
      </c>
      <c r="E416" s="190" t="s">
        <v>1</v>
      </c>
      <c r="F416" s="191" t="s">
        <v>1352</v>
      </c>
      <c r="H416" s="192">
        <v>0.36</v>
      </c>
      <c r="I416" s="193"/>
      <c r="L416" s="189"/>
      <c r="M416" s="194"/>
      <c r="N416" s="195"/>
      <c r="O416" s="195"/>
      <c r="P416" s="195"/>
      <c r="Q416" s="195"/>
      <c r="R416" s="195"/>
      <c r="S416" s="195"/>
      <c r="T416" s="196"/>
      <c r="AT416" s="190" t="s">
        <v>466</v>
      </c>
      <c r="AU416" s="190" t="s">
        <v>87</v>
      </c>
      <c r="AV416" s="15" t="s">
        <v>89</v>
      </c>
      <c r="AW416" s="15" t="s">
        <v>36</v>
      </c>
      <c r="AX416" s="15" t="s">
        <v>79</v>
      </c>
      <c r="AY416" s="190" t="s">
        <v>207</v>
      </c>
    </row>
    <row r="417" spans="2:51" s="15" customFormat="1" ht="12">
      <c r="B417" s="189"/>
      <c r="D417" s="158" t="s">
        <v>466</v>
      </c>
      <c r="E417" s="190" t="s">
        <v>1</v>
      </c>
      <c r="F417" s="191" t="s">
        <v>1353</v>
      </c>
      <c r="H417" s="192">
        <v>0.18</v>
      </c>
      <c r="I417" s="193"/>
      <c r="L417" s="189"/>
      <c r="M417" s="194"/>
      <c r="N417" s="195"/>
      <c r="O417" s="195"/>
      <c r="P417" s="195"/>
      <c r="Q417" s="195"/>
      <c r="R417" s="195"/>
      <c r="S417" s="195"/>
      <c r="T417" s="196"/>
      <c r="AT417" s="190" t="s">
        <v>466</v>
      </c>
      <c r="AU417" s="190" t="s">
        <v>87</v>
      </c>
      <c r="AV417" s="15" t="s">
        <v>89</v>
      </c>
      <c r="AW417" s="15" t="s">
        <v>36</v>
      </c>
      <c r="AX417" s="15" t="s">
        <v>79</v>
      </c>
      <c r="AY417" s="190" t="s">
        <v>207</v>
      </c>
    </row>
    <row r="418" spans="2:51" s="15" customFormat="1" ht="12">
      <c r="B418" s="189"/>
      <c r="D418" s="158" t="s">
        <v>466</v>
      </c>
      <c r="E418" s="190" t="s">
        <v>1</v>
      </c>
      <c r="F418" s="191" t="s">
        <v>1354</v>
      </c>
      <c r="H418" s="192">
        <v>0.08</v>
      </c>
      <c r="I418" s="193"/>
      <c r="L418" s="189"/>
      <c r="M418" s="194"/>
      <c r="N418" s="195"/>
      <c r="O418" s="195"/>
      <c r="P418" s="195"/>
      <c r="Q418" s="195"/>
      <c r="R418" s="195"/>
      <c r="S418" s="195"/>
      <c r="T418" s="196"/>
      <c r="AT418" s="190" t="s">
        <v>466</v>
      </c>
      <c r="AU418" s="190" t="s">
        <v>87</v>
      </c>
      <c r="AV418" s="15" t="s">
        <v>89</v>
      </c>
      <c r="AW418" s="15" t="s">
        <v>36</v>
      </c>
      <c r="AX418" s="15" t="s">
        <v>79</v>
      </c>
      <c r="AY418" s="190" t="s">
        <v>207</v>
      </c>
    </row>
    <row r="419" spans="2:51" s="15" customFormat="1" ht="12">
      <c r="B419" s="189"/>
      <c r="D419" s="158" t="s">
        <v>466</v>
      </c>
      <c r="E419" s="190" t="s">
        <v>1</v>
      </c>
      <c r="F419" s="191" t="s">
        <v>1355</v>
      </c>
      <c r="H419" s="192">
        <v>0.05</v>
      </c>
      <c r="I419" s="193"/>
      <c r="L419" s="189"/>
      <c r="M419" s="194"/>
      <c r="N419" s="195"/>
      <c r="O419" s="195"/>
      <c r="P419" s="195"/>
      <c r="Q419" s="195"/>
      <c r="R419" s="195"/>
      <c r="S419" s="195"/>
      <c r="T419" s="196"/>
      <c r="AT419" s="190" t="s">
        <v>466</v>
      </c>
      <c r="AU419" s="190" t="s">
        <v>87</v>
      </c>
      <c r="AV419" s="15" t="s">
        <v>89</v>
      </c>
      <c r="AW419" s="15" t="s">
        <v>36</v>
      </c>
      <c r="AX419" s="15" t="s">
        <v>79</v>
      </c>
      <c r="AY419" s="190" t="s">
        <v>207</v>
      </c>
    </row>
    <row r="420" spans="2:51" s="13" customFormat="1" ht="12">
      <c r="B420" s="175"/>
      <c r="D420" s="158" t="s">
        <v>466</v>
      </c>
      <c r="E420" s="176" t="s">
        <v>1</v>
      </c>
      <c r="F420" s="177" t="s">
        <v>468</v>
      </c>
      <c r="H420" s="178">
        <v>424.758</v>
      </c>
      <c r="I420" s="179"/>
      <c r="L420" s="175"/>
      <c r="M420" s="180"/>
      <c r="N420" s="181"/>
      <c r="O420" s="181"/>
      <c r="P420" s="181"/>
      <c r="Q420" s="181"/>
      <c r="R420" s="181"/>
      <c r="S420" s="181"/>
      <c r="T420" s="182"/>
      <c r="AT420" s="176" t="s">
        <v>466</v>
      </c>
      <c r="AU420" s="176" t="s">
        <v>87</v>
      </c>
      <c r="AV420" s="13" t="s">
        <v>212</v>
      </c>
      <c r="AW420" s="13" t="s">
        <v>36</v>
      </c>
      <c r="AX420" s="13" t="s">
        <v>87</v>
      </c>
      <c r="AY420" s="176" t="s">
        <v>207</v>
      </c>
    </row>
    <row r="421" spans="1:65" s="2" customFormat="1" ht="21.75" customHeight="1">
      <c r="A421" s="32"/>
      <c r="B421" s="143"/>
      <c r="C421" s="144" t="s">
        <v>556</v>
      </c>
      <c r="D421" s="144" t="s">
        <v>208</v>
      </c>
      <c r="E421" s="145" t="s">
        <v>1356</v>
      </c>
      <c r="F421" s="146" t="s">
        <v>1357</v>
      </c>
      <c r="G421" s="147" t="s">
        <v>796</v>
      </c>
      <c r="H421" s="148">
        <v>6291.756</v>
      </c>
      <c r="I421" s="149"/>
      <c r="J421" s="150">
        <f>ROUND(I421*H421,2)</f>
        <v>0</v>
      </c>
      <c r="K421" s="151"/>
      <c r="L421" s="33"/>
      <c r="M421" s="152" t="s">
        <v>1</v>
      </c>
      <c r="N421" s="153" t="s">
        <v>44</v>
      </c>
      <c r="O421" s="58"/>
      <c r="P421" s="154">
        <f>O421*H421</f>
        <v>0</v>
      </c>
      <c r="Q421" s="154">
        <v>0</v>
      </c>
      <c r="R421" s="154">
        <f>Q421*H421</f>
        <v>0</v>
      </c>
      <c r="S421" s="154">
        <v>0</v>
      </c>
      <c r="T421" s="155">
        <f>S421*H421</f>
        <v>0</v>
      </c>
      <c r="U421" s="32"/>
      <c r="V421" s="32"/>
      <c r="W421" s="32"/>
      <c r="X421" s="32"/>
      <c r="Y421" s="32"/>
      <c r="Z421" s="32"/>
      <c r="AA421" s="32"/>
      <c r="AB421" s="32"/>
      <c r="AC421" s="32"/>
      <c r="AD421" s="32"/>
      <c r="AE421" s="32"/>
      <c r="AR421" s="156" t="s">
        <v>902</v>
      </c>
      <c r="AT421" s="156" t="s">
        <v>208</v>
      </c>
      <c r="AU421" s="156" t="s">
        <v>87</v>
      </c>
      <c r="AY421" s="17" t="s">
        <v>207</v>
      </c>
      <c r="BE421" s="157">
        <f>IF(N421="základní",J421,0)</f>
        <v>0</v>
      </c>
      <c r="BF421" s="157">
        <f>IF(N421="snížená",J421,0)</f>
        <v>0</v>
      </c>
      <c r="BG421" s="157">
        <f>IF(N421="zákl. přenesená",J421,0)</f>
        <v>0</v>
      </c>
      <c r="BH421" s="157">
        <f>IF(N421="sníž. přenesená",J421,0)</f>
        <v>0</v>
      </c>
      <c r="BI421" s="157">
        <f>IF(N421="nulová",J421,0)</f>
        <v>0</v>
      </c>
      <c r="BJ421" s="17" t="s">
        <v>87</v>
      </c>
      <c r="BK421" s="157">
        <f>ROUND(I421*H421,2)</f>
        <v>0</v>
      </c>
      <c r="BL421" s="17" t="s">
        <v>902</v>
      </c>
      <c r="BM421" s="156" t="s">
        <v>1358</v>
      </c>
    </row>
    <row r="422" spans="1:47" s="2" customFormat="1" ht="39">
      <c r="A422" s="32"/>
      <c r="B422" s="33"/>
      <c r="C422" s="32"/>
      <c r="D422" s="158" t="s">
        <v>213</v>
      </c>
      <c r="E422" s="32"/>
      <c r="F422" s="159" t="s">
        <v>1359</v>
      </c>
      <c r="G422" s="32"/>
      <c r="H422" s="32"/>
      <c r="I422" s="160"/>
      <c r="J422" s="32"/>
      <c r="K422" s="32"/>
      <c r="L422" s="33"/>
      <c r="M422" s="161"/>
      <c r="N422" s="162"/>
      <c r="O422" s="58"/>
      <c r="P422" s="58"/>
      <c r="Q422" s="58"/>
      <c r="R422" s="58"/>
      <c r="S422" s="58"/>
      <c r="T422" s="59"/>
      <c r="U422" s="32"/>
      <c r="V422" s="32"/>
      <c r="W422" s="32"/>
      <c r="X422" s="32"/>
      <c r="Y422" s="32"/>
      <c r="Z422" s="32"/>
      <c r="AA422" s="32"/>
      <c r="AB422" s="32"/>
      <c r="AC422" s="32"/>
      <c r="AD422" s="32"/>
      <c r="AE422" s="32"/>
      <c r="AT422" s="17" t="s">
        <v>213</v>
      </c>
      <c r="AU422" s="17" t="s">
        <v>87</v>
      </c>
    </row>
    <row r="423" spans="2:51" s="15" customFormat="1" ht="12">
      <c r="B423" s="189"/>
      <c r="D423" s="158" t="s">
        <v>466</v>
      </c>
      <c r="E423" s="190" t="s">
        <v>1</v>
      </c>
      <c r="F423" s="191" t="s">
        <v>1312</v>
      </c>
      <c r="H423" s="192">
        <v>136.659</v>
      </c>
      <c r="I423" s="193"/>
      <c r="L423" s="189"/>
      <c r="M423" s="194"/>
      <c r="N423" s="195"/>
      <c r="O423" s="195"/>
      <c r="P423" s="195"/>
      <c r="Q423" s="195"/>
      <c r="R423" s="195"/>
      <c r="S423" s="195"/>
      <c r="T423" s="196"/>
      <c r="AT423" s="190" t="s">
        <v>466</v>
      </c>
      <c r="AU423" s="190" t="s">
        <v>87</v>
      </c>
      <c r="AV423" s="15" t="s">
        <v>89</v>
      </c>
      <c r="AW423" s="15" t="s">
        <v>36</v>
      </c>
      <c r="AX423" s="15" t="s">
        <v>79</v>
      </c>
      <c r="AY423" s="190" t="s">
        <v>207</v>
      </c>
    </row>
    <row r="424" spans="2:51" s="15" customFormat="1" ht="12">
      <c r="B424" s="189"/>
      <c r="D424" s="158" t="s">
        <v>466</v>
      </c>
      <c r="E424" s="190" t="s">
        <v>1</v>
      </c>
      <c r="F424" s="191" t="s">
        <v>1313</v>
      </c>
      <c r="H424" s="192">
        <v>6.588</v>
      </c>
      <c r="I424" s="193"/>
      <c r="L424" s="189"/>
      <c r="M424" s="194"/>
      <c r="N424" s="195"/>
      <c r="O424" s="195"/>
      <c r="P424" s="195"/>
      <c r="Q424" s="195"/>
      <c r="R424" s="195"/>
      <c r="S424" s="195"/>
      <c r="T424" s="196"/>
      <c r="AT424" s="190" t="s">
        <v>466</v>
      </c>
      <c r="AU424" s="190" t="s">
        <v>87</v>
      </c>
      <c r="AV424" s="15" t="s">
        <v>89</v>
      </c>
      <c r="AW424" s="15" t="s">
        <v>36</v>
      </c>
      <c r="AX424" s="15" t="s">
        <v>79</v>
      </c>
      <c r="AY424" s="190" t="s">
        <v>207</v>
      </c>
    </row>
    <row r="425" spans="2:51" s="15" customFormat="1" ht="12">
      <c r="B425" s="189"/>
      <c r="D425" s="158" t="s">
        <v>466</v>
      </c>
      <c r="E425" s="190" t="s">
        <v>1</v>
      </c>
      <c r="F425" s="191" t="s">
        <v>1314</v>
      </c>
      <c r="H425" s="192">
        <v>1885.317</v>
      </c>
      <c r="I425" s="193"/>
      <c r="L425" s="189"/>
      <c r="M425" s="194"/>
      <c r="N425" s="195"/>
      <c r="O425" s="195"/>
      <c r="P425" s="195"/>
      <c r="Q425" s="195"/>
      <c r="R425" s="195"/>
      <c r="S425" s="195"/>
      <c r="T425" s="196"/>
      <c r="AT425" s="190" t="s">
        <v>466</v>
      </c>
      <c r="AU425" s="190" t="s">
        <v>87</v>
      </c>
      <c r="AV425" s="15" t="s">
        <v>89</v>
      </c>
      <c r="AW425" s="15" t="s">
        <v>36</v>
      </c>
      <c r="AX425" s="15" t="s">
        <v>79</v>
      </c>
      <c r="AY425" s="190" t="s">
        <v>207</v>
      </c>
    </row>
    <row r="426" spans="2:51" s="15" customFormat="1" ht="12">
      <c r="B426" s="189"/>
      <c r="D426" s="158" t="s">
        <v>466</v>
      </c>
      <c r="E426" s="190" t="s">
        <v>1</v>
      </c>
      <c r="F426" s="191" t="s">
        <v>1315</v>
      </c>
      <c r="H426" s="192">
        <v>1341.698</v>
      </c>
      <c r="I426" s="193"/>
      <c r="L426" s="189"/>
      <c r="M426" s="194"/>
      <c r="N426" s="195"/>
      <c r="O426" s="195"/>
      <c r="P426" s="195"/>
      <c r="Q426" s="195"/>
      <c r="R426" s="195"/>
      <c r="S426" s="195"/>
      <c r="T426" s="196"/>
      <c r="AT426" s="190" t="s">
        <v>466</v>
      </c>
      <c r="AU426" s="190" t="s">
        <v>87</v>
      </c>
      <c r="AV426" s="15" t="s">
        <v>89</v>
      </c>
      <c r="AW426" s="15" t="s">
        <v>36</v>
      </c>
      <c r="AX426" s="15" t="s">
        <v>79</v>
      </c>
      <c r="AY426" s="190" t="s">
        <v>207</v>
      </c>
    </row>
    <row r="427" spans="2:51" s="15" customFormat="1" ht="12">
      <c r="B427" s="189"/>
      <c r="D427" s="158" t="s">
        <v>466</v>
      </c>
      <c r="E427" s="190" t="s">
        <v>1</v>
      </c>
      <c r="F427" s="191" t="s">
        <v>1360</v>
      </c>
      <c r="H427" s="192">
        <v>2366.754</v>
      </c>
      <c r="I427" s="193"/>
      <c r="L427" s="189"/>
      <c r="M427" s="194"/>
      <c r="N427" s="195"/>
      <c r="O427" s="195"/>
      <c r="P427" s="195"/>
      <c r="Q427" s="195"/>
      <c r="R427" s="195"/>
      <c r="S427" s="195"/>
      <c r="T427" s="196"/>
      <c r="AT427" s="190" t="s">
        <v>466</v>
      </c>
      <c r="AU427" s="190" t="s">
        <v>87</v>
      </c>
      <c r="AV427" s="15" t="s">
        <v>89</v>
      </c>
      <c r="AW427" s="15" t="s">
        <v>36</v>
      </c>
      <c r="AX427" s="15" t="s">
        <v>79</v>
      </c>
      <c r="AY427" s="190" t="s">
        <v>207</v>
      </c>
    </row>
    <row r="428" spans="2:51" s="15" customFormat="1" ht="22.5">
      <c r="B428" s="189"/>
      <c r="D428" s="158" t="s">
        <v>466</v>
      </c>
      <c r="E428" s="190" t="s">
        <v>1</v>
      </c>
      <c r="F428" s="191" t="s">
        <v>1317</v>
      </c>
      <c r="H428" s="192">
        <v>508.32</v>
      </c>
      <c r="I428" s="193"/>
      <c r="L428" s="189"/>
      <c r="M428" s="194"/>
      <c r="N428" s="195"/>
      <c r="O428" s="195"/>
      <c r="P428" s="195"/>
      <c r="Q428" s="195"/>
      <c r="R428" s="195"/>
      <c r="S428" s="195"/>
      <c r="T428" s="196"/>
      <c r="AT428" s="190" t="s">
        <v>466</v>
      </c>
      <c r="AU428" s="190" t="s">
        <v>87</v>
      </c>
      <c r="AV428" s="15" t="s">
        <v>89</v>
      </c>
      <c r="AW428" s="15" t="s">
        <v>36</v>
      </c>
      <c r="AX428" s="15" t="s">
        <v>79</v>
      </c>
      <c r="AY428" s="190" t="s">
        <v>207</v>
      </c>
    </row>
    <row r="429" spans="2:51" s="15" customFormat="1" ht="12">
      <c r="B429" s="189"/>
      <c r="D429" s="158" t="s">
        <v>466</v>
      </c>
      <c r="E429" s="190" t="s">
        <v>1</v>
      </c>
      <c r="F429" s="191" t="s">
        <v>1318</v>
      </c>
      <c r="H429" s="192">
        <v>46.42</v>
      </c>
      <c r="I429" s="193"/>
      <c r="L429" s="189"/>
      <c r="M429" s="194"/>
      <c r="N429" s="195"/>
      <c r="O429" s="195"/>
      <c r="P429" s="195"/>
      <c r="Q429" s="195"/>
      <c r="R429" s="195"/>
      <c r="S429" s="195"/>
      <c r="T429" s="196"/>
      <c r="AT429" s="190" t="s">
        <v>466</v>
      </c>
      <c r="AU429" s="190" t="s">
        <v>87</v>
      </c>
      <c r="AV429" s="15" t="s">
        <v>89</v>
      </c>
      <c r="AW429" s="15" t="s">
        <v>36</v>
      </c>
      <c r="AX429" s="15" t="s">
        <v>79</v>
      </c>
      <c r="AY429" s="190" t="s">
        <v>207</v>
      </c>
    </row>
    <row r="430" spans="2:51" s="13" customFormat="1" ht="12">
      <c r="B430" s="175"/>
      <c r="D430" s="158" t="s">
        <v>466</v>
      </c>
      <c r="E430" s="176" t="s">
        <v>1</v>
      </c>
      <c r="F430" s="177" t="s">
        <v>468</v>
      </c>
      <c r="H430" s="178">
        <v>6291.756</v>
      </c>
      <c r="I430" s="179"/>
      <c r="L430" s="175"/>
      <c r="M430" s="180"/>
      <c r="N430" s="181"/>
      <c r="O430" s="181"/>
      <c r="P430" s="181"/>
      <c r="Q430" s="181"/>
      <c r="R430" s="181"/>
      <c r="S430" s="181"/>
      <c r="T430" s="182"/>
      <c r="AT430" s="176" t="s">
        <v>466</v>
      </c>
      <c r="AU430" s="176" t="s">
        <v>87</v>
      </c>
      <c r="AV430" s="13" t="s">
        <v>212</v>
      </c>
      <c r="AW430" s="13" t="s">
        <v>36</v>
      </c>
      <c r="AX430" s="13" t="s">
        <v>87</v>
      </c>
      <c r="AY430" s="176" t="s">
        <v>207</v>
      </c>
    </row>
    <row r="431" spans="1:65" s="2" customFormat="1" ht="21.75" customHeight="1">
      <c r="A431" s="32"/>
      <c r="B431" s="143"/>
      <c r="C431" s="144" t="s">
        <v>1361</v>
      </c>
      <c r="D431" s="144" t="s">
        <v>208</v>
      </c>
      <c r="E431" s="145" t="s">
        <v>916</v>
      </c>
      <c r="F431" s="146" t="s">
        <v>917</v>
      </c>
      <c r="G431" s="147" t="s">
        <v>796</v>
      </c>
      <c r="H431" s="148">
        <v>1175.448</v>
      </c>
      <c r="I431" s="149"/>
      <c r="J431" s="150">
        <f>ROUND(I431*H431,2)</f>
        <v>0</v>
      </c>
      <c r="K431" s="151"/>
      <c r="L431" s="33"/>
      <c r="M431" s="152" t="s">
        <v>1</v>
      </c>
      <c r="N431" s="153" t="s">
        <v>44</v>
      </c>
      <c r="O431" s="58"/>
      <c r="P431" s="154">
        <f>O431*H431</f>
        <v>0</v>
      </c>
      <c r="Q431" s="154">
        <v>0</v>
      </c>
      <c r="R431" s="154">
        <f>Q431*H431</f>
        <v>0</v>
      </c>
      <c r="S431" s="154">
        <v>0</v>
      </c>
      <c r="T431" s="155">
        <f>S431*H431</f>
        <v>0</v>
      </c>
      <c r="U431" s="32"/>
      <c r="V431" s="32"/>
      <c r="W431" s="32"/>
      <c r="X431" s="32"/>
      <c r="Y431" s="32"/>
      <c r="Z431" s="32"/>
      <c r="AA431" s="32"/>
      <c r="AB431" s="32"/>
      <c r="AC431" s="32"/>
      <c r="AD431" s="32"/>
      <c r="AE431" s="32"/>
      <c r="AR431" s="156" t="s">
        <v>902</v>
      </c>
      <c r="AT431" s="156" t="s">
        <v>208</v>
      </c>
      <c r="AU431" s="156" t="s">
        <v>87</v>
      </c>
      <c r="AY431" s="17" t="s">
        <v>207</v>
      </c>
      <c r="BE431" s="157">
        <f>IF(N431="základní",J431,0)</f>
        <v>0</v>
      </c>
      <c r="BF431" s="157">
        <f>IF(N431="snížená",J431,0)</f>
        <v>0</v>
      </c>
      <c r="BG431" s="157">
        <f>IF(N431="zákl. přenesená",J431,0)</f>
        <v>0</v>
      </c>
      <c r="BH431" s="157">
        <f>IF(N431="sníž. přenesená",J431,0)</f>
        <v>0</v>
      </c>
      <c r="BI431" s="157">
        <f>IF(N431="nulová",J431,0)</f>
        <v>0</v>
      </c>
      <c r="BJ431" s="17" t="s">
        <v>87</v>
      </c>
      <c r="BK431" s="157">
        <f>ROUND(I431*H431,2)</f>
        <v>0</v>
      </c>
      <c r="BL431" s="17" t="s">
        <v>902</v>
      </c>
      <c r="BM431" s="156" t="s">
        <v>1362</v>
      </c>
    </row>
    <row r="432" spans="1:47" s="2" customFormat="1" ht="48.75">
      <c r="A432" s="32"/>
      <c r="B432" s="33"/>
      <c r="C432" s="32"/>
      <c r="D432" s="158" t="s">
        <v>213</v>
      </c>
      <c r="E432" s="32"/>
      <c r="F432" s="159" t="s">
        <v>1363</v>
      </c>
      <c r="G432" s="32"/>
      <c r="H432" s="32"/>
      <c r="I432" s="160"/>
      <c r="J432" s="32"/>
      <c r="K432" s="32"/>
      <c r="L432" s="33"/>
      <c r="M432" s="161"/>
      <c r="N432" s="162"/>
      <c r="O432" s="58"/>
      <c r="P432" s="58"/>
      <c r="Q432" s="58"/>
      <c r="R432" s="58"/>
      <c r="S432" s="58"/>
      <c r="T432" s="59"/>
      <c r="U432" s="32"/>
      <c r="V432" s="32"/>
      <c r="W432" s="32"/>
      <c r="X432" s="32"/>
      <c r="Y432" s="32"/>
      <c r="Z432" s="32"/>
      <c r="AA432" s="32"/>
      <c r="AB432" s="32"/>
      <c r="AC432" s="32"/>
      <c r="AD432" s="32"/>
      <c r="AE432" s="32"/>
      <c r="AT432" s="17" t="s">
        <v>213</v>
      </c>
      <c r="AU432" s="17" t="s">
        <v>87</v>
      </c>
    </row>
    <row r="433" spans="2:51" s="15" customFormat="1" ht="12">
      <c r="B433" s="189"/>
      <c r="D433" s="158" t="s">
        <v>466</v>
      </c>
      <c r="E433" s="190" t="s">
        <v>1</v>
      </c>
      <c r="F433" s="191" t="s">
        <v>1321</v>
      </c>
      <c r="H433" s="192">
        <v>334.736</v>
      </c>
      <c r="I433" s="193"/>
      <c r="L433" s="189"/>
      <c r="M433" s="194"/>
      <c r="N433" s="195"/>
      <c r="O433" s="195"/>
      <c r="P433" s="195"/>
      <c r="Q433" s="195"/>
      <c r="R433" s="195"/>
      <c r="S433" s="195"/>
      <c r="T433" s="196"/>
      <c r="AT433" s="190" t="s">
        <v>466</v>
      </c>
      <c r="AU433" s="190" t="s">
        <v>87</v>
      </c>
      <c r="AV433" s="15" t="s">
        <v>89</v>
      </c>
      <c r="AW433" s="15" t="s">
        <v>36</v>
      </c>
      <c r="AX433" s="15" t="s">
        <v>79</v>
      </c>
      <c r="AY433" s="190" t="s">
        <v>207</v>
      </c>
    </row>
    <row r="434" spans="2:51" s="15" customFormat="1" ht="12">
      <c r="B434" s="189"/>
      <c r="D434" s="158" t="s">
        <v>466</v>
      </c>
      <c r="E434" s="190" t="s">
        <v>1</v>
      </c>
      <c r="F434" s="191" t="s">
        <v>1322</v>
      </c>
      <c r="H434" s="192">
        <v>3.575</v>
      </c>
      <c r="I434" s="193"/>
      <c r="L434" s="189"/>
      <c r="M434" s="194"/>
      <c r="N434" s="195"/>
      <c r="O434" s="195"/>
      <c r="P434" s="195"/>
      <c r="Q434" s="195"/>
      <c r="R434" s="195"/>
      <c r="S434" s="195"/>
      <c r="T434" s="196"/>
      <c r="AT434" s="190" t="s">
        <v>466</v>
      </c>
      <c r="AU434" s="190" t="s">
        <v>87</v>
      </c>
      <c r="AV434" s="15" t="s">
        <v>89</v>
      </c>
      <c r="AW434" s="15" t="s">
        <v>36</v>
      </c>
      <c r="AX434" s="15" t="s">
        <v>79</v>
      </c>
      <c r="AY434" s="190" t="s">
        <v>207</v>
      </c>
    </row>
    <row r="435" spans="2:51" s="15" customFormat="1" ht="12">
      <c r="B435" s="189"/>
      <c r="D435" s="158" t="s">
        <v>466</v>
      </c>
      <c r="E435" s="190" t="s">
        <v>1</v>
      </c>
      <c r="F435" s="191" t="s">
        <v>1326</v>
      </c>
      <c r="H435" s="192">
        <v>1.051</v>
      </c>
      <c r="I435" s="193"/>
      <c r="L435" s="189"/>
      <c r="M435" s="194"/>
      <c r="N435" s="195"/>
      <c r="O435" s="195"/>
      <c r="P435" s="195"/>
      <c r="Q435" s="195"/>
      <c r="R435" s="195"/>
      <c r="S435" s="195"/>
      <c r="T435" s="196"/>
      <c r="AT435" s="190" t="s">
        <v>466</v>
      </c>
      <c r="AU435" s="190" t="s">
        <v>87</v>
      </c>
      <c r="AV435" s="15" t="s">
        <v>89</v>
      </c>
      <c r="AW435" s="15" t="s">
        <v>36</v>
      </c>
      <c r="AX435" s="15" t="s">
        <v>79</v>
      </c>
      <c r="AY435" s="190" t="s">
        <v>207</v>
      </c>
    </row>
    <row r="436" spans="2:51" s="15" customFormat="1" ht="12">
      <c r="B436" s="189"/>
      <c r="D436" s="158" t="s">
        <v>466</v>
      </c>
      <c r="E436" s="190" t="s">
        <v>1</v>
      </c>
      <c r="F436" s="191" t="s">
        <v>1327</v>
      </c>
      <c r="H436" s="192">
        <v>2.124</v>
      </c>
      <c r="I436" s="193"/>
      <c r="L436" s="189"/>
      <c r="M436" s="194"/>
      <c r="N436" s="195"/>
      <c r="O436" s="195"/>
      <c r="P436" s="195"/>
      <c r="Q436" s="195"/>
      <c r="R436" s="195"/>
      <c r="S436" s="195"/>
      <c r="T436" s="196"/>
      <c r="AT436" s="190" t="s">
        <v>466</v>
      </c>
      <c r="AU436" s="190" t="s">
        <v>87</v>
      </c>
      <c r="AV436" s="15" t="s">
        <v>89</v>
      </c>
      <c r="AW436" s="15" t="s">
        <v>36</v>
      </c>
      <c r="AX436" s="15" t="s">
        <v>79</v>
      </c>
      <c r="AY436" s="190" t="s">
        <v>207</v>
      </c>
    </row>
    <row r="437" spans="2:51" s="15" customFormat="1" ht="12">
      <c r="B437" s="189"/>
      <c r="D437" s="158" t="s">
        <v>466</v>
      </c>
      <c r="E437" s="190" t="s">
        <v>1</v>
      </c>
      <c r="F437" s="191" t="s">
        <v>1364</v>
      </c>
      <c r="H437" s="192">
        <v>0.31</v>
      </c>
      <c r="I437" s="193"/>
      <c r="L437" s="189"/>
      <c r="M437" s="194"/>
      <c r="N437" s="195"/>
      <c r="O437" s="195"/>
      <c r="P437" s="195"/>
      <c r="Q437" s="195"/>
      <c r="R437" s="195"/>
      <c r="S437" s="195"/>
      <c r="T437" s="196"/>
      <c r="AT437" s="190" t="s">
        <v>466</v>
      </c>
      <c r="AU437" s="190" t="s">
        <v>87</v>
      </c>
      <c r="AV437" s="15" t="s">
        <v>89</v>
      </c>
      <c r="AW437" s="15" t="s">
        <v>36</v>
      </c>
      <c r="AX437" s="15" t="s">
        <v>79</v>
      </c>
      <c r="AY437" s="190" t="s">
        <v>207</v>
      </c>
    </row>
    <row r="438" spans="2:51" s="15" customFormat="1" ht="12">
      <c r="B438" s="189"/>
      <c r="D438" s="158" t="s">
        <v>466</v>
      </c>
      <c r="E438" s="190" t="s">
        <v>1</v>
      </c>
      <c r="F438" s="191" t="s">
        <v>1329</v>
      </c>
      <c r="H438" s="192">
        <v>0.216</v>
      </c>
      <c r="I438" s="193"/>
      <c r="L438" s="189"/>
      <c r="M438" s="194"/>
      <c r="N438" s="195"/>
      <c r="O438" s="195"/>
      <c r="P438" s="195"/>
      <c r="Q438" s="195"/>
      <c r="R438" s="195"/>
      <c r="S438" s="195"/>
      <c r="T438" s="196"/>
      <c r="AT438" s="190" t="s">
        <v>466</v>
      </c>
      <c r="AU438" s="190" t="s">
        <v>87</v>
      </c>
      <c r="AV438" s="15" t="s">
        <v>89</v>
      </c>
      <c r="AW438" s="15" t="s">
        <v>36</v>
      </c>
      <c r="AX438" s="15" t="s">
        <v>79</v>
      </c>
      <c r="AY438" s="190" t="s">
        <v>207</v>
      </c>
    </row>
    <row r="439" spans="2:51" s="15" customFormat="1" ht="12">
      <c r="B439" s="189"/>
      <c r="D439" s="158" t="s">
        <v>466</v>
      </c>
      <c r="E439" s="190" t="s">
        <v>1</v>
      </c>
      <c r="F439" s="191" t="s">
        <v>1330</v>
      </c>
      <c r="H439" s="192">
        <v>0.124</v>
      </c>
      <c r="I439" s="193"/>
      <c r="L439" s="189"/>
      <c r="M439" s="194"/>
      <c r="N439" s="195"/>
      <c r="O439" s="195"/>
      <c r="P439" s="195"/>
      <c r="Q439" s="195"/>
      <c r="R439" s="195"/>
      <c r="S439" s="195"/>
      <c r="T439" s="196"/>
      <c r="AT439" s="190" t="s">
        <v>466</v>
      </c>
      <c r="AU439" s="190" t="s">
        <v>87</v>
      </c>
      <c r="AV439" s="15" t="s">
        <v>89</v>
      </c>
      <c r="AW439" s="15" t="s">
        <v>36</v>
      </c>
      <c r="AX439" s="15" t="s">
        <v>79</v>
      </c>
      <c r="AY439" s="190" t="s">
        <v>207</v>
      </c>
    </row>
    <row r="440" spans="2:51" s="15" customFormat="1" ht="12">
      <c r="B440" s="189"/>
      <c r="D440" s="158" t="s">
        <v>466</v>
      </c>
      <c r="E440" s="190" t="s">
        <v>1</v>
      </c>
      <c r="F440" s="191" t="s">
        <v>1331</v>
      </c>
      <c r="H440" s="192">
        <v>89.4</v>
      </c>
      <c r="I440" s="193"/>
      <c r="L440" s="189"/>
      <c r="M440" s="194"/>
      <c r="N440" s="195"/>
      <c r="O440" s="195"/>
      <c r="P440" s="195"/>
      <c r="Q440" s="195"/>
      <c r="R440" s="195"/>
      <c r="S440" s="195"/>
      <c r="T440" s="196"/>
      <c r="AT440" s="190" t="s">
        <v>466</v>
      </c>
      <c r="AU440" s="190" t="s">
        <v>87</v>
      </c>
      <c r="AV440" s="15" t="s">
        <v>89</v>
      </c>
      <c r="AW440" s="15" t="s">
        <v>36</v>
      </c>
      <c r="AX440" s="15" t="s">
        <v>79</v>
      </c>
      <c r="AY440" s="190" t="s">
        <v>207</v>
      </c>
    </row>
    <row r="441" spans="2:51" s="15" customFormat="1" ht="22.5">
      <c r="B441" s="189"/>
      <c r="D441" s="158" t="s">
        <v>466</v>
      </c>
      <c r="E441" s="190" t="s">
        <v>1</v>
      </c>
      <c r="F441" s="191" t="s">
        <v>1332</v>
      </c>
      <c r="H441" s="192">
        <v>318.888</v>
      </c>
      <c r="I441" s="193"/>
      <c r="L441" s="189"/>
      <c r="M441" s="194"/>
      <c r="N441" s="195"/>
      <c r="O441" s="195"/>
      <c r="P441" s="195"/>
      <c r="Q441" s="195"/>
      <c r="R441" s="195"/>
      <c r="S441" s="195"/>
      <c r="T441" s="196"/>
      <c r="AT441" s="190" t="s">
        <v>466</v>
      </c>
      <c r="AU441" s="190" t="s">
        <v>87</v>
      </c>
      <c r="AV441" s="15" t="s">
        <v>89</v>
      </c>
      <c r="AW441" s="15" t="s">
        <v>36</v>
      </c>
      <c r="AX441" s="15" t="s">
        <v>79</v>
      </c>
      <c r="AY441" s="190" t="s">
        <v>207</v>
      </c>
    </row>
    <row r="442" spans="2:51" s="15" customFormat="1" ht="12">
      <c r="B442" s="189"/>
      <c r="D442" s="158" t="s">
        <v>466</v>
      </c>
      <c r="E442" s="190" t="s">
        <v>1</v>
      </c>
      <c r="F442" s="191" t="s">
        <v>1365</v>
      </c>
      <c r="H442" s="192">
        <v>361.152</v>
      </c>
      <c r="I442" s="193"/>
      <c r="L442" s="189"/>
      <c r="M442" s="194"/>
      <c r="N442" s="195"/>
      <c r="O442" s="195"/>
      <c r="P442" s="195"/>
      <c r="Q442" s="195"/>
      <c r="R442" s="195"/>
      <c r="S442" s="195"/>
      <c r="T442" s="196"/>
      <c r="AT442" s="190" t="s">
        <v>466</v>
      </c>
      <c r="AU442" s="190" t="s">
        <v>87</v>
      </c>
      <c r="AV442" s="15" t="s">
        <v>89</v>
      </c>
      <c r="AW442" s="15" t="s">
        <v>36</v>
      </c>
      <c r="AX442" s="15" t="s">
        <v>79</v>
      </c>
      <c r="AY442" s="190" t="s">
        <v>207</v>
      </c>
    </row>
    <row r="443" spans="2:51" s="15" customFormat="1" ht="12">
      <c r="B443" s="189"/>
      <c r="D443" s="158" t="s">
        <v>466</v>
      </c>
      <c r="E443" s="190" t="s">
        <v>1</v>
      </c>
      <c r="F443" s="191" t="s">
        <v>1366</v>
      </c>
      <c r="H443" s="192">
        <v>16.2</v>
      </c>
      <c r="I443" s="193"/>
      <c r="L443" s="189"/>
      <c r="M443" s="194"/>
      <c r="N443" s="195"/>
      <c r="O443" s="195"/>
      <c r="P443" s="195"/>
      <c r="Q443" s="195"/>
      <c r="R443" s="195"/>
      <c r="S443" s="195"/>
      <c r="T443" s="196"/>
      <c r="AT443" s="190" t="s">
        <v>466</v>
      </c>
      <c r="AU443" s="190" t="s">
        <v>87</v>
      </c>
      <c r="AV443" s="15" t="s">
        <v>89</v>
      </c>
      <c r="AW443" s="15" t="s">
        <v>36</v>
      </c>
      <c r="AX443" s="15" t="s">
        <v>79</v>
      </c>
      <c r="AY443" s="190" t="s">
        <v>207</v>
      </c>
    </row>
    <row r="444" spans="2:51" s="15" customFormat="1" ht="12">
      <c r="B444" s="189"/>
      <c r="D444" s="158" t="s">
        <v>466</v>
      </c>
      <c r="E444" s="190" t="s">
        <v>1</v>
      </c>
      <c r="F444" s="191" t="s">
        <v>1348</v>
      </c>
      <c r="H444" s="192">
        <v>2.824</v>
      </c>
      <c r="I444" s="193"/>
      <c r="L444" s="189"/>
      <c r="M444" s="194"/>
      <c r="N444" s="195"/>
      <c r="O444" s="195"/>
      <c r="P444" s="195"/>
      <c r="Q444" s="195"/>
      <c r="R444" s="195"/>
      <c r="S444" s="195"/>
      <c r="T444" s="196"/>
      <c r="AT444" s="190" t="s">
        <v>466</v>
      </c>
      <c r="AU444" s="190" t="s">
        <v>87</v>
      </c>
      <c r="AV444" s="15" t="s">
        <v>89</v>
      </c>
      <c r="AW444" s="15" t="s">
        <v>36</v>
      </c>
      <c r="AX444" s="15" t="s">
        <v>79</v>
      </c>
      <c r="AY444" s="190" t="s">
        <v>207</v>
      </c>
    </row>
    <row r="445" spans="2:51" s="15" customFormat="1" ht="12">
      <c r="B445" s="189"/>
      <c r="D445" s="158" t="s">
        <v>466</v>
      </c>
      <c r="E445" s="190" t="s">
        <v>1</v>
      </c>
      <c r="F445" s="191" t="s">
        <v>1349</v>
      </c>
      <c r="H445" s="192">
        <v>2.644</v>
      </c>
      <c r="I445" s="193"/>
      <c r="L445" s="189"/>
      <c r="M445" s="194"/>
      <c r="N445" s="195"/>
      <c r="O445" s="195"/>
      <c r="P445" s="195"/>
      <c r="Q445" s="195"/>
      <c r="R445" s="195"/>
      <c r="S445" s="195"/>
      <c r="T445" s="196"/>
      <c r="AT445" s="190" t="s">
        <v>466</v>
      </c>
      <c r="AU445" s="190" t="s">
        <v>87</v>
      </c>
      <c r="AV445" s="15" t="s">
        <v>89</v>
      </c>
      <c r="AW445" s="15" t="s">
        <v>36</v>
      </c>
      <c r="AX445" s="15" t="s">
        <v>79</v>
      </c>
      <c r="AY445" s="190" t="s">
        <v>207</v>
      </c>
    </row>
    <row r="446" spans="2:51" s="15" customFormat="1" ht="12">
      <c r="B446" s="189"/>
      <c r="D446" s="158" t="s">
        <v>466</v>
      </c>
      <c r="E446" s="190" t="s">
        <v>1</v>
      </c>
      <c r="F446" s="191" t="s">
        <v>1350</v>
      </c>
      <c r="H446" s="192">
        <v>2.46</v>
      </c>
      <c r="I446" s="193"/>
      <c r="L446" s="189"/>
      <c r="M446" s="194"/>
      <c r="N446" s="195"/>
      <c r="O446" s="195"/>
      <c r="P446" s="195"/>
      <c r="Q446" s="195"/>
      <c r="R446" s="195"/>
      <c r="S446" s="195"/>
      <c r="T446" s="196"/>
      <c r="AT446" s="190" t="s">
        <v>466</v>
      </c>
      <c r="AU446" s="190" t="s">
        <v>87</v>
      </c>
      <c r="AV446" s="15" t="s">
        <v>89</v>
      </c>
      <c r="AW446" s="15" t="s">
        <v>36</v>
      </c>
      <c r="AX446" s="15" t="s">
        <v>79</v>
      </c>
      <c r="AY446" s="190" t="s">
        <v>207</v>
      </c>
    </row>
    <row r="447" spans="2:51" s="15" customFormat="1" ht="12">
      <c r="B447" s="189"/>
      <c r="D447" s="158" t="s">
        <v>466</v>
      </c>
      <c r="E447" s="190" t="s">
        <v>1</v>
      </c>
      <c r="F447" s="191" t="s">
        <v>1351</v>
      </c>
      <c r="H447" s="192">
        <v>39.744</v>
      </c>
      <c r="I447" s="193"/>
      <c r="L447" s="189"/>
      <c r="M447" s="194"/>
      <c r="N447" s="195"/>
      <c r="O447" s="195"/>
      <c r="P447" s="195"/>
      <c r="Q447" s="195"/>
      <c r="R447" s="195"/>
      <c r="S447" s="195"/>
      <c r="T447" s="196"/>
      <c r="AT447" s="190" t="s">
        <v>466</v>
      </c>
      <c r="AU447" s="190" t="s">
        <v>87</v>
      </c>
      <c r="AV447" s="15" t="s">
        <v>89</v>
      </c>
      <c r="AW447" s="15" t="s">
        <v>36</v>
      </c>
      <c r="AX447" s="15" t="s">
        <v>79</v>
      </c>
      <c r="AY447" s="190" t="s">
        <v>207</v>
      </c>
    </row>
    <row r="448" spans="2:51" s="13" customFormat="1" ht="12">
      <c r="B448" s="175"/>
      <c r="D448" s="158" t="s">
        <v>466</v>
      </c>
      <c r="E448" s="176" t="s">
        <v>1</v>
      </c>
      <c r="F448" s="177" t="s">
        <v>468</v>
      </c>
      <c r="H448" s="178">
        <v>1175.448</v>
      </c>
      <c r="I448" s="179"/>
      <c r="L448" s="175"/>
      <c r="M448" s="180"/>
      <c r="N448" s="181"/>
      <c r="O448" s="181"/>
      <c r="P448" s="181"/>
      <c r="Q448" s="181"/>
      <c r="R448" s="181"/>
      <c r="S448" s="181"/>
      <c r="T448" s="182"/>
      <c r="AT448" s="176" t="s">
        <v>466</v>
      </c>
      <c r="AU448" s="176" t="s">
        <v>87</v>
      </c>
      <c r="AV448" s="13" t="s">
        <v>212</v>
      </c>
      <c r="AW448" s="13" t="s">
        <v>36</v>
      </c>
      <c r="AX448" s="13" t="s">
        <v>87</v>
      </c>
      <c r="AY448" s="176" t="s">
        <v>207</v>
      </c>
    </row>
    <row r="449" spans="1:65" s="2" customFormat="1" ht="21.75" customHeight="1">
      <c r="A449" s="32"/>
      <c r="B449" s="143"/>
      <c r="C449" s="144" t="s">
        <v>560</v>
      </c>
      <c r="D449" s="144" t="s">
        <v>208</v>
      </c>
      <c r="E449" s="145" t="s">
        <v>1367</v>
      </c>
      <c r="F449" s="146" t="s">
        <v>1368</v>
      </c>
      <c r="G449" s="147" t="s">
        <v>333</v>
      </c>
      <c r="H449" s="148">
        <v>2</v>
      </c>
      <c r="I449" s="149"/>
      <c r="J449" s="150">
        <f>ROUND(I449*H449,2)</f>
        <v>0</v>
      </c>
      <c r="K449" s="151"/>
      <c r="L449" s="33"/>
      <c r="M449" s="152" t="s">
        <v>1</v>
      </c>
      <c r="N449" s="153" t="s">
        <v>44</v>
      </c>
      <c r="O449" s="58"/>
      <c r="P449" s="154">
        <f>O449*H449</f>
        <v>0</v>
      </c>
      <c r="Q449" s="154">
        <v>0</v>
      </c>
      <c r="R449" s="154">
        <f>Q449*H449</f>
        <v>0</v>
      </c>
      <c r="S449" s="154">
        <v>0</v>
      </c>
      <c r="T449" s="155">
        <f>S449*H449</f>
        <v>0</v>
      </c>
      <c r="U449" s="32"/>
      <c r="V449" s="32"/>
      <c r="W449" s="32"/>
      <c r="X449" s="32"/>
      <c r="Y449" s="32"/>
      <c r="Z449" s="32"/>
      <c r="AA449" s="32"/>
      <c r="AB449" s="32"/>
      <c r="AC449" s="32"/>
      <c r="AD449" s="32"/>
      <c r="AE449" s="32"/>
      <c r="AR449" s="156" t="s">
        <v>902</v>
      </c>
      <c r="AT449" s="156" t="s">
        <v>208</v>
      </c>
      <c r="AU449" s="156" t="s">
        <v>87</v>
      </c>
      <c r="AY449" s="17" t="s">
        <v>207</v>
      </c>
      <c r="BE449" s="157">
        <f>IF(N449="základní",J449,0)</f>
        <v>0</v>
      </c>
      <c r="BF449" s="157">
        <f>IF(N449="snížená",J449,0)</f>
        <v>0</v>
      </c>
      <c r="BG449" s="157">
        <f>IF(N449="zákl. přenesená",J449,0)</f>
        <v>0</v>
      </c>
      <c r="BH449" s="157">
        <f>IF(N449="sníž. přenesená",J449,0)</f>
        <v>0</v>
      </c>
      <c r="BI449" s="157">
        <f>IF(N449="nulová",J449,0)</f>
        <v>0</v>
      </c>
      <c r="BJ449" s="17" t="s">
        <v>87</v>
      </c>
      <c r="BK449" s="157">
        <f>ROUND(I449*H449,2)</f>
        <v>0</v>
      </c>
      <c r="BL449" s="17" t="s">
        <v>902</v>
      </c>
      <c r="BM449" s="156" t="s">
        <v>1369</v>
      </c>
    </row>
    <row r="450" spans="1:47" s="2" customFormat="1" ht="48.75">
      <c r="A450" s="32"/>
      <c r="B450" s="33"/>
      <c r="C450" s="32"/>
      <c r="D450" s="158" t="s">
        <v>213</v>
      </c>
      <c r="E450" s="32"/>
      <c r="F450" s="159" t="s">
        <v>1370</v>
      </c>
      <c r="G450" s="32"/>
      <c r="H450" s="32"/>
      <c r="I450" s="160"/>
      <c r="J450" s="32"/>
      <c r="K450" s="32"/>
      <c r="L450" s="33"/>
      <c r="M450" s="161"/>
      <c r="N450" s="162"/>
      <c r="O450" s="58"/>
      <c r="P450" s="58"/>
      <c r="Q450" s="58"/>
      <c r="R450" s="58"/>
      <c r="S450" s="58"/>
      <c r="T450" s="59"/>
      <c r="U450" s="32"/>
      <c r="V450" s="32"/>
      <c r="W450" s="32"/>
      <c r="X450" s="32"/>
      <c r="Y450" s="32"/>
      <c r="Z450" s="32"/>
      <c r="AA450" s="32"/>
      <c r="AB450" s="32"/>
      <c r="AC450" s="32"/>
      <c r="AD450" s="32"/>
      <c r="AE450" s="32"/>
      <c r="AT450" s="17" t="s">
        <v>213</v>
      </c>
      <c r="AU450" s="17" t="s">
        <v>87</v>
      </c>
    </row>
    <row r="451" spans="1:65" s="2" customFormat="1" ht="33" customHeight="1">
      <c r="A451" s="32"/>
      <c r="B451" s="143"/>
      <c r="C451" s="144" t="s">
        <v>1371</v>
      </c>
      <c r="D451" s="144" t="s">
        <v>208</v>
      </c>
      <c r="E451" s="145" t="s">
        <v>1372</v>
      </c>
      <c r="F451" s="146" t="s">
        <v>1373</v>
      </c>
      <c r="G451" s="147" t="s">
        <v>333</v>
      </c>
      <c r="H451" s="148">
        <v>3</v>
      </c>
      <c r="I451" s="149"/>
      <c r="J451" s="150">
        <f>ROUND(I451*H451,2)</f>
        <v>0</v>
      </c>
      <c r="K451" s="151"/>
      <c r="L451" s="33"/>
      <c r="M451" s="152" t="s">
        <v>1</v>
      </c>
      <c r="N451" s="153" t="s">
        <v>44</v>
      </c>
      <c r="O451" s="58"/>
      <c r="P451" s="154">
        <f>O451*H451</f>
        <v>0</v>
      </c>
      <c r="Q451" s="154">
        <v>0</v>
      </c>
      <c r="R451" s="154">
        <f>Q451*H451</f>
        <v>0</v>
      </c>
      <c r="S451" s="154">
        <v>0</v>
      </c>
      <c r="T451" s="155">
        <f>S451*H451</f>
        <v>0</v>
      </c>
      <c r="U451" s="32"/>
      <c r="V451" s="32"/>
      <c r="W451" s="32"/>
      <c r="X451" s="32"/>
      <c r="Y451" s="32"/>
      <c r="Z451" s="32"/>
      <c r="AA451" s="32"/>
      <c r="AB451" s="32"/>
      <c r="AC451" s="32"/>
      <c r="AD451" s="32"/>
      <c r="AE451" s="32"/>
      <c r="AR451" s="156" t="s">
        <v>902</v>
      </c>
      <c r="AT451" s="156" t="s">
        <v>208</v>
      </c>
      <c r="AU451" s="156" t="s">
        <v>87</v>
      </c>
      <c r="AY451" s="17" t="s">
        <v>207</v>
      </c>
      <c r="BE451" s="157">
        <f>IF(N451="základní",J451,0)</f>
        <v>0</v>
      </c>
      <c r="BF451" s="157">
        <f>IF(N451="snížená",J451,0)</f>
        <v>0</v>
      </c>
      <c r="BG451" s="157">
        <f>IF(N451="zákl. přenesená",J451,0)</f>
        <v>0</v>
      </c>
      <c r="BH451" s="157">
        <f>IF(N451="sníž. přenesená",J451,0)</f>
        <v>0</v>
      </c>
      <c r="BI451" s="157">
        <f>IF(N451="nulová",J451,0)</f>
        <v>0</v>
      </c>
      <c r="BJ451" s="17" t="s">
        <v>87</v>
      </c>
      <c r="BK451" s="157">
        <f>ROUND(I451*H451,2)</f>
        <v>0</v>
      </c>
      <c r="BL451" s="17" t="s">
        <v>902</v>
      </c>
      <c r="BM451" s="156" t="s">
        <v>1374</v>
      </c>
    </row>
    <row r="452" spans="1:47" s="2" customFormat="1" ht="48.75">
      <c r="A452" s="32"/>
      <c r="B452" s="33"/>
      <c r="C452" s="32"/>
      <c r="D452" s="158" t="s">
        <v>213</v>
      </c>
      <c r="E452" s="32"/>
      <c r="F452" s="159" t="s">
        <v>1375</v>
      </c>
      <c r="G452" s="32"/>
      <c r="H452" s="32"/>
      <c r="I452" s="160"/>
      <c r="J452" s="32"/>
      <c r="K452" s="32"/>
      <c r="L452" s="33"/>
      <c r="M452" s="161"/>
      <c r="N452" s="162"/>
      <c r="O452" s="58"/>
      <c r="P452" s="58"/>
      <c r="Q452" s="58"/>
      <c r="R452" s="58"/>
      <c r="S452" s="58"/>
      <c r="T452" s="59"/>
      <c r="U452" s="32"/>
      <c r="V452" s="32"/>
      <c r="W452" s="32"/>
      <c r="X452" s="32"/>
      <c r="Y452" s="32"/>
      <c r="Z452" s="32"/>
      <c r="AA452" s="32"/>
      <c r="AB452" s="32"/>
      <c r="AC452" s="32"/>
      <c r="AD452" s="32"/>
      <c r="AE452" s="32"/>
      <c r="AT452" s="17" t="s">
        <v>213</v>
      </c>
      <c r="AU452" s="17" t="s">
        <v>87</v>
      </c>
    </row>
    <row r="453" spans="1:65" s="2" customFormat="1" ht="21.75" customHeight="1">
      <c r="A453" s="32"/>
      <c r="B453" s="143"/>
      <c r="C453" s="144" t="s">
        <v>561</v>
      </c>
      <c r="D453" s="144" t="s">
        <v>208</v>
      </c>
      <c r="E453" s="145" t="s">
        <v>1376</v>
      </c>
      <c r="F453" s="146" t="s">
        <v>1377</v>
      </c>
      <c r="G453" s="147" t="s">
        <v>796</v>
      </c>
      <c r="H453" s="148">
        <v>3155.174</v>
      </c>
      <c r="I453" s="149"/>
      <c r="J453" s="150">
        <f>ROUND(I453*H453,2)</f>
        <v>0</v>
      </c>
      <c r="K453" s="151"/>
      <c r="L453" s="33"/>
      <c r="M453" s="152" t="s">
        <v>1</v>
      </c>
      <c r="N453" s="153" t="s">
        <v>44</v>
      </c>
      <c r="O453" s="58"/>
      <c r="P453" s="154">
        <f>O453*H453</f>
        <v>0</v>
      </c>
      <c r="Q453" s="154">
        <v>0</v>
      </c>
      <c r="R453" s="154">
        <f>Q453*H453</f>
        <v>0</v>
      </c>
      <c r="S453" s="154">
        <v>0</v>
      </c>
      <c r="T453" s="155">
        <f>S453*H453</f>
        <v>0</v>
      </c>
      <c r="U453" s="32"/>
      <c r="V453" s="32"/>
      <c r="W453" s="32"/>
      <c r="X453" s="32"/>
      <c r="Y453" s="32"/>
      <c r="Z453" s="32"/>
      <c r="AA453" s="32"/>
      <c r="AB453" s="32"/>
      <c r="AC453" s="32"/>
      <c r="AD453" s="32"/>
      <c r="AE453" s="32"/>
      <c r="AR453" s="156" t="s">
        <v>902</v>
      </c>
      <c r="AT453" s="156" t="s">
        <v>208</v>
      </c>
      <c r="AU453" s="156" t="s">
        <v>87</v>
      </c>
      <c r="AY453" s="17" t="s">
        <v>207</v>
      </c>
      <c r="BE453" s="157">
        <f>IF(N453="základní",J453,0)</f>
        <v>0</v>
      </c>
      <c r="BF453" s="157">
        <f>IF(N453="snížená",J453,0)</f>
        <v>0</v>
      </c>
      <c r="BG453" s="157">
        <f>IF(N453="zákl. přenesená",J453,0)</f>
        <v>0</v>
      </c>
      <c r="BH453" s="157">
        <f>IF(N453="sníž. přenesená",J453,0)</f>
        <v>0</v>
      </c>
      <c r="BI453" s="157">
        <f>IF(N453="nulová",J453,0)</f>
        <v>0</v>
      </c>
      <c r="BJ453" s="17" t="s">
        <v>87</v>
      </c>
      <c r="BK453" s="157">
        <f>ROUND(I453*H453,2)</f>
        <v>0</v>
      </c>
      <c r="BL453" s="17" t="s">
        <v>902</v>
      </c>
      <c r="BM453" s="156" t="s">
        <v>1378</v>
      </c>
    </row>
    <row r="454" spans="1:47" s="2" customFormat="1" ht="39">
      <c r="A454" s="32"/>
      <c r="B454" s="33"/>
      <c r="C454" s="32"/>
      <c r="D454" s="158" t="s">
        <v>213</v>
      </c>
      <c r="E454" s="32"/>
      <c r="F454" s="159" t="s">
        <v>1379</v>
      </c>
      <c r="G454" s="32"/>
      <c r="H454" s="32"/>
      <c r="I454" s="160"/>
      <c r="J454" s="32"/>
      <c r="K454" s="32"/>
      <c r="L454" s="33"/>
      <c r="M454" s="161"/>
      <c r="N454" s="162"/>
      <c r="O454" s="58"/>
      <c r="P454" s="58"/>
      <c r="Q454" s="58"/>
      <c r="R454" s="58"/>
      <c r="S454" s="58"/>
      <c r="T454" s="59"/>
      <c r="U454" s="32"/>
      <c r="V454" s="32"/>
      <c r="W454" s="32"/>
      <c r="X454" s="32"/>
      <c r="Y454" s="32"/>
      <c r="Z454" s="32"/>
      <c r="AA454" s="32"/>
      <c r="AB454" s="32"/>
      <c r="AC454" s="32"/>
      <c r="AD454" s="32"/>
      <c r="AE454" s="32"/>
      <c r="AT454" s="17" t="s">
        <v>213</v>
      </c>
      <c r="AU454" s="17" t="s">
        <v>87</v>
      </c>
    </row>
    <row r="455" spans="2:51" s="15" customFormat="1" ht="12">
      <c r="B455" s="189"/>
      <c r="D455" s="158" t="s">
        <v>466</v>
      </c>
      <c r="E455" s="190" t="s">
        <v>1</v>
      </c>
      <c r="F455" s="191" t="s">
        <v>1380</v>
      </c>
      <c r="H455" s="192">
        <v>3108.754</v>
      </c>
      <c r="I455" s="193"/>
      <c r="L455" s="189"/>
      <c r="M455" s="194"/>
      <c r="N455" s="195"/>
      <c r="O455" s="195"/>
      <c r="P455" s="195"/>
      <c r="Q455" s="195"/>
      <c r="R455" s="195"/>
      <c r="S455" s="195"/>
      <c r="T455" s="196"/>
      <c r="AT455" s="190" t="s">
        <v>466</v>
      </c>
      <c r="AU455" s="190" t="s">
        <v>87</v>
      </c>
      <c r="AV455" s="15" t="s">
        <v>89</v>
      </c>
      <c r="AW455" s="15" t="s">
        <v>36</v>
      </c>
      <c r="AX455" s="15" t="s">
        <v>79</v>
      </c>
      <c r="AY455" s="190" t="s">
        <v>207</v>
      </c>
    </row>
    <row r="456" spans="2:51" s="15" customFormat="1" ht="12">
      <c r="B456" s="189"/>
      <c r="D456" s="158" t="s">
        <v>466</v>
      </c>
      <c r="E456" s="190" t="s">
        <v>1</v>
      </c>
      <c r="F456" s="191" t="s">
        <v>1381</v>
      </c>
      <c r="H456" s="192">
        <v>46.42</v>
      </c>
      <c r="I456" s="193"/>
      <c r="L456" s="189"/>
      <c r="M456" s="194"/>
      <c r="N456" s="195"/>
      <c r="O456" s="195"/>
      <c r="P456" s="195"/>
      <c r="Q456" s="195"/>
      <c r="R456" s="195"/>
      <c r="S456" s="195"/>
      <c r="T456" s="196"/>
      <c r="AT456" s="190" t="s">
        <v>466</v>
      </c>
      <c r="AU456" s="190" t="s">
        <v>87</v>
      </c>
      <c r="AV456" s="15" t="s">
        <v>89</v>
      </c>
      <c r="AW456" s="15" t="s">
        <v>36</v>
      </c>
      <c r="AX456" s="15" t="s">
        <v>79</v>
      </c>
      <c r="AY456" s="190" t="s">
        <v>207</v>
      </c>
    </row>
    <row r="457" spans="2:51" s="13" customFormat="1" ht="12">
      <c r="B457" s="175"/>
      <c r="D457" s="158" t="s">
        <v>466</v>
      </c>
      <c r="E457" s="176" t="s">
        <v>1</v>
      </c>
      <c r="F457" s="177" t="s">
        <v>468</v>
      </c>
      <c r="H457" s="178">
        <v>3155.174</v>
      </c>
      <c r="I457" s="179"/>
      <c r="L457" s="175"/>
      <c r="M457" s="180"/>
      <c r="N457" s="181"/>
      <c r="O457" s="181"/>
      <c r="P457" s="181"/>
      <c r="Q457" s="181"/>
      <c r="R457" s="181"/>
      <c r="S457" s="181"/>
      <c r="T457" s="182"/>
      <c r="AT457" s="176" t="s">
        <v>466</v>
      </c>
      <c r="AU457" s="176" t="s">
        <v>87</v>
      </c>
      <c r="AV457" s="13" t="s">
        <v>212</v>
      </c>
      <c r="AW457" s="13" t="s">
        <v>36</v>
      </c>
      <c r="AX457" s="13" t="s">
        <v>87</v>
      </c>
      <c r="AY457" s="176" t="s">
        <v>207</v>
      </c>
    </row>
    <row r="458" spans="1:65" s="2" customFormat="1" ht="16.5" customHeight="1">
      <c r="A458" s="32"/>
      <c r="B458" s="143"/>
      <c r="C458" s="144" t="s">
        <v>1382</v>
      </c>
      <c r="D458" s="144" t="s">
        <v>208</v>
      </c>
      <c r="E458" s="145" t="s">
        <v>1383</v>
      </c>
      <c r="F458" s="146" t="s">
        <v>1384</v>
      </c>
      <c r="G458" s="147" t="s">
        <v>796</v>
      </c>
      <c r="H458" s="148">
        <v>916.608</v>
      </c>
      <c r="I458" s="149"/>
      <c r="J458" s="150">
        <f>ROUND(I458*H458,2)</f>
        <v>0</v>
      </c>
      <c r="K458" s="151"/>
      <c r="L458" s="33"/>
      <c r="M458" s="152" t="s">
        <v>1</v>
      </c>
      <c r="N458" s="153" t="s">
        <v>44</v>
      </c>
      <c r="O458" s="58"/>
      <c r="P458" s="154">
        <f>O458*H458</f>
        <v>0</v>
      </c>
      <c r="Q458" s="154">
        <v>0</v>
      </c>
      <c r="R458" s="154">
        <f>Q458*H458</f>
        <v>0</v>
      </c>
      <c r="S458" s="154">
        <v>0</v>
      </c>
      <c r="T458" s="155">
        <f>S458*H458</f>
        <v>0</v>
      </c>
      <c r="U458" s="32"/>
      <c r="V458" s="32"/>
      <c r="W458" s="32"/>
      <c r="X458" s="32"/>
      <c r="Y458" s="32"/>
      <c r="Z458" s="32"/>
      <c r="AA458" s="32"/>
      <c r="AB458" s="32"/>
      <c r="AC458" s="32"/>
      <c r="AD458" s="32"/>
      <c r="AE458" s="32"/>
      <c r="AR458" s="156" t="s">
        <v>902</v>
      </c>
      <c r="AT458" s="156" t="s">
        <v>208</v>
      </c>
      <c r="AU458" s="156" t="s">
        <v>87</v>
      </c>
      <c r="AY458" s="17" t="s">
        <v>207</v>
      </c>
      <c r="BE458" s="157">
        <f>IF(N458="základní",J458,0)</f>
        <v>0</v>
      </c>
      <c r="BF458" s="157">
        <f>IF(N458="snížená",J458,0)</f>
        <v>0</v>
      </c>
      <c r="BG458" s="157">
        <f>IF(N458="zákl. přenesená",J458,0)</f>
        <v>0</v>
      </c>
      <c r="BH458" s="157">
        <f>IF(N458="sníž. přenesená",J458,0)</f>
        <v>0</v>
      </c>
      <c r="BI458" s="157">
        <f>IF(N458="nulová",J458,0)</f>
        <v>0</v>
      </c>
      <c r="BJ458" s="17" t="s">
        <v>87</v>
      </c>
      <c r="BK458" s="157">
        <f>ROUND(I458*H458,2)</f>
        <v>0</v>
      </c>
      <c r="BL458" s="17" t="s">
        <v>902</v>
      </c>
      <c r="BM458" s="156" t="s">
        <v>1385</v>
      </c>
    </row>
    <row r="459" spans="1:47" s="2" customFormat="1" ht="39">
      <c r="A459" s="32"/>
      <c r="B459" s="33"/>
      <c r="C459" s="32"/>
      <c r="D459" s="158" t="s">
        <v>213</v>
      </c>
      <c r="E459" s="32"/>
      <c r="F459" s="159" t="s">
        <v>1386</v>
      </c>
      <c r="G459" s="32"/>
      <c r="H459" s="32"/>
      <c r="I459" s="160"/>
      <c r="J459" s="32"/>
      <c r="K459" s="32"/>
      <c r="L459" s="33"/>
      <c r="M459" s="161"/>
      <c r="N459" s="162"/>
      <c r="O459" s="58"/>
      <c r="P459" s="58"/>
      <c r="Q459" s="58"/>
      <c r="R459" s="58"/>
      <c r="S459" s="58"/>
      <c r="T459" s="59"/>
      <c r="U459" s="32"/>
      <c r="V459" s="32"/>
      <c r="W459" s="32"/>
      <c r="X459" s="32"/>
      <c r="Y459" s="32"/>
      <c r="Z459" s="32"/>
      <c r="AA459" s="32"/>
      <c r="AB459" s="32"/>
      <c r="AC459" s="32"/>
      <c r="AD459" s="32"/>
      <c r="AE459" s="32"/>
      <c r="AT459" s="17" t="s">
        <v>213</v>
      </c>
      <c r="AU459" s="17" t="s">
        <v>87</v>
      </c>
    </row>
    <row r="460" spans="2:51" s="15" customFormat="1" ht="12">
      <c r="B460" s="189"/>
      <c r="D460" s="158" t="s">
        <v>466</v>
      </c>
      <c r="E460" s="190" t="s">
        <v>1</v>
      </c>
      <c r="F460" s="191" t="s">
        <v>1331</v>
      </c>
      <c r="H460" s="192">
        <v>89.4</v>
      </c>
      <c r="I460" s="193"/>
      <c r="L460" s="189"/>
      <c r="M460" s="194"/>
      <c r="N460" s="195"/>
      <c r="O460" s="195"/>
      <c r="P460" s="195"/>
      <c r="Q460" s="195"/>
      <c r="R460" s="195"/>
      <c r="S460" s="195"/>
      <c r="T460" s="196"/>
      <c r="AT460" s="190" t="s">
        <v>466</v>
      </c>
      <c r="AU460" s="190" t="s">
        <v>87</v>
      </c>
      <c r="AV460" s="15" t="s">
        <v>89</v>
      </c>
      <c r="AW460" s="15" t="s">
        <v>36</v>
      </c>
      <c r="AX460" s="15" t="s">
        <v>79</v>
      </c>
      <c r="AY460" s="190" t="s">
        <v>207</v>
      </c>
    </row>
    <row r="461" spans="2:51" s="15" customFormat="1" ht="22.5">
      <c r="B461" s="189"/>
      <c r="D461" s="158" t="s">
        <v>466</v>
      </c>
      <c r="E461" s="190" t="s">
        <v>1</v>
      </c>
      <c r="F461" s="191" t="s">
        <v>1332</v>
      </c>
      <c r="H461" s="192">
        <v>318.888</v>
      </c>
      <c r="I461" s="193"/>
      <c r="L461" s="189"/>
      <c r="M461" s="194"/>
      <c r="N461" s="195"/>
      <c r="O461" s="195"/>
      <c r="P461" s="195"/>
      <c r="Q461" s="195"/>
      <c r="R461" s="195"/>
      <c r="S461" s="195"/>
      <c r="T461" s="196"/>
      <c r="AT461" s="190" t="s">
        <v>466</v>
      </c>
      <c r="AU461" s="190" t="s">
        <v>87</v>
      </c>
      <c r="AV461" s="15" t="s">
        <v>89</v>
      </c>
      <c r="AW461" s="15" t="s">
        <v>36</v>
      </c>
      <c r="AX461" s="15" t="s">
        <v>79</v>
      </c>
      <c r="AY461" s="190" t="s">
        <v>207</v>
      </c>
    </row>
    <row r="462" spans="2:51" s="15" customFormat="1" ht="22.5">
      <c r="B462" s="189"/>
      <c r="D462" s="158" t="s">
        <v>466</v>
      </c>
      <c r="E462" s="190" t="s">
        <v>1</v>
      </c>
      <c r="F462" s="191" t="s">
        <v>1317</v>
      </c>
      <c r="H462" s="192">
        <v>508.32</v>
      </c>
      <c r="I462" s="193"/>
      <c r="L462" s="189"/>
      <c r="M462" s="194"/>
      <c r="N462" s="195"/>
      <c r="O462" s="195"/>
      <c r="P462" s="195"/>
      <c r="Q462" s="195"/>
      <c r="R462" s="195"/>
      <c r="S462" s="195"/>
      <c r="T462" s="196"/>
      <c r="AT462" s="190" t="s">
        <v>466</v>
      </c>
      <c r="AU462" s="190" t="s">
        <v>87</v>
      </c>
      <c r="AV462" s="15" t="s">
        <v>89</v>
      </c>
      <c r="AW462" s="15" t="s">
        <v>36</v>
      </c>
      <c r="AX462" s="15" t="s">
        <v>79</v>
      </c>
      <c r="AY462" s="190" t="s">
        <v>207</v>
      </c>
    </row>
    <row r="463" spans="2:51" s="13" customFormat="1" ht="12">
      <c r="B463" s="175"/>
      <c r="D463" s="158" t="s">
        <v>466</v>
      </c>
      <c r="E463" s="176" t="s">
        <v>1</v>
      </c>
      <c r="F463" s="177" t="s">
        <v>468</v>
      </c>
      <c r="H463" s="178">
        <v>916.608</v>
      </c>
      <c r="I463" s="179"/>
      <c r="L463" s="175"/>
      <c r="M463" s="211"/>
      <c r="N463" s="212"/>
      <c r="O463" s="212"/>
      <c r="P463" s="212"/>
      <c r="Q463" s="212"/>
      <c r="R463" s="212"/>
      <c r="S463" s="212"/>
      <c r="T463" s="213"/>
      <c r="AT463" s="176" t="s">
        <v>466</v>
      </c>
      <c r="AU463" s="176" t="s">
        <v>87</v>
      </c>
      <c r="AV463" s="13" t="s">
        <v>212</v>
      </c>
      <c r="AW463" s="13" t="s">
        <v>36</v>
      </c>
      <c r="AX463" s="13" t="s">
        <v>87</v>
      </c>
      <c r="AY463" s="176" t="s">
        <v>207</v>
      </c>
    </row>
    <row r="464" spans="1:31" s="2" customFormat="1" ht="6.95" customHeight="1">
      <c r="A464" s="32"/>
      <c r="B464" s="47"/>
      <c r="C464" s="48"/>
      <c r="D464" s="48"/>
      <c r="E464" s="48"/>
      <c r="F464" s="48"/>
      <c r="G464" s="48"/>
      <c r="H464" s="48"/>
      <c r="I464" s="48"/>
      <c r="J464" s="48"/>
      <c r="K464" s="48"/>
      <c r="L464" s="33"/>
      <c r="M464" s="32"/>
      <c r="O464" s="32"/>
      <c r="P464" s="32"/>
      <c r="Q464" s="32"/>
      <c r="R464" s="32"/>
      <c r="S464" s="32"/>
      <c r="T464" s="32"/>
      <c r="U464" s="32"/>
      <c r="V464" s="32"/>
      <c r="W464" s="32"/>
      <c r="X464" s="32"/>
      <c r="Y464" s="32"/>
      <c r="Z464" s="32"/>
      <c r="AA464" s="32"/>
      <c r="AB464" s="32"/>
      <c r="AC464" s="32"/>
      <c r="AD464" s="32"/>
      <c r="AE464" s="32"/>
    </row>
  </sheetData>
  <autoFilter ref="C118:K463"/>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BM39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2" t="s">
        <v>5</v>
      </c>
      <c r="M2" s="243"/>
      <c r="N2" s="243"/>
      <c r="O2" s="243"/>
      <c r="P2" s="243"/>
      <c r="Q2" s="243"/>
      <c r="R2" s="243"/>
      <c r="S2" s="243"/>
      <c r="T2" s="243"/>
      <c r="U2" s="243"/>
      <c r="V2" s="243"/>
      <c r="AT2" s="17" t="s">
        <v>125</v>
      </c>
    </row>
    <row r="3" spans="2:46" s="1" customFormat="1" ht="6.95" customHeight="1" hidden="1">
      <c r="B3" s="18"/>
      <c r="C3" s="19"/>
      <c r="D3" s="19"/>
      <c r="E3" s="19"/>
      <c r="F3" s="19"/>
      <c r="G3" s="19"/>
      <c r="H3" s="19"/>
      <c r="I3" s="19"/>
      <c r="J3" s="19"/>
      <c r="K3" s="19"/>
      <c r="L3" s="20"/>
      <c r="AT3" s="17" t="s">
        <v>89</v>
      </c>
    </row>
    <row r="4" spans="2:46" s="1" customFormat="1" ht="24.95" customHeight="1" hidden="1">
      <c r="B4" s="20"/>
      <c r="D4" s="21" t="s">
        <v>183</v>
      </c>
      <c r="L4" s="20"/>
      <c r="M4" s="98" t="s">
        <v>10</v>
      </c>
      <c r="AT4" s="17" t="s">
        <v>3</v>
      </c>
    </row>
    <row r="5" spans="2:12" s="1" customFormat="1" ht="6.95" customHeight="1" hidden="1">
      <c r="B5" s="20"/>
      <c r="L5" s="20"/>
    </row>
    <row r="6" spans="2:12" s="1" customFormat="1" ht="12" customHeight="1" hidden="1">
      <c r="B6" s="20"/>
      <c r="D6" s="27" t="s">
        <v>16</v>
      </c>
      <c r="L6" s="20"/>
    </row>
    <row r="7" spans="2:12" s="1" customFormat="1" ht="16.5" customHeight="1" hidden="1">
      <c r="B7" s="20"/>
      <c r="E7" s="259" t="str">
        <f>'Rekapitulace stavby'!K6</f>
        <v>Oprava nástupišť č. 5 a 6 v žst. Brno hl.n.</v>
      </c>
      <c r="F7" s="260"/>
      <c r="G7" s="260"/>
      <c r="H7" s="260"/>
      <c r="L7" s="20"/>
    </row>
    <row r="8" spans="1:31" s="2" customFormat="1" ht="12" customHeight="1" hidden="1">
      <c r="A8" s="32"/>
      <c r="B8" s="33"/>
      <c r="C8" s="32"/>
      <c r="D8" s="27" t="s">
        <v>184</v>
      </c>
      <c r="E8" s="32"/>
      <c r="F8" s="32"/>
      <c r="G8" s="32"/>
      <c r="H8" s="32"/>
      <c r="I8" s="32"/>
      <c r="J8" s="32"/>
      <c r="K8" s="32"/>
      <c r="L8" s="42"/>
      <c r="S8" s="32"/>
      <c r="T8" s="32"/>
      <c r="U8" s="32"/>
      <c r="V8" s="32"/>
      <c r="W8" s="32"/>
      <c r="X8" s="32"/>
      <c r="Y8" s="32"/>
      <c r="Z8" s="32"/>
      <c r="AA8" s="32"/>
      <c r="AB8" s="32"/>
      <c r="AC8" s="32"/>
      <c r="AD8" s="32"/>
      <c r="AE8" s="32"/>
    </row>
    <row r="9" spans="1:31" s="2" customFormat="1" ht="16.5" customHeight="1" hidden="1">
      <c r="A9" s="32"/>
      <c r="B9" s="33"/>
      <c r="C9" s="32"/>
      <c r="D9" s="32"/>
      <c r="E9" s="232" t="s">
        <v>1387</v>
      </c>
      <c r="F9" s="258"/>
      <c r="G9" s="258"/>
      <c r="H9" s="258"/>
      <c r="I9" s="32"/>
      <c r="J9" s="32"/>
      <c r="K9" s="32"/>
      <c r="L9" s="42"/>
      <c r="S9" s="32"/>
      <c r="T9" s="32"/>
      <c r="U9" s="32"/>
      <c r="V9" s="32"/>
      <c r="W9" s="32"/>
      <c r="X9" s="32"/>
      <c r="Y9" s="32"/>
      <c r="Z9" s="32"/>
      <c r="AA9" s="32"/>
      <c r="AB9" s="32"/>
      <c r="AC9" s="32"/>
      <c r="AD9" s="32"/>
      <c r="AE9" s="32"/>
    </row>
    <row r="10" spans="1:31" s="2" customFormat="1" ht="12" hidden="1">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hidden="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hidden="1">
      <c r="A12" s="32"/>
      <c r="B12" s="33"/>
      <c r="C12" s="32"/>
      <c r="D12" s="27" t="s">
        <v>20</v>
      </c>
      <c r="E12" s="32"/>
      <c r="F12" s="25" t="s">
        <v>21</v>
      </c>
      <c r="G12" s="32"/>
      <c r="H12" s="32"/>
      <c r="I12" s="27" t="s">
        <v>22</v>
      </c>
      <c r="J12" s="55" t="str">
        <f>'Rekapitulace stavby'!AN8</f>
        <v>18. 2. 2021</v>
      </c>
      <c r="K12" s="32"/>
      <c r="L12" s="42"/>
      <c r="S12" s="32"/>
      <c r="T12" s="32"/>
      <c r="U12" s="32"/>
      <c r="V12" s="32"/>
      <c r="W12" s="32"/>
      <c r="X12" s="32"/>
      <c r="Y12" s="32"/>
      <c r="Z12" s="32"/>
      <c r="AA12" s="32"/>
      <c r="AB12" s="32"/>
      <c r="AC12" s="32"/>
      <c r="AD12" s="32"/>
      <c r="AE12" s="32"/>
    </row>
    <row r="13" spans="1:31" s="2" customFormat="1" ht="10.9" customHeight="1" hidden="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hidden="1">
      <c r="A14" s="32"/>
      <c r="B14" s="33"/>
      <c r="C14" s="32"/>
      <c r="D14" s="27" t="s">
        <v>24</v>
      </c>
      <c r="E14" s="32"/>
      <c r="F14" s="32"/>
      <c r="G14" s="32"/>
      <c r="H14" s="32"/>
      <c r="I14" s="27" t="s">
        <v>25</v>
      </c>
      <c r="J14" s="25" t="s">
        <v>26</v>
      </c>
      <c r="K14" s="32"/>
      <c r="L14" s="42"/>
      <c r="S14" s="32"/>
      <c r="T14" s="32"/>
      <c r="U14" s="32"/>
      <c r="V14" s="32"/>
      <c r="W14" s="32"/>
      <c r="X14" s="32"/>
      <c r="Y14" s="32"/>
      <c r="Z14" s="32"/>
      <c r="AA14" s="32"/>
      <c r="AB14" s="32"/>
      <c r="AC14" s="32"/>
      <c r="AD14" s="32"/>
      <c r="AE14" s="32"/>
    </row>
    <row r="15" spans="1:31" s="2" customFormat="1" ht="18" customHeight="1" hidden="1">
      <c r="A15" s="32"/>
      <c r="B15" s="33"/>
      <c r="C15" s="32"/>
      <c r="D15" s="32"/>
      <c r="E15" s="25" t="s">
        <v>27</v>
      </c>
      <c r="F15" s="32"/>
      <c r="G15" s="32"/>
      <c r="H15" s="32"/>
      <c r="I15" s="27" t="s">
        <v>28</v>
      </c>
      <c r="J15" s="25" t="s">
        <v>29</v>
      </c>
      <c r="K15" s="32"/>
      <c r="L15" s="42"/>
      <c r="S15" s="32"/>
      <c r="T15" s="32"/>
      <c r="U15" s="32"/>
      <c r="V15" s="32"/>
      <c r="W15" s="32"/>
      <c r="X15" s="32"/>
      <c r="Y15" s="32"/>
      <c r="Z15" s="32"/>
      <c r="AA15" s="32"/>
      <c r="AB15" s="32"/>
      <c r="AC15" s="32"/>
      <c r="AD15" s="32"/>
      <c r="AE15" s="32"/>
    </row>
    <row r="16" spans="1:31" s="2" customFormat="1" ht="6.95" customHeight="1" hidden="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hidden="1">
      <c r="A17" s="32"/>
      <c r="B17" s="33"/>
      <c r="C17" s="32"/>
      <c r="D17" s="27" t="s">
        <v>30</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hidden="1">
      <c r="A18" s="32"/>
      <c r="B18" s="33"/>
      <c r="C18" s="32"/>
      <c r="D18" s="32"/>
      <c r="E18" s="261" t="str">
        <f>'Rekapitulace stavby'!E14</f>
        <v>Vyplň údaj</v>
      </c>
      <c r="F18" s="247"/>
      <c r="G18" s="247"/>
      <c r="H18" s="247"/>
      <c r="I18" s="27" t="s">
        <v>28</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hidden="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hidden="1">
      <c r="A20" s="32"/>
      <c r="B20" s="33"/>
      <c r="C20" s="32"/>
      <c r="D20" s="27" t="s">
        <v>32</v>
      </c>
      <c r="E20" s="32"/>
      <c r="F20" s="32"/>
      <c r="G20" s="32"/>
      <c r="H20" s="32"/>
      <c r="I20" s="27" t="s">
        <v>25</v>
      </c>
      <c r="J20" s="25" t="s">
        <v>33</v>
      </c>
      <c r="K20" s="32"/>
      <c r="L20" s="42"/>
      <c r="S20" s="32"/>
      <c r="T20" s="32"/>
      <c r="U20" s="32"/>
      <c r="V20" s="32"/>
      <c r="W20" s="32"/>
      <c r="X20" s="32"/>
      <c r="Y20" s="32"/>
      <c r="Z20" s="32"/>
      <c r="AA20" s="32"/>
      <c r="AB20" s="32"/>
      <c r="AC20" s="32"/>
      <c r="AD20" s="32"/>
      <c r="AE20" s="32"/>
    </row>
    <row r="21" spans="1:31" s="2" customFormat="1" ht="18" customHeight="1" hidden="1">
      <c r="A21" s="32"/>
      <c r="B21" s="33"/>
      <c r="C21" s="32"/>
      <c r="D21" s="32"/>
      <c r="E21" s="25" t="s">
        <v>34</v>
      </c>
      <c r="F21" s="32"/>
      <c r="G21" s="32"/>
      <c r="H21" s="32"/>
      <c r="I21" s="27" t="s">
        <v>28</v>
      </c>
      <c r="J21" s="25" t="s">
        <v>35</v>
      </c>
      <c r="K21" s="32"/>
      <c r="L21" s="42"/>
      <c r="S21" s="32"/>
      <c r="T21" s="32"/>
      <c r="U21" s="32"/>
      <c r="V21" s="32"/>
      <c r="W21" s="32"/>
      <c r="X21" s="32"/>
      <c r="Y21" s="32"/>
      <c r="Z21" s="32"/>
      <c r="AA21" s="32"/>
      <c r="AB21" s="32"/>
      <c r="AC21" s="32"/>
      <c r="AD21" s="32"/>
      <c r="AE21" s="32"/>
    </row>
    <row r="22" spans="1:31" s="2" customFormat="1" ht="6.95" customHeight="1" hidden="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hidden="1">
      <c r="A23" s="32"/>
      <c r="B23" s="33"/>
      <c r="C23" s="32"/>
      <c r="D23" s="27" t="s">
        <v>37</v>
      </c>
      <c r="E23" s="32"/>
      <c r="F23" s="32"/>
      <c r="G23" s="32"/>
      <c r="H23" s="32"/>
      <c r="I23" s="27" t="s">
        <v>25</v>
      </c>
      <c r="J23" s="25" t="s">
        <v>33</v>
      </c>
      <c r="K23" s="32"/>
      <c r="L23" s="42"/>
      <c r="S23" s="32"/>
      <c r="T23" s="32"/>
      <c r="U23" s="32"/>
      <c r="V23" s="32"/>
      <c r="W23" s="32"/>
      <c r="X23" s="32"/>
      <c r="Y23" s="32"/>
      <c r="Z23" s="32"/>
      <c r="AA23" s="32"/>
      <c r="AB23" s="32"/>
      <c r="AC23" s="32"/>
      <c r="AD23" s="32"/>
      <c r="AE23" s="32"/>
    </row>
    <row r="24" spans="1:31" s="2" customFormat="1" ht="18" customHeight="1" hidden="1">
      <c r="A24" s="32"/>
      <c r="B24" s="33"/>
      <c r="C24" s="32"/>
      <c r="D24" s="32"/>
      <c r="E24" s="25" t="s">
        <v>34</v>
      </c>
      <c r="F24" s="32"/>
      <c r="G24" s="32"/>
      <c r="H24" s="32"/>
      <c r="I24" s="27" t="s">
        <v>28</v>
      </c>
      <c r="J24" s="25" t="s">
        <v>35</v>
      </c>
      <c r="K24" s="32"/>
      <c r="L24" s="42"/>
      <c r="S24" s="32"/>
      <c r="T24" s="32"/>
      <c r="U24" s="32"/>
      <c r="V24" s="32"/>
      <c r="W24" s="32"/>
      <c r="X24" s="32"/>
      <c r="Y24" s="32"/>
      <c r="Z24" s="32"/>
      <c r="AA24" s="32"/>
      <c r="AB24" s="32"/>
      <c r="AC24" s="32"/>
      <c r="AD24" s="32"/>
      <c r="AE24" s="32"/>
    </row>
    <row r="25" spans="1:31" s="2" customFormat="1" ht="6.95" customHeight="1" hidden="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hidden="1">
      <c r="A26" s="32"/>
      <c r="B26" s="33"/>
      <c r="C26" s="32"/>
      <c r="D26" s="27" t="s">
        <v>38</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hidden="1">
      <c r="A27" s="99"/>
      <c r="B27" s="100"/>
      <c r="C27" s="99"/>
      <c r="D27" s="99"/>
      <c r="E27" s="251" t="s">
        <v>1</v>
      </c>
      <c r="F27" s="251"/>
      <c r="G27" s="251"/>
      <c r="H27" s="251"/>
      <c r="I27" s="99"/>
      <c r="J27" s="99"/>
      <c r="K27" s="99"/>
      <c r="L27" s="101"/>
      <c r="S27" s="99"/>
      <c r="T27" s="99"/>
      <c r="U27" s="99"/>
      <c r="V27" s="99"/>
      <c r="W27" s="99"/>
      <c r="X27" s="99"/>
      <c r="Y27" s="99"/>
      <c r="Z27" s="99"/>
      <c r="AA27" s="99"/>
      <c r="AB27" s="99"/>
      <c r="AC27" s="99"/>
      <c r="AD27" s="99"/>
      <c r="AE27" s="99"/>
    </row>
    <row r="28" spans="1:31" s="2" customFormat="1" ht="6.95" customHeight="1" hidden="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hidden="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hidden="1">
      <c r="A30" s="32"/>
      <c r="B30" s="33"/>
      <c r="C30" s="32"/>
      <c r="D30" s="102" t="s">
        <v>39</v>
      </c>
      <c r="E30" s="32"/>
      <c r="F30" s="32"/>
      <c r="G30" s="32"/>
      <c r="H30" s="32"/>
      <c r="I30" s="32"/>
      <c r="J30" s="71">
        <f>ROUND(J119,2)</f>
        <v>0</v>
      </c>
      <c r="K30" s="32"/>
      <c r="L30" s="42"/>
      <c r="S30" s="32"/>
      <c r="T30" s="32"/>
      <c r="U30" s="32"/>
      <c r="V30" s="32"/>
      <c r="W30" s="32"/>
      <c r="X30" s="32"/>
      <c r="Y30" s="32"/>
      <c r="Z30" s="32"/>
      <c r="AA30" s="32"/>
      <c r="AB30" s="32"/>
      <c r="AC30" s="32"/>
      <c r="AD30" s="32"/>
      <c r="AE30" s="32"/>
    </row>
    <row r="31" spans="1:31" s="2" customFormat="1" ht="6.95" customHeight="1" hidden="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hidden="1">
      <c r="A32" s="32"/>
      <c r="B32" s="33"/>
      <c r="C32" s="32"/>
      <c r="D32" s="32"/>
      <c r="E32" s="32"/>
      <c r="F32" s="36" t="s">
        <v>41</v>
      </c>
      <c r="G32" s="32"/>
      <c r="H32" s="32"/>
      <c r="I32" s="36" t="s">
        <v>40</v>
      </c>
      <c r="J32" s="36" t="s">
        <v>42</v>
      </c>
      <c r="K32" s="32"/>
      <c r="L32" s="42"/>
      <c r="S32" s="32"/>
      <c r="T32" s="32"/>
      <c r="U32" s="32"/>
      <c r="V32" s="32"/>
      <c r="W32" s="32"/>
      <c r="X32" s="32"/>
      <c r="Y32" s="32"/>
      <c r="Z32" s="32"/>
      <c r="AA32" s="32"/>
      <c r="AB32" s="32"/>
      <c r="AC32" s="32"/>
      <c r="AD32" s="32"/>
      <c r="AE32" s="32"/>
    </row>
    <row r="33" spans="1:31" s="2" customFormat="1" ht="14.45" customHeight="1" hidden="1">
      <c r="A33" s="32"/>
      <c r="B33" s="33"/>
      <c r="C33" s="32"/>
      <c r="D33" s="103" t="s">
        <v>43</v>
      </c>
      <c r="E33" s="27" t="s">
        <v>44</v>
      </c>
      <c r="F33" s="104">
        <f>ROUND((SUM(BE119:BE389)),2)</f>
        <v>0</v>
      </c>
      <c r="G33" s="32"/>
      <c r="H33" s="32"/>
      <c r="I33" s="105">
        <v>0.21</v>
      </c>
      <c r="J33" s="104">
        <f>ROUND(((SUM(BE119:BE389))*I33),2)</f>
        <v>0</v>
      </c>
      <c r="K33" s="32"/>
      <c r="L33" s="42"/>
      <c r="S33" s="32"/>
      <c r="T33" s="32"/>
      <c r="U33" s="32"/>
      <c r="V33" s="32"/>
      <c r="W33" s="32"/>
      <c r="X33" s="32"/>
      <c r="Y33" s="32"/>
      <c r="Z33" s="32"/>
      <c r="AA33" s="32"/>
      <c r="AB33" s="32"/>
      <c r="AC33" s="32"/>
      <c r="AD33" s="32"/>
      <c r="AE33" s="32"/>
    </row>
    <row r="34" spans="1:31" s="2" customFormat="1" ht="14.45" customHeight="1" hidden="1">
      <c r="A34" s="32"/>
      <c r="B34" s="33"/>
      <c r="C34" s="32"/>
      <c r="D34" s="32"/>
      <c r="E34" s="27" t="s">
        <v>45</v>
      </c>
      <c r="F34" s="104">
        <f>ROUND((SUM(BF119:BF389)),2)</f>
        <v>0</v>
      </c>
      <c r="G34" s="32"/>
      <c r="H34" s="32"/>
      <c r="I34" s="105">
        <v>0.15</v>
      </c>
      <c r="J34" s="104">
        <f>ROUND(((SUM(BF119:BF389))*I34),2)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46</v>
      </c>
      <c r="F35" s="104">
        <f>ROUND((SUM(BG119:BG389)),2)</f>
        <v>0</v>
      </c>
      <c r="G35" s="32"/>
      <c r="H35" s="32"/>
      <c r="I35" s="105">
        <v>0.21</v>
      </c>
      <c r="J35" s="104">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47</v>
      </c>
      <c r="F36" s="104">
        <f>ROUND((SUM(BH119:BH389)),2)</f>
        <v>0</v>
      </c>
      <c r="G36" s="32"/>
      <c r="H36" s="32"/>
      <c r="I36" s="105">
        <v>0.15</v>
      </c>
      <c r="J36" s="104">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48</v>
      </c>
      <c r="F37" s="104">
        <f>ROUND((SUM(BI119:BI389)),2)</f>
        <v>0</v>
      </c>
      <c r="G37" s="32"/>
      <c r="H37" s="32"/>
      <c r="I37" s="105">
        <v>0</v>
      </c>
      <c r="J37" s="104">
        <f>0</f>
        <v>0</v>
      </c>
      <c r="K37" s="32"/>
      <c r="L37" s="42"/>
      <c r="S37" s="32"/>
      <c r="T37" s="32"/>
      <c r="U37" s="32"/>
      <c r="V37" s="32"/>
      <c r="W37" s="32"/>
      <c r="X37" s="32"/>
      <c r="Y37" s="32"/>
      <c r="Z37" s="32"/>
      <c r="AA37" s="32"/>
      <c r="AB37" s="32"/>
      <c r="AC37" s="32"/>
      <c r="AD37" s="32"/>
      <c r="AE37" s="32"/>
    </row>
    <row r="38" spans="1:31" s="2" customFormat="1" ht="6.95" customHeight="1" hidden="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hidden="1">
      <c r="A39" s="32"/>
      <c r="B39" s="33"/>
      <c r="C39" s="106"/>
      <c r="D39" s="107" t="s">
        <v>49</v>
      </c>
      <c r="E39" s="60"/>
      <c r="F39" s="60"/>
      <c r="G39" s="108" t="s">
        <v>50</v>
      </c>
      <c r="H39" s="109" t="s">
        <v>51</v>
      </c>
      <c r="I39" s="60"/>
      <c r="J39" s="110">
        <f>SUM(J30:J37)</f>
        <v>0</v>
      </c>
      <c r="K39" s="111"/>
      <c r="L39" s="42"/>
      <c r="S39" s="32"/>
      <c r="T39" s="32"/>
      <c r="U39" s="32"/>
      <c r="V39" s="32"/>
      <c r="W39" s="32"/>
      <c r="X39" s="32"/>
      <c r="Y39" s="32"/>
      <c r="Z39" s="32"/>
      <c r="AA39" s="32"/>
      <c r="AB39" s="32"/>
      <c r="AC39" s="32"/>
      <c r="AD39" s="32"/>
      <c r="AE39" s="32"/>
    </row>
    <row r="40" spans="1:31" s="2" customFormat="1" ht="14.45" customHeight="1" hidden="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42"/>
      <c r="D50" s="43" t="s">
        <v>52</v>
      </c>
      <c r="E50" s="44"/>
      <c r="F50" s="44"/>
      <c r="G50" s="43" t="s">
        <v>53</v>
      </c>
      <c r="H50" s="44"/>
      <c r="I50" s="44"/>
      <c r="J50" s="44"/>
      <c r="K50" s="44"/>
      <c r="L50" s="42"/>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75" hidden="1">
      <c r="A61" s="32"/>
      <c r="B61" s="33"/>
      <c r="C61" s="32"/>
      <c r="D61" s="45" t="s">
        <v>54</v>
      </c>
      <c r="E61" s="35"/>
      <c r="F61" s="112" t="s">
        <v>55</v>
      </c>
      <c r="G61" s="45" t="s">
        <v>54</v>
      </c>
      <c r="H61" s="35"/>
      <c r="I61" s="35"/>
      <c r="J61" s="113" t="s">
        <v>55</v>
      </c>
      <c r="K61" s="35"/>
      <c r="L61" s="42"/>
      <c r="S61" s="32"/>
      <c r="T61" s="32"/>
      <c r="U61" s="32"/>
      <c r="V61" s="32"/>
      <c r="W61" s="32"/>
      <c r="X61" s="32"/>
      <c r="Y61" s="32"/>
      <c r="Z61" s="32"/>
      <c r="AA61" s="32"/>
      <c r="AB61" s="32"/>
      <c r="AC61" s="32"/>
      <c r="AD61" s="32"/>
      <c r="AE61" s="32"/>
    </row>
    <row r="62" spans="2:12" ht="12" hidden="1">
      <c r="B62" s="20"/>
      <c r="L62" s="20"/>
    </row>
    <row r="63" spans="2:12" ht="12" hidden="1">
      <c r="B63" s="20"/>
      <c r="L63" s="20"/>
    </row>
    <row r="64" spans="2:12" ht="12" hidden="1">
      <c r="B64" s="20"/>
      <c r="L64" s="20"/>
    </row>
    <row r="65" spans="1:31" s="2" customFormat="1" ht="12.75" hidden="1">
      <c r="A65" s="32"/>
      <c r="B65" s="33"/>
      <c r="C65" s="32"/>
      <c r="D65" s="43" t="s">
        <v>56</v>
      </c>
      <c r="E65" s="46"/>
      <c r="F65" s="46"/>
      <c r="G65" s="43" t="s">
        <v>57</v>
      </c>
      <c r="H65" s="46"/>
      <c r="I65" s="46"/>
      <c r="J65" s="46"/>
      <c r="K65" s="46"/>
      <c r="L65" s="42"/>
      <c r="S65" s="32"/>
      <c r="T65" s="32"/>
      <c r="U65" s="32"/>
      <c r="V65" s="32"/>
      <c r="W65" s="32"/>
      <c r="X65" s="32"/>
      <c r="Y65" s="32"/>
      <c r="Z65" s="32"/>
      <c r="AA65" s="32"/>
      <c r="AB65" s="32"/>
      <c r="AC65" s="32"/>
      <c r="AD65" s="32"/>
      <c r="AE65" s="32"/>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75" hidden="1">
      <c r="A76" s="32"/>
      <c r="B76" s="33"/>
      <c r="C76" s="32"/>
      <c r="D76" s="45" t="s">
        <v>54</v>
      </c>
      <c r="E76" s="35"/>
      <c r="F76" s="112" t="s">
        <v>55</v>
      </c>
      <c r="G76" s="45" t="s">
        <v>54</v>
      </c>
      <c r="H76" s="35"/>
      <c r="I76" s="35"/>
      <c r="J76" s="113" t="s">
        <v>55</v>
      </c>
      <c r="K76" s="35"/>
      <c r="L76" s="42"/>
      <c r="S76" s="32"/>
      <c r="T76" s="32"/>
      <c r="U76" s="32"/>
      <c r="V76" s="32"/>
      <c r="W76" s="32"/>
      <c r="X76" s="32"/>
      <c r="Y76" s="32"/>
      <c r="Z76" s="32"/>
      <c r="AA76" s="32"/>
      <c r="AB76" s="32"/>
      <c r="AC76" s="32"/>
      <c r="AD76" s="32"/>
      <c r="AE76" s="32"/>
    </row>
    <row r="77" spans="1:31" s="2" customFormat="1" ht="14.45" customHeight="1" hidden="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78" ht="12" hidden="1"/>
    <row r="79" ht="12" hidden="1"/>
    <row r="80" ht="12" hidden="1"/>
    <row r="81" spans="1:31" s="2" customFormat="1" ht="6.95" customHeight="1" hidden="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hidden="1">
      <c r="A82" s="32"/>
      <c r="B82" s="33"/>
      <c r="C82" s="21" t="s">
        <v>186</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hidden="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hidden="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hidden="1">
      <c r="A85" s="32"/>
      <c r="B85" s="33"/>
      <c r="C85" s="32"/>
      <c r="D85" s="32"/>
      <c r="E85" s="259" t="str">
        <f>E7</f>
        <v>Oprava nástupišť č. 5 a 6 v žst. Brno hl.n.</v>
      </c>
      <c r="F85" s="260"/>
      <c r="G85" s="260"/>
      <c r="H85" s="260"/>
      <c r="I85" s="32"/>
      <c r="J85" s="32"/>
      <c r="K85" s="32"/>
      <c r="L85" s="42"/>
      <c r="S85" s="32"/>
      <c r="T85" s="32"/>
      <c r="U85" s="32"/>
      <c r="V85" s="32"/>
      <c r="W85" s="32"/>
      <c r="X85" s="32"/>
      <c r="Y85" s="32"/>
      <c r="Z85" s="32"/>
      <c r="AA85" s="32"/>
      <c r="AB85" s="32"/>
      <c r="AC85" s="32"/>
      <c r="AD85" s="32"/>
      <c r="AE85" s="32"/>
    </row>
    <row r="86" spans="1:31" s="2" customFormat="1" ht="12" customHeight="1" hidden="1">
      <c r="A86" s="32"/>
      <c r="B86" s="33"/>
      <c r="C86" s="27" t="s">
        <v>184</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hidden="1">
      <c r="A87" s="32"/>
      <c r="B87" s="33"/>
      <c r="C87" s="32"/>
      <c r="D87" s="32"/>
      <c r="E87" s="232" t="str">
        <f>E9</f>
        <v>SO 612 - Nástupiště č.6</v>
      </c>
      <c r="F87" s="258"/>
      <c r="G87" s="258"/>
      <c r="H87" s="258"/>
      <c r="I87" s="32"/>
      <c r="J87" s="32"/>
      <c r="K87" s="32"/>
      <c r="L87" s="42"/>
      <c r="S87" s="32"/>
      <c r="T87" s="32"/>
      <c r="U87" s="32"/>
      <c r="V87" s="32"/>
      <c r="W87" s="32"/>
      <c r="X87" s="32"/>
      <c r="Y87" s="32"/>
      <c r="Z87" s="32"/>
      <c r="AA87" s="32"/>
      <c r="AB87" s="32"/>
      <c r="AC87" s="32"/>
      <c r="AD87" s="32"/>
      <c r="AE87" s="32"/>
    </row>
    <row r="88" spans="1:31" s="2" customFormat="1" ht="6.95" customHeight="1" hidden="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hidden="1">
      <c r="A89" s="32"/>
      <c r="B89" s="33"/>
      <c r="C89" s="27" t="s">
        <v>20</v>
      </c>
      <c r="D89" s="32"/>
      <c r="E89" s="32"/>
      <c r="F89" s="25" t="str">
        <f>F12</f>
        <v>Brno hl.n.</v>
      </c>
      <c r="G89" s="32"/>
      <c r="H89" s="32"/>
      <c r="I89" s="27" t="s">
        <v>22</v>
      </c>
      <c r="J89" s="55" t="str">
        <f>IF(J12="","",J12)</f>
        <v>18. 2. 2021</v>
      </c>
      <c r="K89" s="32"/>
      <c r="L89" s="42"/>
      <c r="S89" s="32"/>
      <c r="T89" s="32"/>
      <c r="U89" s="32"/>
      <c r="V89" s="32"/>
      <c r="W89" s="32"/>
      <c r="X89" s="32"/>
      <c r="Y89" s="32"/>
      <c r="Z89" s="32"/>
      <c r="AA89" s="32"/>
      <c r="AB89" s="32"/>
      <c r="AC89" s="32"/>
      <c r="AD89" s="32"/>
      <c r="AE89" s="32"/>
    </row>
    <row r="90" spans="1:31" s="2" customFormat="1" ht="6.95" customHeight="1" hidden="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25.7" customHeight="1" hidden="1">
      <c r="A91" s="32"/>
      <c r="B91" s="33"/>
      <c r="C91" s="27" t="s">
        <v>24</v>
      </c>
      <c r="D91" s="32"/>
      <c r="E91" s="32"/>
      <c r="F91" s="25" t="str">
        <f>E15</f>
        <v>Správa železnic, státní organizace</v>
      </c>
      <c r="G91" s="32"/>
      <c r="H91" s="32"/>
      <c r="I91" s="27" t="s">
        <v>32</v>
      </c>
      <c r="J91" s="30" t="str">
        <f>E21</f>
        <v>DMC Havlíčkův Brod, s.r.o.</v>
      </c>
      <c r="K91" s="32"/>
      <c r="L91" s="42"/>
      <c r="S91" s="32"/>
      <c r="T91" s="32"/>
      <c r="U91" s="32"/>
      <c r="V91" s="32"/>
      <c r="W91" s="32"/>
      <c r="X91" s="32"/>
      <c r="Y91" s="32"/>
      <c r="Z91" s="32"/>
      <c r="AA91" s="32"/>
      <c r="AB91" s="32"/>
      <c r="AC91" s="32"/>
      <c r="AD91" s="32"/>
      <c r="AE91" s="32"/>
    </row>
    <row r="92" spans="1:31" s="2" customFormat="1" ht="25.7" customHeight="1" hidden="1">
      <c r="A92" s="32"/>
      <c r="B92" s="33"/>
      <c r="C92" s="27" t="s">
        <v>30</v>
      </c>
      <c r="D92" s="32"/>
      <c r="E92" s="32"/>
      <c r="F92" s="25" t="str">
        <f>IF(E18="","",E18)</f>
        <v>Vyplň údaj</v>
      </c>
      <c r="G92" s="32"/>
      <c r="H92" s="32"/>
      <c r="I92" s="27" t="s">
        <v>37</v>
      </c>
      <c r="J92" s="30" t="str">
        <f>E24</f>
        <v>DMC Havlíčkův Brod, s.r.o.</v>
      </c>
      <c r="K92" s="32"/>
      <c r="L92" s="42"/>
      <c r="S92" s="32"/>
      <c r="T92" s="32"/>
      <c r="U92" s="32"/>
      <c r="V92" s="32"/>
      <c r="W92" s="32"/>
      <c r="X92" s="32"/>
      <c r="Y92" s="32"/>
      <c r="Z92" s="32"/>
      <c r="AA92" s="32"/>
      <c r="AB92" s="32"/>
      <c r="AC92" s="32"/>
      <c r="AD92" s="32"/>
      <c r="AE92" s="32"/>
    </row>
    <row r="93" spans="1:31" s="2" customFormat="1" ht="10.35" customHeight="1" hidden="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hidden="1">
      <c r="A94" s="32"/>
      <c r="B94" s="33"/>
      <c r="C94" s="114" t="s">
        <v>187</v>
      </c>
      <c r="D94" s="106"/>
      <c r="E94" s="106"/>
      <c r="F94" s="106"/>
      <c r="G94" s="106"/>
      <c r="H94" s="106"/>
      <c r="I94" s="106"/>
      <c r="J94" s="115" t="s">
        <v>188</v>
      </c>
      <c r="K94" s="106"/>
      <c r="L94" s="42"/>
      <c r="S94" s="32"/>
      <c r="T94" s="32"/>
      <c r="U94" s="32"/>
      <c r="V94" s="32"/>
      <c r="W94" s="32"/>
      <c r="X94" s="32"/>
      <c r="Y94" s="32"/>
      <c r="Z94" s="32"/>
      <c r="AA94" s="32"/>
      <c r="AB94" s="32"/>
      <c r="AC94" s="32"/>
      <c r="AD94" s="32"/>
      <c r="AE94" s="32"/>
    </row>
    <row r="95" spans="1:31" s="2" customFormat="1" ht="10.35" customHeight="1" hidden="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hidden="1">
      <c r="A96" s="32"/>
      <c r="B96" s="33"/>
      <c r="C96" s="116" t="s">
        <v>189</v>
      </c>
      <c r="D96" s="32"/>
      <c r="E96" s="32"/>
      <c r="F96" s="32"/>
      <c r="G96" s="32"/>
      <c r="H96" s="32"/>
      <c r="I96" s="32"/>
      <c r="J96" s="71">
        <f>J119</f>
        <v>0</v>
      </c>
      <c r="K96" s="32"/>
      <c r="L96" s="42"/>
      <c r="S96" s="32"/>
      <c r="T96" s="32"/>
      <c r="U96" s="32"/>
      <c r="V96" s="32"/>
      <c r="W96" s="32"/>
      <c r="X96" s="32"/>
      <c r="Y96" s="32"/>
      <c r="Z96" s="32"/>
      <c r="AA96" s="32"/>
      <c r="AB96" s="32"/>
      <c r="AC96" s="32"/>
      <c r="AD96" s="32"/>
      <c r="AE96" s="32"/>
      <c r="AU96" s="17" t="s">
        <v>190</v>
      </c>
    </row>
    <row r="97" spans="2:12" s="9" customFormat="1" ht="24.95" customHeight="1" hidden="1">
      <c r="B97" s="117"/>
      <c r="D97" s="118" t="s">
        <v>768</v>
      </c>
      <c r="E97" s="119"/>
      <c r="F97" s="119"/>
      <c r="G97" s="119"/>
      <c r="H97" s="119"/>
      <c r="I97" s="119"/>
      <c r="J97" s="120">
        <f>J120</f>
        <v>0</v>
      </c>
      <c r="L97" s="117"/>
    </row>
    <row r="98" spans="2:12" s="14" customFormat="1" ht="19.9" customHeight="1" hidden="1">
      <c r="B98" s="183"/>
      <c r="D98" s="184" t="s">
        <v>769</v>
      </c>
      <c r="E98" s="185"/>
      <c r="F98" s="185"/>
      <c r="G98" s="185"/>
      <c r="H98" s="185"/>
      <c r="I98" s="185"/>
      <c r="J98" s="186">
        <f>J121</f>
        <v>0</v>
      </c>
      <c r="L98" s="183"/>
    </row>
    <row r="99" spans="2:12" s="9" customFormat="1" ht="24.95" customHeight="1" hidden="1">
      <c r="B99" s="117"/>
      <c r="D99" s="118" t="s">
        <v>607</v>
      </c>
      <c r="E99" s="119"/>
      <c r="F99" s="119"/>
      <c r="G99" s="119"/>
      <c r="H99" s="119"/>
      <c r="I99" s="119"/>
      <c r="J99" s="120">
        <f>J304</f>
        <v>0</v>
      </c>
      <c r="L99" s="117"/>
    </row>
    <row r="100" spans="1:31" s="2" customFormat="1" ht="21.75" customHeight="1" hidden="1">
      <c r="A100" s="32"/>
      <c r="B100" s="33"/>
      <c r="C100" s="32"/>
      <c r="D100" s="32"/>
      <c r="E100" s="32"/>
      <c r="F100" s="32"/>
      <c r="G100" s="32"/>
      <c r="H100" s="32"/>
      <c r="I100" s="32"/>
      <c r="J100" s="32"/>
      <c r="K100" s="32"/>
      <c r="L100" s="42"/>
      <c r="S100" s="32"/>
      <c r="T100" s="32"/>
      <c r="U100" s="32"/>
      <c r="V100" s="32"/>
      <c r="W100" s="32"/>
      <c r="X100" s="32"/>
      <c r="Y100" s="32"/>
      <c r="Z100" s="32"/>
      <c r="AA100" s="32"/>
      <c r="AB100" s="32"/>
      <c r="AC100" s="32"/>
      <c r="AD100" s="32"/>
      <c r="AE100" s="32"/>
    </row>
    <row r="101" spans="1:31" s="2" customFormat="1" ht="6.95" customHeight="1" hidden="1">
      <c r="A101" s="32"/>
      <c r="B101" s="47"/>
      <c r="C101" s="48"/>
      <c r="D101" s="48"/>
      <c r="E101" s="48"/>
      <c r="F101" s="48"/>
      <c r="G101" s="48"/>
      <c r="H101" s="48"/>
      <c r="I101" s="48"/>
      <c r="J101" s="48"/>
      <c r="K101" s="48"/>
      <c r="L101" s="42"/>
      <c r="S101" s="32"/>
      <c r="T101" s="32"/>
      <c r="U101" s="32"/>
      <c r="V101" s="32"/>
      <c r="W101" s="32"/>
      <c r="X101" s="32"/>
      <c r="Y101" s="32"/>
      <c r="Z101" s="32"/>
      <c r="AA101" s="32"/>
      <c r="AB101" s="32"/>
      <c r="AC101" s="32"/>
      <c r="AD101" s="32"/>
      <c r="AE101" s="32"/>
    </row>
    <row r="102" ht="12" hidden="1"/>
    <row r="103" ht="12" hidden="1"/>
    <row r="104" ht="12" hidden="1"/>
    <row r="105" spans="1:31" s="2" customFormat="1" ht="6.95" customHeight="1">
      <c r="A105" s="32"/>
      <c r="B105" s="49"/>
      <c r="C105" s="50"/>
      <c r="D105" s="50"/>
      <c r="E105" s="50"/>
      <c r="F105" s="50"/>
      <c r="G105" s="50"/>
      <c r="H105" s="50"/>
      <c r="I105" s="50"/>
      <c r="J105" s="50"/>
      <c r="K105" s="50"/>
      <c r="L105" s="42"/>
      <c r="S105" s="32"/>
      <c r="T105" s="32"/>
      <c r="U105" s="32"/>
      <c r="V105" s="32"/>
      <c r="W105" s="32"/>
      <c r="X105" s="32"/>
      <c r="Y105" s="32"/>
      <c r="Z105" s="32"/>
      <c r="AA105" s="32"/>
      <c r="AB105" s="32"/>
      <c r="AC105" s="32"/>
      <c r="AD105" s="32"/>
      <c r="AE105" s="32"/>
    </row>
    <row r="106" spans="1:31" s="2" customFormat="1" ht="24.95" customHeight="1">
      <c r="A106" s="32"/>
      <c r="B106" s="33"/>
      <c r="C106" s="21" t="s">
        <v>192</v>
      </c>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6.95" customHeight="1">
      <c r="A107" s="32"/>
      <c r="B107" s="33"/>
      <c r="C107" s="32"/>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12" customHeight="1">
      <c r="A108" s="32"/>
      <c r="B108" s="33"/>
      <c r="C108" s="27" t="s">
        <v>16</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6.5" customHeight="1">
      <c r="A109" s="32"/>
      <c r="B109" s="33"/>
      <c r="C109" s="32"/>
      <c r="D109" s="32"/>
      <c r="E109" s="259" t="str">
        <f>E7</f>
        <v>Oprava nástupišť č. 5 a 6 v žst. Brno hl.n.</v>
      </c>
      <c r="F109" s="260"/>
      <c r="G109" s="260"/>
      <c r="H109" s="260"/>
      <c r="I109" s="32"/>
      <c r="J109" s="32"/>
      <c r="K109" s="32"/>
      <c r="L109" s="42"/>
      <c r="S109" s="32"/>
      <c r="T109" s="32"/>
      <c r="U109" s="32"/>
      <c r="V109" s="32"/>
      <c r="W109" s="32"/>
      <c r="X109" s="32"/>
      <c r="Y109" s="32"/>
      <c r="Z109" s="32"/>
      <c r="AA109" s="32"/>
      <c r="AB109" s="32"/>
      <c r="AC109" s="32"/>
      <c r="AD109" s="32"/>
      <c r="AE109" s="32"/>
    </row>
    <row r="110" spans="1:31" s="2" customFormat="1" ht="12" customHeight="1">
      <c r="A110" s="32"/>
      <c r="B110" s="33"/>
      <c r="C110" s="27" t="s">
        <v>184</v>
      </c>
      <c r="D110" s="32"/>
      <c r="E110" s="32"/>
      <c r="F110" s="32"/>
      <c r="G110" s="32"/>
      <c r="H110" s="32"/>
      <c r="I110" s="32"/>
      <c r="J110" s="32"/>
      <c r="K110" s="32"/>
      <c r="L110" s="42"/>
      <c r="S110" s="32"/>
      <c r="T110" s="32"/>
      <c r="U110" s="32"/>
      <c r="V110" s="32"/>
      <c r="W110" s="32"/>
      <c r="X110" s="32"/>
      <c r="Y110" s="32"/>
      <c r="Z110" s="32"/>
      <c r="AA110" s="32"/>
      <c r="AB110" s="32"/>
      <c r="AC110" s="32"/>
      <c r="AD110" s="32"/>
      <c r="AE110" s="32"/>
    </row>
    <row r="111" spans="1:31" s="2" customFormat="1" ht="16.5" customHeight="1">
      <c r="A111" s="32"/>
      <c r="B111" s="33"/>
      <c r="C111" s="32"/>
      <c r="D111" s="32"/>
      <c r="E111" s="232" t="str">
        <f>E9</f>
        <v>SO 612 - Nástupiště č.6</v>
      </c>
      <c r="F111" s="258"/>
      <c r="G111" s="258"/>
      <c r="H111" s="258"/>
      <c r="I111" s="32"/>
      <c r="J111" s="32"/>
      <c r="K111" s="32"/>
      <c r="L111" s="42"/>
      <c r="S111" s="32"/>
      <c r="T111" s="32"/>
      <c r="U111" s="32"/>
      <c r="V111" s="32"/>
      <c r="W111" s="32"/>
      <c r="X111" s="32"/>
      <c r="Y111" s="32"/>
      <c r="Z111" s="32"/>
      <c r="AA111" s="32"/>
      <c r="AB111" s="32"/>
      <c r="AC111" s="32"/>
      <c r="AD111" s="32"/>
      <c r="AE111" s="32"/>
    </row>
    <row r="112" spans="1:31" s="2" customFormat="1" ht="6.95" customHeight="1">
      <c r="A112" s="32"/>
      <c r="B112" s="33"/>
      <c r="C112" s="32"/>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2" customHeight="1">
      <c r="A113" s="32"/>
      <c r="B113" s="33"/>
      <c r="C113" s="27" t="s">
        <v>20</v>
      </c>
      <c r="D113" s="32"/>
      <c r="E113" s="32"/>
      <c r="F113" s="25" t="str">
        <f>F12</f>
        <v>Brno hl.n.</v>
      </c>
      <c r="G113" s="32"/>
      <c r="H113" s="32"/>
      <c r="I113" s="27" t="s">
        <v>22</v>
      </c>
      <c r="J113" s="55" t="str">
        <f>IF(J12="","",J12)</f>
        <v>18. 2. 2021</v>
      </c>
      <c r="K113" s="32"/>
      <c r="L113" s="42"/>
      <c r="S113" s="32"/>
      <c r="T113" s="32"/>
      <c r="U113" s="32"/>
      <c r="V113" s="32"/>
      <c r="W113" s="32"/>
      <c r="X113" s="32"/>
      <c r="Y113" s="32"/>
      <c r="Z113" s="32"/>
      <c r="AA113" s="32"/>
      <c r="AB113" s="32"/>
      <c r="AC113" s="32"/>
      <c r="AD113" s="32"/>
      <c r="AE113" s="32"/>
    </row>
    <row r="114" spans="1:31" s="2" customFormat="1" ht="6.95" customHeight="1">
      <c r="A114" s="32"/>
      <c r="B114" s="33"/>
      <c r="C114" s="32"/>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25.7" customHeight="1">
      <c r="A115" s="32"/>
      <c r="B115" s="33"/>
      <c r="C115" s="27" t="s">
        <v>24</v>
      </c>
      <c r="D115" s="32"/>
      <c r="E115" s="32"/>
      <c r="F115" s="25" t="str">
        <f>E15</f>
        <v>Správa železnic, státní organizace</v>
      </c>
      <c r="G115" s="32"/>
      <c r="H115" s="32"/>
      <c r="I115" s="27" t="s">
        <v>32</v>
      </c>
      <c r="J115" s="30" t="str">
        <f>E21</f>
        <v>DMC Havlíčkův Brod, s.r.o.</v>
      </c>
      <c r="K115" s="32"/>
      <c r="L115" s="42"/>
      <c r="S115" s="32"/>
      <c r="T115" s="32"/>
      <c r="U115" s="32"/>
      <c r="V115" s="32"/>
      <c r="W115" s="32"/>
      <c r="X115" s="32"/>
      <c r="Y115" s="32"/>
      <c r="Z115" s="32"/>
      <c r="AA115" s="32"/>
      <c r="AB115" s="32"/>
      <c r="AC115" s="32"/>
      <c r="AD115" s="32"/>
      <c r="AE115" s="32"/>
    </row>
    <row r="116" spans="1:31" s="2" customFormat="1" ht="25.7" customHeight="1">
      <c r="A116" s="32"/>
      <c r="B116" s="33"/>
      <c r="C116" s="27" t="s">
        <v>30</v>
      </c>
      <c r="D116" s="32"/>
      <c r="E116" s="32"/>
      <c r="F116" s="25" t="str">
        <f>IF(E18="","",E18)</f>
        <v>Vyplň údaj</v>
      </c>
      <c r="G116" s="32"/>
      <c r="H116" s="32"/>
      <c r="I116" s="27" t="s">
        <v>37</v>
      </c>
      <c r="J116" s="30" t="str">
        <f>E24</f>
        <v>DMC Havlíčkův Brod, s.r.o.</v>
      </c>
      <c r="K116" s="32"/>
      <c r="L116" s="42"/>
      <c r="S116" s="32"/>
      <c r="T116" s="32"/>
      <c r="U116" s="32"/>
      <c r="V116" s="32"/>
      <c r="W116" s="32"/>
      <c r="X116" s="32"/>
      <c r="Y116" s="32"/>
      <c r="Z116" s="32"/>
      <c r="AA116" s="32"/>
      <c r="AB116" s="32"/>
      <c r="AC116" s="32"/>
      <c r="AD116" s="32"/>
      <c r="AE116" s="32"/>
    </row>
    <row r="117" spans="1:31" s="2" customFormat="1" ht="10.35" customHeight="1">
      <c r="A117" s="32"/>
      <c r="B117" s="33"/>
      <c r="C117" s="32"/>
      <c r="D117" s="32"/>
      <c r="E117" s="32"/>
      <c r="F117" s="32"/>
      <c r="G117" s="32"/>
      <c r="H117" s="32"/>
      <c r="I117" s="32"/>
      <c r="J117" s="32"/>
      <c r="K117" s="32"/>
      <c r="L117" s="42"/>
      <c r="S117" s="32"/>
      <c r="T117" s="32"/>
      <c r="U117" s="32"/>
      <c r="V117" s="32"/>
      <c r="W117" s="32"/>
      <c r="X117" s="32"/>
      <c r="Y117" s="32"/>
      <c r="Z117" s="32"/>
      <c r="AA117" s="32"/>
      <c r="AB117" s="32"/>
      <c r="AC117" s="32"/>
      <c r="AD117" s="32"/>
      <c r="AE117" s="32"/>
    </row>
    <row r="118" spans="1:31" s="10" customFormat="1" ht="29.25" customHeight="1">
      <c r="A118" s="121"/>
      <c r="B118" s="122"/>
      <c r="C118" s="123" t="s">
        <v>193</v>
      </c>
      <c r="D118" s="124" t="s">
        <v>64</v>
      </c>
      <c r="E118" s="124" t="s">
        <v>60</v>
      </c>
      <c r="F118" s="124" t="s">
        <v>61</v>
      </c>
      <c r="G118" s="124" t="s">
        <v>194</v>
      </c>
      <c r="H118" s="124" t="s">
        <v>195</v>
      </c>
      <c r="I118" s="124" t="s">
        <v>196</v>
      </c>
      <c r="J118" s="125" t="s">
        <v>188</v>
      </c>
      <c r="K118" s="126" t="s">
        <v>197</v>
      </c>
      <c r="L118" s="127"/>
      <c r="M118" s="62" t="s">
        <v>1</v>
      </c>
      <c r="N118" s="63" t="s">
        <v>43</v>
      </c>
      <c r="O118" s="63" t="s">
        <v>198</v>
      </c>
      <c r="P118" s="63" t="s">
        <v>199</v>
      </c>
      <c r="Q118" s="63" t="s">
        <v>200</v>
      </c>
      <c r="R118" s="63" t="s">
        <v>201</v>
      </c>
      <c r="S118" s="63" t="s">
        <v>202</v>
      </c>
      <c r="T118" s="64" t="s">
        <v>203</v>
      </c>
      <c r="U118" s="121"/>
      <c r="V118" s="121"/>
      <c r="W118" s="121"/>
      <c r="X118" s="121"/>
      <c r="Y118" s="121"/>
      <c r="Z118" s="121"/>
      <c r="AA118" s="121"/>
      <c r="AB118" s="121"/>
      <c r="AC118" s="121"/>
      <c r="AD118" s="121"/>
      <c r="AE118" s="121"/>
    </row>
    <row r="119" spans="1:63" s="2" customFormat="1" ht="22.9" customHeight="1">
      <c r="A119" s="32"/>
      <c r="B119" s="33"/>
      <c r="C119" s="69" t="s">
        <v>204</v>
      </c>
      <c r="D119" s="32"/>
      <c r="E119" s="32"/>
      <c r="F119" s="32"/>
      <c r="G119" s="32"/>
      <c r="H119" s="32"/>
      <c r="I119" s="32"/>
      <c r="J119" s="128">
        <f>BK119</f>
        <v>0</v>
      </c>
      <c r="K119" s="32"/>
      <c r="L119" s="33"/>
      <c r="M119" s="65"/>
      <c r="N119" s="56"/>
      <c r="O119" s="66"/>
      <c r="P119" s="129">
        <f>P120+P304</f>
        <v>0</v>
      </c>
      <c r="Q119" s="66"/>
      <c r="R119" s="129">
        <f>R120+R304</f>
        <v>2452.102016</v>
      </c>
      <c r="S119" s="66"/>
      <c r="T119" s="130">
        <f>T120+T304</f>
        <v>0</v>
      </c>
      <c r="U119" s="32"/>
      <c r="V119" s="32"/>
      <c r="W119" s="32"/>
      <c r="X119" s="32"/>
      <c r="Y119" s="32"/>
      <c r="Z119" s="32"/>
      <c r="AA119" s="32"/>
      <c r="AB119" s="32"/>
      <c r="AC119" s="32"/>
      <c r="AD119" s="32"/>
      <c r="AE119" s="32"/>
      <c r="AT119" s="17" t="s">
        <v>78</v>
      </c>
      <c r="AU119" s="17" t="s">
        <v>190</v>
      </c>
      <c r="BK119" s="131">
        <f>BK120+BK304</f>
        <v>0</v>
      </c>
    </row>
    <row r="120" spans="2:63" s="11" customFormat="1" ht="25.9" customHeight="1">
      <c r="B120" s="132"/>
      <c r="D120" s="133" t="s">
        <v>78</v>
      </c>
      <c r="E120" s="134" t="s">
        <v>770</v>
      </c>
      <c r="F120" s="134" t="s">
        <v>771</v>
      </c>
      <c r="I120" s="135"/>
      <c r="J120" s="136">
        <f>BK120</f>
        <v>0</v>
      </c>
      <c r="L120" s="132"/>
      <c r="M120" s="137"/>
      <c r="N120" s="138"/>
      <c r="O120" s="138"/>
      <c r="P120" s="139">
        <f>P121</f>
        <v>0</v>
      </c>
      <c r="Q120" s="138"/>
      <c r="R120" s="139">
        <f>R121</f>
        <v>2452.102016</v>
      </c>
      <c r="S120" s="138"/>
      <c r="T120" s="140">
        <f>T121</f>
        <v>0</v>
      </c>
      <c r="AR120" s="133" t="s">
        <v>87</v>
      </c>
      <c r="AT120" s="141" t="s">
        <v>78</v>
      </c>
      <c r="AU120" s="141" t="s">
        <v>79</v>
      </c>
      <c r="AY120" s="133" t="s">
        <v>207</v>
      </c>
      <c r="BK120" s="142">
        <f>BK121</f>
        <v>0</v>
      </c>
    </row>
    <row r="121" spans="2:63" s="11" customFormat="1" ht="22.9" customHeight="1">
      <c r="B121" s="132"/>
      <c r="D121" s="133" t="s">
        <v>78</v>
      </c>
      <c r="E121" s="187" t="s">
        <v>225</v>
      </c>
      <c r="F121" s="187" t="s">
        <v>776</v>
      </c>
      <c r="I121" s="135"/>
      <c r="J121" s="188">
        <f>BK121</f>
        <v>0</v>
      </c>
      <c r="L121" s="132"/>
      <c r="M121" s="137"/>
      <c r="N121" s="138"/>
      <c r="O121" s="138"/>
      <c r="P121" s="139">
        <f>SUM(P122:P303)</f>
        <v>0</v>
      </c>
      <c r="Q121" s="138"/>
      <c r="R121" s="139">
        <f>SUM(R122:R303)</f>
        <v>2452.102016</v>
      </c>
      <c r="S121" s="138"/>
      <c r="T121" s="140">
        <f>SUM(T122:T303)</f>
        <v>0</v>
      </c>
      <c r="AR121" s="133" t="s">
        <v>87</v>
      </c>
      <c r="AT121" s="141" t="s">
        <v>78</v>
      </c>
      <c r="AU121" s="141" t="s">
        <v>87</v>
      </c>
      <c r="AY121" s="133" t="s">
        <v>207</v>
      </c>
      <c r="BK121" s="142">
        <f>SUM(BK122:BK303)</f>
        <v>0</v>
      </c>
    </row>
    <row r="122" spans="1:65" s="2" customFormat="1" ht="21.75" customHeight="1">
      <c r="A122" s="32"/>
      <c r="B122" s="143"/>
      <c r="C122" s="144" t="s">
        <v>87</v>
      </c>
      <c r="D122" s="144" t="s">
        <v>208</v>
      </c>
      <c r="E122" s="145" t="s">
        <v>992</v>
      </c>
      <c r="F122" s="146" t="s">
        <v>993</v>
      </c>
      <c r="G122" s="147" t="s">
        <v>789</v>
      </c>
      <c r="H122" s="148">
        <v>1615</v>
      </c>
      <c r="I122" s="149"/>
      <c r="J122" s="150">
        <f>ROUND(I122*H122,2)</f>
        <v>0</v>
      </c>
      <c r="K122" s="151"/>
      <c r="L122" s="33"/>
      <c r="M122" s="152" t="s">
        <v>1</v>
      </c>
      <c r="N122" s="153" t="s">
        <v>44</v>
      </c>
      <c r="O122" s="58"/>
      <c r="P122" s="154">
        <f>O122*H122</f>
        <v>0</v>
      </c>
      <c r="Q122" s="154">
        <v>0</v>
      </c>
      <c r="R122" s="154">
        <f>Q122*H122</f>
        <v>0</v>
      </c>
      <c r="S122" s="154">
        <v>0</v>
      </c>
      <c r="T122" s="155">
        <f>S122*H122</f>
        <v>0</v>
      </c>
      <c r="U122" s="32"/>
      <c r="V122" s="32"/>
      <c r="W122" s="32"/>
      <c r="X122" s="32"/>
      <c r="Y122" s="32"/>
      <c r="Z122" s="32"/>
      <c r="AA122" s="32"/>
      <c r="AB122" s="32"/>
      <c r="AC122" s="32"/>
      <c r="AD122" s="32"/>
      <c r="AE122" s="32"/>
      <c r="AR122" s="156" t="s">
        <v>212</v>
      </c>
      <c r="AT122" s="156" t="s">
        <v>208</v>
      </c>
      <c r="AU122" s="156" t="s">
        <v>89</v>
      </c>
      <c r="AY122" s="17" t="s">
        <v>207</v>
      </c>
      <c r="BE122" s="157">
        <f>IF(N122="základní",J122,0)</f>
        <v>0</v>
      </c>
      <c r="BF122" s="157">
        <f>IF(N122="snížená",J122,0)</f>
        <v>0</v>
      </c>
      <c r="BG122" s="157">
        <f>IF(N122="zákl. přenesená",J122,0)</f>
        <v>0</v>
      </c>
      <c r="BH122" s="157">
        <f>IF(N122="sníž. přenesená",J122,0)</f>
        <v>0</v>
      </c>
      <c r="BI122" s="157">
        <f>IF(N122="nulová",J122,0)</f>
        <v>0</v>
      </c>
      <c r="BJ122" s="17" t="s">
        <v>87</v>
      </c>
      <c r="BK122" s="157">
        <f>ROUND(I122*H122,2)</f>
        <v>0</v>
      </c>
      <c r="BL122" s="17" t="s">
        <v>212</v>
      </c>
      <c r="BM122" s="156" t="s">
        <v>1388</v>
      </c>
    </row>
    <row r="123" spans="1:47" s="2" customFormat="1" ht="29.25">
      <c r="A123" s="32"/>
      <c r="B123" s="33"/>
      <c r="C123" s="32"/>
      <c r="D123" s="158" t="s">
        <v>213</v>
      </c>
      <c r="E123" s="32"/>
      <c r="F123" s="159" t="s">
        <v>995</v>
      </c>
      <c r="G123" s="32"/>
      <c r="H123" s="32"/>
      <c r="I123" s="160"/>
      <c r="J123" s="32"/>
      <c r="K123" s="32"/>
      <c r="L123" s="33"/>
      <c r="M123" s="161"/>
      <c r="N123" s="162"/>
      <c r="O123" s="58"/>
      <c r="P123" s="58"/>
      <c r="Q123" s="58"/>
      <c r="R123" s="58"/>
      <c r="S123" s="58"/>
      <c r="T123" s="59"/>
      <c r="U123" s="32"/>
      <c r="V123" s="32"/>
      <c r="W123" s="32"/>
      <c r="X123" s="32"/>
      <c r="Y123" s="32"/>
      <c r="Z123" s="32"/>
      <c r="AA123" s="32"/>
      <c r="AB123" s="32"/>
      <c r="AC123" s="32"/>
      <c r="AD123" s="32"/>
      <c r="AE123" s="32"/>
      <c r="AT123" s="17" t="s">
        <v>213</v>
      </c>
      <c r="AU123" s="17" t="s">
        <v>89</v>
      </c>
    </row>
    <row r="124" spans="1:65" s="2" customFormat="1" ht="21.75" customHeight="1">
      <c r="A124" s="32"/>
      <c r="B124" s="143"/>
      <c r="C124" s="144" t="s">
        <v>89</v>
      </c>
      <c r="D124" s="144" t="s">
        <v>208</v>
      </c>
      <c r="E124" s="145" t="s">
        <v>1121</v>
      </c>
      <c r="F124" s="146" t="s">
        <v>1122</v>
      </c>
      <c r="G124" s="147" t="s">
        <v>789</v>
      </c>
      <c r="H124" s="148">
        <v>211.6</v>
      </c>
      <c r="I124" s="149"/>
      <c r="J124" s="150">
        <f>ROUND(I124*H124,2)</f>
        <v>0</v>
      </c>
      <c r="K124" s="151"/>
      <c r="L124" s="33"/>
      <c r="M124" s="152" t="s">
        <v>1</v>
      </c>
      <c r="N124" s="153" t="s">
        <v>44</v>
      </c>
      <c r="O124" s="58"/>
      <c r="P124" s="154">
        <f>O124*H124</f>
        <v>0</v>
      </c>
      <c r="Q124" s="154">
        <v>0</v>
      </c>
      <c r="R124" s="154">
        <f>Q124*H124</f>
        <v>0</v>
      </c>
      <c r="S124" s="154">
        <v>0</v>
      </c>
      <c r="T124" s="155">
        <f>S124*H124</f>
        <v>0</v>
      </c>
      <c r="U124" s="32"/>
      <c r="V124" s="32"/>
      <c r="W124" s="32"/>
      <c r="X124" s="32"/>
      <c r="Y124" s="32"/>
      <c r="Z124" s="32"/>
      <c r="AA124" s="32"/>
      <c r="AB124" s="32"/>
      <c r="AC124" s="32"/>
      <c r="AD124" s="32"/>
      <c r="AE124" s="32"/>
      <c r="AR124" s="156" t="s">
        <v>212</v>
      </c>
      <c r="AT124" s="156" t="s">
        <v>208</v>
      </c>
      <c r="AU124" s="156" t="s">
        <v>89</v>
      </c>
      <c r="AY124" s="17" t="s">
        <v>207</v>
      </c>
      <c r="BE124" s="157">
        <f>IF(N124="základní",J124,0)</f>
        <v>0</v>
      </c>
      <c r="BF124" s="157">
        <f>IF(N124="snížená",J124,0)</f>
        <v>0</v>
      </c>
      <c r="BG124" s="157">
        <f>IF(N124="zákl. přenesená",J124,0)</f>
        <v>0</v>
      </c>
      <c r="BH124" s="157">
        <f>IF(N124="sníž. přenesená",J124,0)</f>
        <v>0</v>
      </c>
      <c r="BI124" s="157">
        <f>IF(N124="nulová",J124,0)</f>
        <v>0</v>
      </c>
      <c r="BJ124" s="17" t="s">
        <v>87</v>
      </c>
      <c r="BK124" s="157">
        <f>ROUND(I124*H124,2)</f>
        <v>0</v>
      </c>
      <c r="BL124" s="17" t="s">
        <v>212</v>
      </c>
      <c r="BM124" s="156" t="s">
        <v>1389</v>
      </c>
    </row>
    <row r="125" spans="1:47" s="2" customFormat="1" ht="39">
      <c r="A125" s="32"/>
      <c r="B125" s="33"/>
      <c r="C125" s="32"/>
      <c r="D125" s="158" t="s">
        <v>213</v>
      </c>
      <c r="E125" s="32"/>
      <c r="F125" s="159" t="s">
        <v>1124</v>
      </c>
      <c r="G125" s="32"/>
      <c r="H125" s="32"/>
      <c r="I125" s="160"/>
      <c r="J125" s="32"/>
      <c r="K125" s="32"/>
      <c r="L125" s="33"/>
      <c r="M125" s="161"/>
      <c r="N125" s="162"/>
      <c r="O125" s="58"/>
      <c r="P125" s="58"/>
      <c r="Q125" s="58"/>
      <c r="R125" s="58"/>
      <c r="S125" s="58"/>
      <c r="T125" s="59"/>
      <c r="U125" s="32"/>
      <c r="V125" s="32"/>
      <c r="W125" s="32"/>
      <c r="X125" s="32"/>
      <c r="Y125" s="32"/>
      <c r="Z125" s="32"/>
      <c r="AA125" s="32"/>
      <c r="AB125" s="32"/>
      <c r="AC125" s="32"/>
      <c r="AD125" s="32"/>
      <c r="AE125" s="32"/>
      <c r="AT125" s="17" t="s">
        <v>213</v>
      </c>
      <c r="AU125" s="17" t="s">
        <v>89</v>
      </c>
    </row>
    <row r="126" spans="2:51" s="15" customFormat="1" ht="12">
      <c r="B126" s="189"/>
      <c r="D126" s="158" t="s">
        <v>466</v>
      </c>
      <c r="E126" s="190" t="s">
        <v>1</v>
      </c>
      <c r="F126" s="191" t="s">
        <v>1390</v>
      </c>
      <c r="H126" s="192">
        <v>211.6</v>
      </c>
      <c r="I126" s="193"/>
      <c r="L126" s="189"/>
      <c r="M126" s="194"/>
      <c r="N126" s="195"/>
      <c r="O126" s="195"/>
      <c r="P126" s="195"/>
      <c r="Q126" s="195"/>
      <c r="R126" s="195"/>
      <c r="S126" s="195"/>
      <c r="T126" s="196"/>
      <c r="AT126" s="190" t="s">
        <v>466</v>
      </c>
      <c r="AU126" s="190" t="s">
        <v>89</v>
      </c>
      <c r="AV126" s="15" t="s">
        <v>89</v>
      </c>
      <c r="AW126" s="15" t="s">
        <v>36</v>
      </c>
      <c r="AX126" s="15" t="s">
        <v>87</v>
      </c>
      <c r="AY126" s="190" t="s">
        <v>207</v>
      </c>
    </row>
    <row r="127" spans="1:65" s="2" customFormat="1" ht="21.75" customHeight="1">
      <c r="A127" s="32"/>
      <c r="B127" s="143"/>
      <c r="C127" s="197" t="s">
        <v>218</v>
      </c>
      <c r="D127" s="197" t="s">
        <v>267</v>
      </c>
      <c r="E127" s="198" t="s">
        <v>996</v>
      </c>
      <c r="F127" s="199" t="s">
        <v>997</v>
      </c>
      <c r="G127" s="200" t="s">
        <v>333</v>
      </c>
      <c r="H127" s="201">
        <v>1058</v>
      </c>
      <c r="I127" s="202"/>
      <c r="J127" s="203">
        <f>ROUND(I127*H127,2)</f>
        <v>0</v>
      </c>
      <c r="K127" s="204"/>
      <c r="L127" s="205"/>
      <c r="M127" s="206" t="s">
        <v>1</v>
      </c>
      <c r="N127" s="207" t="s">
        <v>44</v>
      </c>
      <c r="O127" s="58"/>
      <c r="P127" s="154">
        <f>O127*H127</f>
        <v>0</v>
      </c>
      <c r="Q127" s="154">
        <v>0.026</v>
      </c>
      <c r="R127" s="154">
        <f>Q127*H127</f>
        <v>27.508</v>
      </c>
      <c r="S127" s="154">
        <v>0</v>
      </c>
      <c r="T127" s="155">
        <f>S127*H127</f>
        <v>0</v>
      </c>
      <c r="U127" s="32"/>
      <c r="V127" s="32"/>
      <c r="W127" s="32"/>
      <c r="X127" s="32"/>
      <c r="Y127" s="32"/>
      <c r="Z127" s="32"/>
      <c r="AA127" s="32"/>
      <c r="AB127" s="32"/>
      <c r="AC127" s="32"/>
      <c r="AD127" s="32"/>
      <c r="AE127" s="32"/>
      <c r="AR127" s="156" t="s">
        <v>224</v>
      </c>
      <c r="AT127" s="156" t="s">
        <v>267</v>
      </c>
      <c r="AU127" s="156" t="s">
        <v>89</v>
      </c>
      <c r="AY127" s="17" t="s">
        <v>207</v>
      </c>
      <c r="BE127" s="157">
        <f>IF(N127="základní",J127,0)</f>
        <v>0</v>
      </c>
      <c r="BF127" s="157">
        <f>IF(N127="snížená",J127,0)</f>
        <v>0</v>
      </c>
      <c r="BG127" s="157">
        <f>IF(N127="zákl. přenesená",J127,0)</f>
        <v>0</v>
      </c>
      <c r="BH127" s="157">
        <f>IF(N127="sníž. přenesená",J127,0)</f>
        <v>0</v>
      </c>
      <c r="BI127" s="157">
        <f>IF(N127="nulová",J127,0)</f>
        <v>0</v>
      </c>
      <c r="BJ127" s="17" t="s">
        <v>87</v>
      </c>
      <c r="BK127" s="157">
        <f>ROUND(I127*H127,2)</f>
        <v>0</v>
      </c>
      <c r="BL127" s="17" t="s">
        <v>212</v>
      </c>
      <c r="BM127" s="156" t="s">
        <v>1391</v>
      </c>
    </row>
    <row r="128" spans="1:47" s="2" customFormat="1" ht="12">
      <c r="A128" s="32"/>
      <c r="B128" s="33"/>
      <c r="C128" s="32"/>
      <c r="D128" s="158" t="s">
        <v>213</v>
      </c>
      <c r="E128" s="32"/>
      <c r="F128" s="159" t="s">
        <v>997</v>
      </c>
      <c r="G128" s="32"/>
      <c r="H128" s="32"/>
      <c r="I128" s="160"/>
      <c r="J128" s="32"/>
      <c r="K128" s="32"/>
      <c r="L128" s="33"/>
      <c r="M128" s="161"/>
      <c r="N128" s="162"/>
      <c r="O128" s="58"/>
      <c r="P128" s="58"/>
      <c r="Q128" s="58"/>
      <c r="R128" s="58"/>
      <c r="S128" s="58"/>
      <c r="T128" s="59"/>
      <c r="U128" s="32"/>
      <c r="V128" s="32"/>
      <c r="W128" s="32"/>
      <c r="X128" s="32"/>
      <c r="Y128" s="32"/>
      <c r="Z128" s="32"/>
      <c r="AA128" s="32"/>
      <c r="AB128" s="32"/>
      <c r="AC128" s="32"/>
      <c r="AD128" s="32"/>
      <c r="AE128" s="32"/>
      <c r="AT128" s="17" t="s">
        <v>213</v>
      </c>
      <c r="AU128" s="17" t="s">
        <v>89</v>
      </c>
    </row>
    <row r="129" spans="2:51" s="15" customFormat="1" ht="12">
      <c r="B129" s="189"/>
      <c r="D129" s="158" t="s">
        <v>466</v>
      </c>
      <c r="E129" s="190" t="s">
        <v>1</v>
      </c>
      <c r="F129" s="191" t="s">
        <v>1392</v>
      </c>
      <c r="H129" s="192">
        <v>1058</v>
      </c>
      <c r="I129" s="193"/>
      <c r="L129" s="189"/>
      <c r="M129" s="194"/>
      <c r="N129" s="195"/>
      <c r="O129" s="195"/>
      <c r="P129" s="195"/>
      <c r="Q129" s="195"/>
      <c r="R129" s="195"/>
      <c r="S129" s="195"/>
      <c r="T129" s="196"/>
      <c r="AT129" s="190" t="s">
        <v>466</v>
      </c>
      <c r="AU129" s="190" t="s">
        <v>89</v>
      </c>
      <c r="AV129" s="15" t="s">
        <v>89</v>
      </c>
      <c r="AW129" s="15" t="s">
        <v>36</v>
      </c>
      <c r="AX129" s="15" t="s">
        <v>87</v>
      </c>
      <c r="AY129" s="190" t="s">
        <v>207</v>
      </c>
    </row>
    <row r="130" spans="1:65" s="2" customFormat="1" ht="21.75" customHeight="1">
      <c r="A130" s="32"/>
      <c r="B130" s="143"/>
      <c r="C130" s="144" t="s">
        <v>212</v>
      </c>
      <c r="D130" s="144" t="s">
        <v>208</v>
      </c>
      <c r="E130" s="145" t="s">
        <v>1000</v>
      </c>
      <c r="F130" s="146" t="s">
        <v>1001</v>
      </c>
      <c r="G130" s="147" t="s">
        <v>789</v>
      </c>
      <c r="H130" s="148">
        <v>1395.24</v>
      </c>
      <c r="I130" s="149"/>
      <c r="J130" s="150">
        <f>ROUND(I130*H130,2)</f>
        <v>0</v>
      </c>
      <c r="K130" s="151"/>
      <c r="L130" s="33"/>
      <c r="M130" s="152" t="s">
        <v>1</v>
      </c>
      <c r="N130" s="153" t="s">
        <v>44</v>
      </c>
      <c r="O130" s="58"/>
      <c r="P130" s="154">
        <f>O130*H130</f>
        <v>0</v>
      </c>
      <c r="Q130" s="154">
        <v>0</v>
      </c>
      <c r="R130" s="154">
        <f>Q130*H130</f>
        <v>0</v>
      </c>
      <c r="S130" s="154">
        <v>0</v>
      </c>
      <c r="T130" s="155">
        <f>S130*H130</f>
        <v>0</v>
      </c>
      <c r="U130" s="32"/>
      <c r="V130" s="32"/>
      <c r="W130" s="32"/>
      <c r="X130" s="32"/>
      <c r="Y130" s="32"/>
      <c r="Z130" s="32"/>
      <c r="AA130" s="32"/>
      <c r="AB130" s="32"/>
      <c r="AC130" s="32"/>
      <c r="AD130" s="32"/>
      <c r="AE130" s="32"/>
      <c r="AR130" s="156" t="s">
        <v>212</v>
      </c>
      <c r="AT130" s="156" t="s">
        <v>208</v>
      </c>
      <c r="AU130" s="156" t="s">
        <v>89</v>
      </c>
      <c r="AY130" s="17" t="s">
        <v>207</v>
      </c>
      <c r="BE130" s="157">
        <f>IF(N130="základní",J130,0)</f>
        <v>0</v>
      </c>
      <c r="BF130" s="157">
        <f>IF(N130="snížená",J130,0)</f>
        <v>0</v>
      </c>
      <c r="BG130" s="157">
        <f>IF(N130="zákl. přenesená",J130,0)</f>
        <v>0</v>
      </c>
      <c r="BH130" s="157">
        <f>IF(N130="sníž. přenesená",J130,0)</f>
        <v>0</v>
      </c>
      <c r="BI130" s="157">
        <f>IF(N130="nulová",J130,0)</f>
        <v>0</v>
      </c>
      <c r="BJ130" s="17" t="s">
        <v>87</v>
      </c>
      <c r="BK130" s="157">
        <f>ROUND(I130*H130,2)</f>
        <v>0</v>
      </c>
      <c r="BL130" s="17" t="s">
        <v>212</v>
      </c>
      <c r="BM130" s="156" t="s">
        <v>1393</v>
      </c>
    </row>
    <row r="131" spans="1:47" s="2" customFormat="1" ht="39">
      <c r="A131" s="32"/>
      <c r="B131" s="33"/>
      <c r="C131" s="32"/>
      <c r="D131" s="158" t="s">
        <v>213</v>
      </c>
      <c r="E131" s="32"/>
      <c r="F131" s="159" t="s">
        <v>1003</v>
      </c>
      <c r="G131" s="32"/>
      <c r="H131" s="32"/>
      <c r="I131" s="160"/>
      <c r="J131" s="32"/>
      <c r="K131" s="32"/>
      <c r="L131" s="33"/>
      <c r="M131" s="161"/>
      <c r="N131" s="162"/>
      <c r="O131" s="58"/>
      <c r="P131" s="58"/>
      <c r="Q131" s="58"/>
      <c r="R131" s="58"/>
      <c r="S131" s="58"/>
      <c r="T131" s="59"/>
      <c r="U131" s="32"/>
      <c r="V131" s="32"/>
      <c r="W131" s="32"/>
      <c r="X131" s="32"/>
      <c r="Y131" s="32"/>
      <c r="Z131" s="32"/>
      <c r="AA131" s="32"/>
      <c r="AB131" s="32"/>
      <c r="AC131" s="32"/>
      <c r="AD131" s="32"/>
      <c r="AE131" s="32"/>
      <c r="AT131" s="17" t="s">
        <v>213</v>
      </c>
      <c r="AU131" s="17" t="s">
        <v>89</v>
      </c>
    </row>
    <row r="132" spans="2:51" s="15" customFormat="1" ht="12">
      <c r="B132" s="189"/>
      <c r="D132" s="158" t="s">
        <v>466</v>
      </c>
      <c r="E132" s="190" t="s">
        <v>1</v>
      </c>
      <c r="F132" s="191" t="s">
        <v>1394</v>
      </c>
      <c r="H132" s="192">
        <v>846.1</v>
      </c>
      <c r="I132" s="193"/>
      <c r="L132" s="189"/>
      <c r="M132" s="194"/>
      <c r="N132" s="195"/>
      <c r="O132" s="195"/>
      <c r="P132" s="195"/>
      <c r="Q132" s="195"/>
      <c r="R132" s="195"/>
      <c r="S132" s="195"/>
      <c r="T132" s="196"/>
      <c r="AT132" s="190" t="s">
        <v>466</v>
      </c>
      <c r="AU132" s="190" t="s">
        <v>89</v>
      </c>
      <c r="AV132" s="15" t="s">
        <v>89</v>
      </c>
      <c r="AW132" s="15" t="s">
        <v>36</v>
      </c>
      <c r="AX132" s="15" t="s">
        <v>79</v>
      </c>
      <c r="AY132" s="190" t="s">
        <v>207</v>
      </c>
    </row>
    <row r="133" spans="2:51" s="15" customFormat="1" ht="12">
      <c r="B133" s="189"/>
      <c r="D133" s="158" t="s">
        <v>466</v>
      </c>
      <c r="E133" s="190" t="s">
        <v>1</v>
      </c>
      <c r="F133" s="191" t="s">
        <v>1395</v>
      </c>
      <c r="H133" s="192">
        <v>545.7</v>
      </c>
      <c r="I133" s="193"/>
      <c r="L133" s="189"/>
      <c r="M133" s="194"/>
      <c r="N133" s="195"/>
      <c r="O133" s="195"/>
      <c r="P133" s="195"/>
      <c r="Q133" s="195"/>
      <c r="R133" s="195"/>
      <c r="S133" s="195"/>
      <c r="T133" s="196"/>
      <c r="AT133" s="190" t="s">
        <v>466</v>
      </c>
      <c r="AU133" s="190" t="s">
        <v>89</v>
      </c>
      <c r="AV133" s="15" t="s">
        <v>89</v>
      </c>
      <c r="AW133" s="15" t="s">
        <v>36</v>
      </c>
      <c r="AX133" s="15" t="s">
        <v>79</v>
      </c>
      <c r="AY133" s="190" t="s">
        <v>207</v>
      </c>
    </row>
    <row r="134" spans="2:51" s="15" customFormat="1" ht="12">
      <c r="B134" s="189"/>
      <c r="D134" s="158" t="s">
        <v>466</v>
      </c>
      <c r="E134" s="190" t="s">
        <v>1</v>
      </c>
      <c r="F134" s="191" t="s">
        <v>1396</v>
      </c>
      <c r="H134" s="192">
        <v>3.44</v>
      </c>
      <c r="I134" s="193"/>
      <c r="L134" s="189"/>
      <c r="M134" s="194"/>
      <c r="N134" s="195"/>
      <c r="O134" s="195"/>
      <c r="P134" s="195"/>
      <c r="Q134" s="195"/>
      <c r="R134" s="195"/>
      <c r="S134" s="195"/>
      <c r="T134" s="196"/>
      <c r="AT134" s="190" t="s">
        <v>466</v>
      </c>
      <c r="AU134" s="190" t="s">
        <v>89</v>
      </c>
      <c r="AV134" s="15" t="s">
        <v>89</v>
      </c>
      <c r="AW134" s="15" t="s">
        <v>36</v>
      </c>
      <c r="AX134" s="15" t="s">
        <v>79</v>
      </c>
      <c r="AY134" s="190" t="s">
        <v>207</v>
      </c>
    </row>
    <row r="135" spans="2:51" s="13" customFormat="1" ht="12">
      <c r="B135" s="175"/>
      <c r="D135" s="158" t="s">
        <v>466</v>
      </c>
      <c r="E135" s="176" t="s">
        <v>1</v>
      </c>
      <c r="F135" s="177" t="s">
        <v>468</v>
      </c>
      <c r="H135" s="178">
        <v>1395.24</v>
      </c>
      <c r="I135" s="179"/>
      <c r="L135" s="175"/>
      <c r="M135" s="180"/>
      <c r="N135" s="181"/>
      <c r="O135" s="181"/>
      <c r="P135" s="181"/>
      <c r="Q135" s="181"/>
      <c r="R135" s="181"/>
      <c r="S135" s="181"/>
      <c r="T135" s="182"/>
      <c r="AT135" s="176" t="s">
        <v>466</v>
      </c>
      <c r="AU135" s="176" t="s">
        <v>89</v>
      </c>
      <c r="AV135" s="13" t="s">
        <v>212</v>
      </c>
      <c r="AW135" s="13" t="s">
        <v>36</v>
      </c>
      <c r="AX135" s="13" t="s">
        <v>87</v>
      </c>
      <c r="AY135" s="176" t="s">
        <v>207</v>
      </c>
    </row>
    <row r="136" spans="1:65" s="2" customFormat="1" ht="16.5" customHeight="1">
      <c r="A136" s="32"/>
      <c r="B136" s="143"/>
      <c r="C136" s="197" t="s">
        <v>225</v>
      </c>
      <c r="D136" s="197" t="s">
        <v>267</v>
      </c>
      <c r="E136" s="198" t="s">
        <v>794</v>
      </c>
      <c r="F136" s="199" t="s">
        <v>795</v>
      </c>
      <c r="G136" s="200" t="s">
        <v>796</v>
      </c>
      <c r="H136" s="201">
        <v>115.692</v>
      </c>
      <c r="I136" s="202"/>
      <c r="J136" s="203">
        <f>ROUND(I136*H136,2)</f>
        <v>0</v>
      </c>
      <c r="K136" s="204"/>
      <c r="L136" s="205"/>
      <c r="M136" s="206" t="s">
        <v>1</v>
      </c>
      <c r="N136" s="207" t="s">
        <v>44</v>
      </c>
      <c r="O136" s="58"/>
      <c r="P136" s="154">
        <f>O136*H136</f>
        <v>0</v>
      </c>
      <c r="Q136" s="154">
        <v>1</v>
      </c>
      <c r="R136" s="154">
        <f>Q136*H136</f>
        <v>115.692</v>
      </c>
      <c r="S136" s="154">
        <v>0</v>
      </c>
      <c r="T136" s="155">
        <f>S136*H136</f>
        <v>0</v>
      </c>
      <c r="U136" s="32"/>
      <c r="V136" s="32"/>
      <c r="W136" s="32"/>
      <c r="X136" s="32"/>
      <c r="Y136" s="32"/>
      <c r="Z136" s="32"/>
      <c r="AA136" s="32"/>
      <c r="AB136" s="32"/>
      <c r="AC136" s="32"/>
      <c r="AD136" s="32"/>
      <c r="AE136" s="32"/>
      <c r="AR136" s="156" t="s">
        <v>224</v>
      </c>
      <c r="AT136" s="156" t="s">
        <v>267</v>
      </c>
      <c r="AU136" s="156" t="s">
        <v>89</v>
      </c>
      <c r="AY136" s="17" t="s">
        <v>207</v>
      </c>
      <c r="BE136" s="157">
        <f>IF(N136="základní",J136,0)</f>
        <v>0</v>
      </c>
      <c r="BF136" s="157">
        <f>IF(N136="snížená",J136,0)</f>
        <v>0</v>
      </c>
      <c r="BG136" s="157">
        <f>IF(N136="zákl. přenesená",J136,0)</f>
        <v>0</v>
      </c>
      <c r="BH136" s="157">
        <f>IF(N136="sníž. přenesená",J136,0)</f>
        <v>0</v>
      </c>
      <c r="BI136" s="157">
        <f>IF(N136="nulová",J136,0)</f>
        <v>0</v>
      </c>
      <c r="BJ136" s="17" t="s">
        <v>87</v>
      </c>
      <c r="BK136" s="157">
        <f>ROUND(I136*H136,2)</f>
        <v>0</v>
      </c>
      <c r="BL136" s="17" t="s">
        <v>212</v>
      </c>
      <c r="BM136" s="156" t="s">
        <v>1397</v>
      </c>
    </row>
    <row r="137" spans="1:47" s="2" customFormat="1" ht="12">
      <c r="A137" s="32"/>
      <c r="B137" s="33"/>
      <c r="C137" s="32"/>
      <c r="D137" s="158" t="s">
        <v>213</v>
      </c>
      <c r="E137" s="32"/>
      <c r="F137" s="159" t="s">
        <v>795</v>
      </c>
      <c r="G137" s="32"/>
      <c r="H137" s="32"/>
      <c r="I137" s="160"/>
      <c r="J137" s="32"/>
      <c r="K137" s="32"/>
      <c r="L137" s="33"/>
      <c r="M137" s="161"/>
      <c r="N137" s="162"/>
      <c r="O137" s="58"/>
      <c r="P137" s="58"/>
      <c r="Q137" s="58"/>
      <c r="R137" s="58"/>
      <c r="S137" s="58"/>
      <c r="T137" s="59"/>
      <c r="U137" s="32"/>
      <c r="V137" s="32"/>
      <c r="W137" s="32"/>
      <c r="X137" s="32"/>
      <c r="Y137" s="32"/>
      <c r="Z137" s="32"/>
      <c r="AA137" s="32"/>
      <c r="AB137" s="32"/>
      <c r="AC137" s="32"/>
      <c r="AD137" s="32"/>
      <c r="AE137" s="32"/>
      <c r="AT137" s="17" t="s">
        <v>213</v>
      </c>
      <c r="AU137" s="17" t="s">
        <v>89</v>
      </c>
    </row>
    <row r="138" spans="2:51" s="15" customFormat="1" ht="12">
      <c r="B138" s="189"/>
      <c r="D138" s="158" t="s">
        <v>466</v>
      </c>
      <c r="E138" s="190" t="s">
        <v>1</v>
      </c>
      <c r="F138" s="191" t="s">
        <v>1398</v>
      </c>
      <c r="H138" s="192">
        <v>115.692</v>
      </c>
      <c r="I138" s="193"/>
      <c r="L138" s="189"/>
      <c r="M138" s="194"/>
      <c r="N138" s="195"/>
      <c r="O138" s="195"/>
      <c r="P138" s="195"/>
      <c r="Q138" s="195"/>
      <c r="R138" s="195"/>
      <c r="S138" s="195"/>
      <c r="T138" s="196"/>
      <c r="AT138" s="190" t="s">
        <v>466</v>
      </c>
      <c r="AU138" s="190" t="s">
        <v>89</v>
      </c>
      <c r="AV138" s="15" t="s">
        <v>89</v>
      </c>
      <c r="AW138" s="15" t="s">
        <v>36</v>
      </c>
      <c r="AX138" s="15" t="s">
        <v>87</v>
      </c>
      <c r="AY138" s="190" t="s">
        <v>207</v>
      </c>
    </row>
    <row r="139" spans="1:65" s="2" customFormat="1" ht="21.75" customHeight="1">
      <c r="A139" s="32"/>
      <c r="B139" s="143"/>
      <c r="C139" s="197" t="s">
        <v>221</v>
      </c>
      <c r="D139" s="197" t="s">
        <v>267</v>
      </c>
      <c r="E139" s="198" t="s">
        <v>1010</v>
      </c>
      <c r="F139" s="199" t="s">
        <v>1011</v>
      </c>
      <c r="G139" s="200" t="s">
        <v>789</v>
      </c>
      <c r="H139" s="201">
        <v>863.022</v>
      </c>
      <c r="I139" s="202"/>
      <c r="J139" s="203">
        <f>ROUND(I139*H139,2)</f>
        <v>0</v>
      </c>
      <c r="K139" s="204"/>
      <c r="L139" s="205"/>
      <c r="M139" s="206" t="s">
        <v>1</v>
      </c>
      <c r="N139" s="207" t="s">
        <v>44</v>
      </c>
      <c r="O139" s="58"/>
      <c r="P139" s="154">
        <f>O139*H139</f>
        <v>0</v>
      </c>
      <c r="Q139" s="154">
        <v>0</v>
      </c>
      <c r="R139" s="154">
        <f>Q139*H139</f>
        <v>0</v>
      </c>
      <c r="S139" s="154">
        <v>0</v>
      </c>
      <c r="T139" s="155">
        <f>S139*H139</f>
        <v>0</v>
      </c>
      <c r="U139" s="32"/>
      <c r="V139" s="32"/>
      <c r="W139" s="32"/>
      <c r="X139" s="32"/>
      <c r="Y139" s="32"/>
      <c r="Z139" s="32"/>
      <c r="AA139" s="32"/>
      <c r="AB139" s="32"/>
      <c r="AC139" s="32"/>
      <c r="AD139" s="32"/>
      <c r="AE139" s="32"/>
      <c r="AR139" s="156" t="s">
        <v>224</v>
      </c>
      <c r="AT139" s="156" t="s">
        <v>267</v>
      </c>
      <c r="AU139" s="156" t="s">
        <v>89</v>
      </c>
      <c r="AY139" s="17" t="s">
        <v>207</v>
      </c>
      <c r="BE139" s="157">
        <f>IF(N139="základní",J139,0)</f>
        <v>0</v>
      </c>
      <c r="BF139" s="157">
        <f>IF(N139="snížená",J139,0)</f>
        <v>0</v>
      </c>
      <c r="BG139" s="157">
        <f>IF(N139="zákl. přenesená",J139,0)</f>
        <v>0</v>
      </c>
      <c r="BH139" s="157">
        <f>IF(N139="sníž. přenesená",J139,0)</f>
        <v>0</v>
      </c>
      <c r="BI139" s="157">
        <f>IF(N139="nulová",J139,0)</f>
        <v>0</v>
      </c>
      <c r="BJ139" s="17" t="s">
        <v>87</v>
      </c>
      <c r="BK139" s="157">
        <f>ROUND(I139*H139,2)</f>
        <v>0</v>
      </c>
      <c r="BL139" s="17" t="s">
        <v>212</v>
      </c>
      <c r="BM139" s="156" t="s">
        <v>1399</v>
      </c>
    </row>
    <row r="140" spans="1:47" s="2" customFormat="1" ht="12">
      <c r="A140" s="32"/>
      <c r="B140" s="33"/>
      <c r="C140" s="32"/>
      <c r="D140" s="158" t="s">
        <v>213</v>
      </c>
      <c r="E140" s="32"/>
      <c r="F140" s="159" t="s">
        <v>1011</v>
      </c>
      <c r="G140" s="32"/>
      <c r="H140" s="32"/>
      <c r="I140" s="160"/>
      <c r="J140" s="32"/>
      <c r="K140" s="32"/>
      <c r="L140" s="33"/>
      <c r="M140" s="161"/>
      <c r="N140" s="162"/>
      <c r="O140" s="58"/>
      <c r="P140" s="58"/>
      <c r="Q140" s="58"/>
      <c r="R140" s="58"/>
      <c r="S140" s="58"/>
      <c r="T140" s="59"/>
      <c r="U140" s="32"/>
      <c r="V140" s="32"/>
      <c r="W140" s="32"/>
      <c r="X140" s="32"/>
      <c r="Y140" s="32"/>
      <c r="Z140" s="32"/>
      <c r="AA140" s="32"/>
      <c r="AB140" s="32"/>
      <c r="AC140" s="32"/>
      <c r="AD140" s="32"/>
      <c r="AE140" s="32"/>
      <c r="AT140" s="17" t="s">
        <v>213</v>
      </c>
      <c r="AU140" s="17" t="s">
        <v>89</v>
      </c>
    </row>
    <row r="141" spans="2:51" s="15" customFormat="1" ht="12">
      <c r="B141" s="189"/>
      <c r="D141" s="158" t="s">
        <v>466</v>
      </c>
      <c r="E141" s="190" t="s">
        <v>1</v>
      </c>
      <c r="F141" s="191" t="s">
        <v>1400</v>
      </c>
      <c r="H141" s="192">
        <v>863.022</v>
      </c>
      <c r="I141" s="193"/>
      <c r="L141" s="189"/>
      <c r="M141" s="194"/>
      <c r="N141" s="195"/>
      <c r="O141" s="195"/>
      <c r="P141" s="195"/>
      <c r="Q141" s="195"/>
      <c r="R141" s="195"/>
      <c r="S141" s="195"/>
      <c r="T141" s="196"/>
      <c r="AT141" s="190" t="s">
        <v>466</v>
      </c>
      <c r="AU141" s="190" t="s">
        <v>89</v>
      </c>
      <c r="AV141" s="15" t="s">
        <v>89</v>
      </c>
      <c r="AW141" s="15" t="s">
        <v>36</v>
      </c>
      <c r="AX141" s="15" t="s">
        <v>87</v>
      </c>
      <c r="AY141" s="190" t="s">
        <v>207</v>
      </c>
    </row>
    <row r="142" spans="1:65" s="2" customFormat="1" ht="21.75" customHeight="1">
      <c r="A142" s="32"/>
      <c r="B142" s="143"/>
      <c r="C142" s="197" t="s">
        <v>232</v>
      </c>
      <c r="D142" s="197" t="s">
        <v>267</v>
      </c>
      <c r="E142" s="198" t="s">
        <v>1014</v>
      </c>
      <c r="F142" s="199" t="s">
        <v>1015</v>
      </c>
      <c r="G142" s="200" t="s">
        <v>789</v>
      </c>
      <c r="H142" s="201">
        <v>556.614</v>
      </c>
      <c r="I142" s="202"/>
      <c r="J142" s="203">
        <f>ROUND(I142*H142,2)</f>
        <v>0</v>
      </c>
      <c r="K142" s="204"/>
      <c r="L142" s="205"/>
      <c r="M142" s="206" t="s">
        <v>1</v>
      </c>
      <c r="N142" s="207" t="s">
        <v>44</v>
      </c>
      <c r="O142" s="58"/>
      <c r="P142" s="154">
        <f>O142*H142</f>
        <v>0</v>
      </c>
      <c r="Q142" s="154">
        <v>0</v>
      </c>
      <c r="R142" s="154">
        <f>Q142*H142</f>
        <v>0</v>
      </c>
      <c r="S142" s="154">
        <v>0</v>
      </c>
      <c r="T142" s="155">
        <f>S142*H142</f>
        <v>0</v>
      </c>
      <c r="U142" s="32"/>
      <c r="V142" s="32"/>
      <c r="W142" s="32"/>
      <c r="X142" s="32"/>
      <c r="Y142" s="32"/>
      <c r="Z142" s="32"/>
      <c r="AA142" s="32"/>
      <c r="AB142" s="32"/>
      <c r="AC142" s="32"/>
      <c r="AD142" s="32"/>
      <c r="AE142" s="32"/>
      <c r="AR142" s="156" t="s">
        <v>224</v>
      </c>
      <c r="AT142" s="156" t="s">
        <v>267</v>
      </c>
      <c r="AU142" s="156" t="s">
        <v>89</v>
      </c>
      <c r="AY142" s="17" t="s">
        <v>207</v>
      </c>
      <c r="BE142" s="157">
        <f>IF(N142="základní",J142,0)</f>
        <v>0</v>
      </c>
      <c r="BF142" s="157">
        <f>IF(N142="snížená",J142,0)</f>
        <v>0</v>
      </c>
      <c r="BG142" s="157">
        <f>IF(N142="zákl. přenesená",J142,0)</f>
        <v>0</v>
      </c>
      <c r="BH142" s="157">
        <f>IF(N142="sníž. přenesená",J142,0)</f>
        <v>0</v>
      </c>
      <c r="BI142" s="157">
        <f>IF(N142="nulová",J142,0)</f>
        <v>0</v>
      </c>
      <c r="BJ142" s="17" t="s">
        <v>87</v>
      </c>
      <c r="BK142" s="157">
        <f>ROUND(I142*H142,2)</f>
        <v>0</v>
      </c>
      <c r="BL142" s="17" t="s">
        <v>212</v>
      </c>
      <c r="BM142" s="156" t="s">
        <v>1401</v>
      </c>
    </row>
    <row r="143" spans="1:47" s="2" customFormat="1" ht="12">
      <c r="A143" s="32"/>
      <c r="B143" s="33"/>
      <c r="C143" s="32"/>
      <c r="D143" s="158" t="s">
        <v>213</v>
      </c>
      <c r="E143" s="32"/>
      <c r="F143" s="159" t="s">
        <v>1015</v>
      </c>
      <c r="G143" s="32"/>
      <c r="H143" s="32"/>
      <c r="I143" s="160"/>
      <c r="J143" s="32"/>
      <c r="K143" s="32"/>
      <c r="L143" s="33"/>
      <c r="M143" s="161"/>
      <c r="N143" s="162"/>
      <c r="O143" s="58"/>
      <c r="P143" s="58"/>
      <c r="Q143" s="58"/>
      <c r="R143" s="58"/>
      <c r="S143" s="58"/>
      <c r="T143" s="59"/>
      <c r="U143" s="32"/>
      <c r="V143" s="32"/>
      <c r="W143" s="32"/>
      <c r="X143" s="32"/>
      <c r="Y143" s="32"/>
      <c r="Z143" s="32"/>
      <c r="AA143" s="32"/>
      <c r="AB143" s="32"/>
      <c r="AC143" s="32"/>
      <c r="AD143" s="32"/>
      <c r="AE143" s="32"/>
      <c r="AT143" s="17" t="s">
        <v>213</v>
      </c>
      <c r="AU143" s="17" t="s">
        <v>89</v>
      </c>
    </row>
    <row r="144" spans="2:51" s="15" customFormat="1" ht="12">
      <c r="B144" s="189"/>
      <c r="D144" s="158" t="s">
        <v>466</v>
      </c>
      <c r="E144" s="190" t="s">
        <v>1</v>
      </c>
      <c r="F144" s="191" t="s">
        <v>1402</v>
      </c>
      <c r="H144" s="192">
        <v>556.614</v>
      </c>
      <c r="I144" s="193"/>
      <c r="L144" s="189"/>
      <c r="M144" s="194"/>
      <c r="N144" s="195"/>
      <c r="O144" s="195"/>
      <c r="P144" s="195"/>
      <c r="Q144" s="195"/>
      <c r="R144" s="195"/>
      <c r="S144" s="195"/>
      <c r="T144" s="196"/>
      <c r="AT144" s="190" t="s">
        <v>466</v>
      </c>
      <c r="AU144" s="190" t="s">
        <v>89</v>
      </c>
      <c r="AV144" s="15" t="s">
        <v>89</v>
      </c>
      <c r="AW144" s="15" t="s">
        <v>36</v>
      </c>
      <c r="AX144" s="15" t="s">
        <v>87</v>
      </c>
      <c r="AY144" s="190" t="s">
        <v>207</v>
      </c>
    </row>
    <row r="145" spans="1:65" s="2" customFormat="1" ht="21.75" customHeight="1">
      <c r="A145" s="32"/>
      <c r="B145" s="143"/>
      <c r="C145" s="197" t="s">
        <v>224</v>
      </c>
      <c r="D145" s="197" t="s">
        <v>267</v>
      </c>
      <c r="E145" s="198" t="s">
        <v>1018</v>
      </c>
      <c r="F145" s="199" t="s">
        <v>1019</v>
      </c>
      <c r="G145" s="200" t="s">
        <v>789</v>
      </c>
      <c r="H145" s="201">
        <v>3.44</v>
      </c>
      <c r="I145" s="202"/>
      <c r="J145" s="203">
        <f>ROUND(I145*H145,2)</f>
        <v>0</v>
      </c>
      <c r="K145" s="204"/>
      <c r="L145" s="205"/>
      <c r="M145" s="206" t="s">
        <v>1</v>
      </c>
      <c r="N145" s="207" t="s">
        <v>44</v>
      </c>
      <c r="O145" s="58"/>
      <c r="P145" s="154">
        <f>O145*H145</f>
        <v>0</v>
      </c>
      <c r="Q145" s="154">
        <v>0</v>
      </c>
      <c r="R145" s="154">
        <f>Q145*H145</f>
        <v>0</v>
      </c>
      <c r="S145" s="154">
        <v>0</v>
      </c>
      <c r="T145" s="155">
        <f>S145*H145</f>
        <v>0</v>
      </c>
      <c r="U145" s="32"/>
      <c r="V145" s="32"/>
      <c r="W145" s="32"/>
      <c r="X145" s="32"/>
      <c r="Y145" s="32"/>
      <c r="Z145" s="32"/>
      <c r="AA145" s="32"/>
      <c r="AB145" s="32"/>
      <c r="AC145" s="32"/>
      <c r="AD145" s="32"/>
      <c r="AE145" s="32"/>
      <c r="AR145" s="156" t="s">
        <v>224</v>
      </c>
      <c r="AT145" s="156" t="s">
        <v>267</v>
      </c>
      <c r="AU145" s="156" t="s">
        <v>89</v>
      </c>
      <c r="AY145" s="17" t="s">
        <v>207</v>
      </c>
      <c r="BE145" s="157">
        <f>IF(N145="základní",J145,0)</f>
        <v>0</v>
      </c>
      <c r="BF145" s="157">
        <f>IF(N145="snížená",J145,0)</f>
        <v>0</v>
      </c>
      <c r="BG145" s="157">
        <f>IF(N145="zákl. přenesená",J145,0)</f>
        <v>0</v>
      </c>
      <c r="BH145" s="157">
        <f>IF(N145="sníž. přenesená",J145,0)</f>
        <v>0</v>
      </c>
      <c r="BI145" s="157">
        <f>IF(N145="nulová",J145,0)</f>
        <v>0</v>
      </c>
      <c r="BJ145" s="17" t="s">
        <v>87</v>
      </c>
      <c r="BK145" s="157">
        <f>ROUND(I145*H145,2)</f>
        <v>0</v>
      </c>
      <c r="BL145" s="17" t="s">
        <v>212</v>
      </c>
      <c r="BM145" s="156" t="s">
        <v>1403</v>
      </c>
    </row>
    <row r="146" spans="1:47" s="2" customFormat="1" ht="12">
      <c r="A146" s="32"/>
      <c r="B146" s="33"/>
      <c r="C146" s="32"/>
      <c r="D146" s="158" t="s">
        <v>213</v>
      </c>
      <c r="E146" s="32"/>
      <c r="F146" s="159" t="s">
        <v>1019</v>
      </c>
      <c r="G146" s="32"/>
      <c r="H146" s="32"/>
      <c r="I146" s="160"/>
      <c r="J146" s="32"/>
      <c r="K146" s="32"/>
      <c r="L146" s="33"/>
      <c r="M146" s="161"/>
      <c r="N146" s="162"/>
      <c r="O146" s="58"/>
      <c r="P146" s="58"/>
      <c r="Q146" s="58"/>
      <c r="R146" s="58"/>
      <c r="S146" s="58"/>
      <c r="T146" s="59"/>
      <c r="U146" s="32"/>
      <c r="V146" s="32"/>
      <c r="W146" s="32"/>
      <c r="X146" s="32"/>
      <c r="Y146" s="32"/>
      <c r="Z146" s="32"/>
      <c r="AA146" s="32"/>
      <c r="AB146" s="32"/>
      <c r="AC146" s="32"/>
      <c r="AD146" s="32"/>
      <c r="AE146" s="32"/>
      <c r="AT146" s="17" t="s">
        <v>213</v>
      </c>
      <c r="AU146" s="17" t="s">
        <v>89</v>
      </c>
    </row>
    <row r="147" spans="2:51" s="15" customFormat="1" ht="12">
      <c r="B147" s="189"/>
      <c r="D147" s="158" t="s">
        <v>466</v>
      </c>
      <c r="E147" s="190" t="s">
        <v>1</v>
      </c>
      <c r="F147" s="191" t="s">
        <v>1396</v>
      </c>
      <c r="H147" s="192">
        <v>3.44</v>
      </c>
      <c r="I147" s="193"/>
      <c r="L147" s="189"/>
      <c r="M147" s="194"/>
      <c r="N147" s="195"/>
      <c r="O147" s="195"/>
      <c r="P147" s="195"/>
      <c r="Q147" s="195"/>
      <c r="R147" s="195"/>
      <c r="S147" s="195"/>
      <c r="T147" s="196"/>
      <c r="AT147" s="190" t="s">
        <v>466</v>
      </c>
      <c r="AU147" s="190" t="s">
        <v>89</v>
      </c>
      <c r="AV147" s="15" t="s">
        <v>89</v>
      </c>
      <c r="AW147" s="15" t="s">
        <v>36</v>
      </c>
      <c r="AX147" s="15" t="s">
        <v>87</v>
      </c>
      <c r="AY147" s="190" t="s">
        <v>207</v>
      </c>
    </row>
    <row r="148" spans="1:65" s="2" customFormat="1" ht="21.75" customHeight="1">
      <c r="A148" s="32"/>
      <c r="B148" s="143"/>
      <c r="C148" s="144" t="s">
        <v>239</v>
      </c>
      <c r="D148" s="144" t="s">
        <v>208</v>
      </c>
      <c r="E148" s="145" t="s">
        <v>1028</v>
      </c>
      <c r="F148" s="146" t="s">
        <v>1029</v>
      </c>
      <c r="G148" s="147" t="s">
        <v>612</v>
      </c>
      <c r="H148" s="148">
        <v>1</v>
      </c>
      <c r="I148" s="149"/>
      <c r="J148" s="150">
        <f>ROUND(I148*H148,2)</f>
        <v>0</v>
      </c>
      <c r="K148" s="151"/>
      <c r="L148" s="33"/>
      <c r="M148" s="152" t="s">
        <v>1</v>
      </c>
      <c r="N148" s="153" t="s">
        <v>44</v>
      </c>
      <c r="O148" s="58"/>
      <c r="P148" s="154">
        <f>O148*H148</f>
        <v>0</v>
      </c>
      <c r="Q148" s="154">
        <v>0</v>
      </c>
      <c r="R148" s="154">
        <f>Q148*H148</f>
        <v>0</v>
      </c>
      <c r="S148" s="154">
        <v>0</v>
      </c>
      <c r="T148" s="155">
        <f>S148*H148</f>
        <v>0</v>
      </c>
      <c r="U148" s="32"/>
      <c r="V148" s="32"/>
      <c r="W148" s="32"/>
      <c r="X148" s="32"/>
      <c r="Y148" s="32"/>
      <c r="Z148" s="32"/>
      <c r="AA148" s="32"/>
      <c r="AB148" s="32"/>
      <c r="AC148" s="32"/>
      <c r="AD148" s="32"/>
      <c r="AE148" s="32"/>
      <c r="AR148" s="156" t="s">
        <v>212</v>
      </c>
      <c r="AT148" s="156" t="s">
        <v>208</v>
      </c>
      <c r="AU148" s="156" t="s">
        <v>89</v>
      </c>
      <c r="AY148" s="17" t="s">
        <v>207</v>
      </c>
      <c r="BE148" s="157">
        <f>IF(N148="základní",J148,0)</f>
        <v>0</v>
      </c>
      <c r="BF148" s="157">
        <f>IF(N148="snížená",J148,0)</f>
        <v>0</v>
      </c>
      <c r="BG148" s="157">
        <f>IF(N148="zákl. přenesená",J148,0)</f>
        <v>0</v>
      </c>
      <c r="BH148" s="157">
        <f>IF(N148="sníž. přenesená",J148,0)</f>
        <v>0</v>
      </c>
      <c r="BI148" s="157">
        <f>IF(N148="nulová",J148,0)</f>
        <v>0</v>
      </c>
      <c r="BJ148" s="17" t="s">
        <v>87</v>
      </c>
      <c r="BK148" s="157">
        <f>ROUND(I148*H148,2)</f>
        <v>0</v>
      </c>
      <c r="BL148" s="17" t="s">
        <v>212</v>
      </c>
      <c r="BM148" s="156" t="s">
        <v>1404</v>
      </c>
    </row>
    <row r="149" spans="1:47" s="2" customFormat="1" ht="29.25">
      <c r="A149" s="32"/>
      <c r="B149" s="33"/>
      <c r="C149" s="32"/>
      <c r="D149" s="158" t="s">
        <v>213</v>
      </c>
      <c r="E149" s="32"/>
      <c r="F149" s="159" t="s">
        <v>1031</v>
      </c>
      <c r="G149" s="32"/>
      <c r="H149" s="32"/>
      <c r="I149" s="160"/>
      <c r="J149" s="32"/>
      <c r="K149" s="32"/>
      <c r="L149" s="33"/>
      <c r="M149" s="161"/>
      <c r="N149" s="162"/>
      <c r="O149" s="58"/>
      <c r="P149" s="58"/>
      <c r="Q149" s="58"/>
      <c r="R149" s="58"/>
      <c r="S149" s="58"/>
      <c r="T149" s="59"/>
      <c r="U149" s="32"/>
      <c r="V149" s="32"/>
      <c r="W149" s="32"/>
      <c r="X149" s="32"/>
      <c r="Y149" s="32"/>
      <c r="Z149" s="32"/>
      <c r="AA149" s="32"/>
      <c r="AB149" s="32"/>
      <c r="AC149" s="32"/>
      <c r="AD149" s="32"/>
      <c r="AE149" s="32"/>
      <c r="AT149" s="17" t="s">
        <v>213</v>
      </c>
      <c r="AU149" s="17" t="s">
        <v>89</v>
      </c>
    </row>
    <row r="150" spans="2:51" s="15" customFormat="1" ht="12">
      <c r="B150" s="189"/>
      <c r="D150" s="158" t="s">
        <v>466</v>
      </c>
      <c r="E150" s="190" t="s">
        <v>1</v>
      </c>
      <c r="F150" s="191" t="s">
        <v>1405</v>
      </c>
      <c r="H150" s="192">
        <v>1</v>
      </c>
      <c r="I150" s="193"/>
      <c r="L150" s="189"/>
      <c r="M150" s="194"/>
      <c r="N150" s="195"/>
      <c r="O150" s="195"/>
      <c r="P150" s="195"/>
      <c r="Q150" s="195"/>
      <c r="R150" s="195"/>
      <c r="S150" s="195"/>
      <c r="T150" s="196"/>
      <c r="AT150" s="190" t="s">
        <v>466</v>
      </c>
      <c r="AU150" s="190" t="s">
        <v>89</v>
      </c>
      <c r="AV150" s="15" t="s">
        <v>89</v>
      </c>
      <c r="AW150" s="15" t="s">
        <v>36</v>
      </c>
      <c r="AX150" s="15" t="s">
        <v>87</v>
      </c>
      <c r="AY150" s="190" t="s">
        <v>207</v>
      </c>
    </row>
    <row r="151" spans="1:65" s="2" customFormat="1" ht="16.5" customHeight="1">
      <c r="A151" s="32"/>
      <c r="B151" s="143"/>
      <c r="C151" s="197" t="s">
        <v>228</v>
      </c>
      <c r="D151" s="197" t="s">
        <v>267</v>
      </c>
      <c r="E151" s="198" t="s">
        <v>1036</v>
      </c>
      <c r="F151" s="199" t="s">
        <v>1037</v>
      </c>
      <c r="G151" s="200" t="s">
        <v>333</v>
      </c>
      <c r="H151" s="201">
        <v>1</v>
      </c>
      <c r="I151" s="202"/>
      <c r="J151" s="203">
        <f>ROUND(I151*H151,2)</f>
        <v>0</v>
      </c>
      <c r="K151" s="204"/>
      <c r="L151" s="205"/>
      <c r="M151" s="206" t="s">
        <v>1</v>
      </c>
      <c r="N151" s="207" t="s">
        <v>44</v>
      </c>
      <c r="O151" s="58"/>
      <c r="P151" s="154">
        <f>O151*H151</f>
        <v>0</v>
      </c>
      <c r="Q151" s="154">
        <v>0.059</v>
      </c>
      <c r="R151" s="154">
        <f>Q151*H151</f>
        <v>0.059</v>
      </c>
      <c r="S151" s="154">
        <v>0</v>
      </c>
      <c r="T151" s="155">
        <f>S151*H151</f>
        <v>0</v>
      </c>
      <c r="U151" s="32"/>
      <c r="V151" s="32"/>
      <c r="W151" s="32"/>
      <c r="X151" s="32"/>
      <c r="Y151" s="32"/>
      <c r="Z151" s="32"/>
      <c r="AA151" s="32"/>
      <c r="AB151" s="32"/>
      <c r="AC151" s="32"/>
      <c r="AD151" s="32"/>
      <c r="AE151" s="32"/>
      <c r="AR151" s="156" t="s">
        <v>224</v>
      </c>
      <c r="AT151" s="156" t="s">
        <v>267</v>
      </c>
      <c r="AU151" s="156" t="s">
        <v>89</v>
      </c>
      <c r="AY151" s="17" t="s">
        <v>207</v>
      </c>
      <c r="BE151" s="157">
        <f>IF(N151="základní",J151,0)</f>
        <v>0</v>
      </c>
      <c r="BF151" s="157">
        <f>IF(N151="snížená",J151,0)</f>
        <v>0</v>
      </c>
      <c r="BG151" s="157">
        <f>IF(N151="zákl. přenesená",J151,0)</f>
        <v>0</v>
      </c>
      <c r="BH151" s="157">
        <f>IF(N151="sníž. přenesená",J151,0)</f>
        <v>0</v>
      </c>
      <c r="BI151" s="157">
        <f>IF(N151="nulová",J151,0)</f>
        <v>0</v>
      </c>
      <c r="BJ151" s="17" t="s">
        <v>87</v>
      </c>
      <c r="BK151" s="157">
        <f>ROUND(I151*H151,2)</f>
        <v>0</v>
      </c>
      <c r="BL151" s="17" t="s">
        <v>212</v>
      </c>
      <c r="BM151" s="156" t="s">
        <v>1406</v>
      </c>
    </row>
    <row r="152" spans="1:47" s="2" customFormat="1" ht="12">
      <c r="A152" s="32"/>
      <c r="B152" s="33"/>
      <c r="C152" s="32"/>
      <c r="D152" s="158" t="s">
        <v>213</v>
      </c>
      <c r="E152" s="32"/>
      <c r="F152" s="159" t="s">
        <v>1037</v>
      </c>
      <c r="G152" s="32"/>
      <c r="H152" s="32"/>
      <c r="I152" s="160"/>
      <c r="J152" s="32"/>
      <c r="K152" s="32"/>
      <c r="L152" s="33"/>
      <c r="M152" s="161"/>
      <c r="N152" s="162"/>
      <c r="O152" s="58"/>
      <c r="P152" s="58"/>
      <c r="Q152" s="58"/>
      <c r="R152" s="58"/>
      <c r="S152" s="58"/>
      <c r="T152" s="59"/>
      <c r="U152" s="32"/>
      <c r="V152" s="32"/>
      <c r="W152" s="32"/>
      <c r="X152" s="32"/>
      <c r="Y152" s="32"/>
      <c r="Z152" s="32"/>
      <c r="AA152" s="32"/>
      <c r="AB152" s="32"/>
      <c r="AC152" s="32"/>
      <c r="AD152" s="32"/>
      <c r="AE152" s="32"/>
      <c r="AT152" s="17" t="s">
        <v>213</v>
      </c>
      <c r="AU152" s="17" t="s">
        <v>89</v>
      </c>
    </row>
    <row r="153" spans="1:65" s="2" customFormat="1" ht="21.75" customHeight="1">
      <c r="A153" s="32"/>
      <c r="B153" s="143"/>
      <c r="C153" s="144" t="s">
        <v>14</v>
      </c>
      <c r="D153" s="144" t="s">
        <v>208</v>
      </c>
      <c r="E153" s="145" t="s">
        <v>1039</v>
      </c>
      <c r="F153" s="146" t="s">
        <v>1040</v>
      </c>
      <c r="G153" s="147" t="s">
        <v>612</v>
      </c>
      <c r="H153" s="148">
        <v>532.9</v>
      </c>
      <c r="I153" s="149"/>
      <c r="J153" s="150">
        <f>ROUND(I153*H153,2)</f>
        <v>0</v>
      </c>
      <c r="K153" s="151"/>
      <c r="L153" s="33"/>
      <c r="M153" s="152" t="s">
        <v>1</v>
      </c>
      <c r="N153" s="153" t="s">
        <v>44</v>
      </c>
      <c r="O153" s="58"/>
      <c r="P153" s="154">
        <f>O153*H153</f>
        <v>0</v>
      </c>
      <c r="Q153" s="154">
        <v>0</v>
      </c>
      <c r="R153" s="154">
        <f>Q153*H153</f>
        <v>0</v>
      </c>
      <c r="S153" s="154">
        <v>0</v>
      </c>
      <c r="T153" s="155">
        <f>S153*H153</f>
        <v>0</v>
      </c>
      <c r="U153" s="32"/>
      <c r="V153" s="32"/>
      <c r="W153" s="32"/>
      <c r="X153" s="32"/>
      <c r="Y153" s="32"/>
      <c r="Z153" s="32"/>
      <c r="AA153" s="32"/>
      <c r="AB153" s="32"/>
      <c r="AC153" s="32"/>
      <c r="AD153" s="32"/>
      <c r="AE153" s="32"/>
      <c r="AR153" s="156" t="s">
        <v>212</v>
      </c>
      <c r="AT153" s="156" t="s">
        <v>208</v>
      </c>
      <c r="AU153" s="156" t="s">
        <v>89</v>
      </c>
      <c r="AY153" s="17" t="s">
        <v>207</v>
      </c>
      <c r="BE153" s="157">
        <f>IF(N153="základní",J153,0)</f>
        <v>0</v>
      </c>
      <c r="BF153" s="157">
        <f>IF(N153="snížená",J153,0)</f>
        <v>0</v>
      </c>
      <c r="BG153" s="157">
        <f>IF(N153="zákl. přenesená",J153,0)</f>
        <v>0</v>
      </c>
      <c r="BH153" s="157">
        <f>IF(N153="sníž. přenesená",J153,0)</f>
        <v>0</v>
      </c>
      <c r="BI153" s="157">
        <f>IF(N153="nulová",J153,0)</f>
        <v>0</v>
      </c>
      <c r="BJ153" s="17" t="s">
        <v>87</v>
      </c>
      <c r="BK153" s="157">
        <f>ROUND(I153*H153,2)</f>
        <v>0</v>
      </c>
      <c r="BL153" s="17" t="s">
        <v>212</v>
      </c>
      <c r="BM153" s="156" t="s">
        <v>1407</v>
      </c>
    </row>
    <row r="154" spans="1:47" s="2" customFormat="1" ht="48.75">
      <c r="A154" s="32"/>
      <c r="B154" s="33"/>
      <c r="C154" s="32"/>
      <c r="D154" s="158" t="s">
        <v>213</v>
      </c>
      <c r="E154" s="32"/>
      <c r="F154" s="159" t="s">
        <v>1408</v>
      </c>
      <c r="G154" s="32"/>
      <c r="H154" s="32"/>
      <c r="I154" s="160"/>
      <c r="J154" s="32"/>
      <c r="K154" s="32"/>
      <c r="L154" s="33"/>
      <c r="M154" s="161"/>
      <c r="N154" s="162"/>
      <c r="O154" s="58"/>
      <c r="P154" s="58"/>
      <c r="Q154" s="58"/>
      <c r="R154" s="58"/>
      <c r="S154" s="58"/>
      <c r="T154" s="59"/>
      <c r="U154" s="32"/>
      <c r="V154" s="32"/>
      <c r="W154" s="32"/>
      <c r="X154" s="32"/>
      <c r="Y154" s="32"/>
      <c r="Z154" s="32"/>
      <c r="AA154" s="32"/>
      <c r="AB154" s="32"/>
      <c r="AC154" s="32"/>
      <c r="AD154" s="32"/>
      <c r="AE154" s="32"/>
      <c r="AT154" s="17" t="s">
        <v>213</v>
      </c>
      <c r="AU154" s="17" t="s">
        <v>89</v>
      </c>
    </row>
    <row r="155" spans="1:47" s="2" customFormat="1" ht="19.5">
      <c r="A155" s="32"/>
      <c r="B155" s="33"/>
      <c r="C155" s="32"/>
      <c r="D155" s="158" t="s">
        <v>214</v>
      </c>
      <c r="E155" s="32"/>
      <c r="F155" s="163" t="s">
        <v>1043</v>
      </c>
      <c r="G155" s="32"/>
      <c r="H155" s="32"/>
      <c r="I155" s="160"/>
      <c r="J155" s="32"/>
      <c r="K155" s="32"/>
      <c r="L155" s="33"/>
      <c r="M155" s="161"/>
      <c r="N155" s="162"/>
      <c r="O155" s="58"/>
      <c r="P155" s="58"/>
      <c r="Q155" s="58"/>
      <c r="R155" s="58"/>
      <c r="S155" s="58"/>
      <c r="T155" s="59"/>
      <c r="U155" s="32"/>
      <c r="V155" s="32"/>
      <c r="W155" s="32"/>
      <c r="X155" s="32"/>
      <c r="Y155" s="32"/>
      <c r="Z155" s="32"/>
      <c r="AA155" s="32"/>
      <c r="AB155" s="32"/>
      <c r="AC155" s="32"/>
      <c r="AD155" s="32"/>
      <c r="AE155" s="32"/>
      <c r="AT155" s="17" t="s">
        <v>214</v>
      </c>
      <c r="AU155" s="17" t="s">
        <v>89</v>
      </c>
    </row>
    <row r="156" spans="2:51" s="15" customFormat="1" ht="12">
      <c r="B156" s="189"/>
      <c r="D156" s="158" t="s">
        <v>466</v>
      </c>
      <c r="E156" s="190" t="s">
        <v>1</v>
      </c>
      <c r="F156" s="191" t="s">
        <v>1409</v>
      </c>
      <c r="H156" s="192">
        <v>532.9</v>
      </c>
      <c r="I156" s="193"/>
      <c r="L156" s="189"/>
      <c r="M156" s="194"/>
      <c r="N156" s="195"/>
      <c r="O156" s="195"/>
      <c r="P156" s="195"/>
      <c r="Q156" s="195"/>
      <c r="R156" s="195"/>
      <c r="S156" s="195"/>
      <c r="T156" s="196"/>
      <c r="AT156" s="190" t="s">
        <v>466</v>
      </c>
      <c r="AU156" s="190" t="s">
        <v>89</v>
      </c>
      <c r="AV156" s="15" t="s">
        <v>89</v>
      </c>
      <c r="AW156" s="15" t="s">
        <v>36</v>
      </c>
      <c r="AX156" s="15" t="s">
        <v>87</v>
      </c>
      <c r="AY156" s="190" t="s">
        <v>207</v>
      </c>
    </row>
    <row r="157" spans="1:65" s="2" customFormat="1" ht="16.5" customHeight="1">
      <c r="A157" s="32"/>
      <c r="B157" s="143"/>
      <c r="C157" s="197" t="s">
        <v>231</v>
      </c>
      <c r="D157" s="197" t="s">
        <v>267</v>
      </c>
      <c r="E157" s="198" t="s">
        <v>1045</v>
      </c>
      <c r="F157" s="199" t="s">
        <v>1046</v>
      </c>
      <c r="G157" s="200" t="s">
        <v>1047</v>
      </c>
      <c r="H157" s="201">
        <v>10</v>
      </c>
      <c r="I157" s="202"/>
      <c r="J157" s="203">
        <f>ROUND(I157*H157,2)</f>
        <v>0</v>
      </c>
      <c r="K157" s="204"/>
      <c r="L157" s="205"/>
      <c r="M157" s="206" t="s">
        <v>1</v>
      </c>
      <c r="N157" s="207" t="s">
        <v>44</v>
      </c>
      <c r="O157" s="58"/>
      <c r="P157" s="154">
        <f>O157*H157</f>
        <v>0</v>
      </c>
      <c r="Q157" s="154">
        <v>0</v>
      </c>
      <c r="R157" s="154">
        <f>Q157*H157</f>
        <v>0</v>
      </c>
      <c r="S157" s="154">
        <v>0</v>
      </c>
      <c r="T157" s="155">
        <f>S157*H157</f>
        <v>0</v>
      </c>
      <c r="U157" s="32"/>
      <c r="V157" s="32"/>
      <c r="W157" s="32"/>
      <c r="X157" s="32"/>
      <c r="Y157" s="32"/>
      <c r="Z157" s="32"/>
      <c r="AA157" s="32"/>
      <c r="AB157" s="32"/>
      <c r="AC157" s="32"/>
      <c r="AD157" s="32"/>
      <c r="AE157" s="32"/>
      <c r="AR157" s="156" t="s">
        <v>224</v>
      </c>
      <c r="AT157" s="156" t="s">
        <v>267</v>
      </c>
      <c r="AU157" s="156" t="s">
        <v>89</v>
      </c>
      <c r="AY157" s="17" t="s">
        <v>207</v>
      </c>
      <c r="BE157" s="157">
        <f>IF(N157="základní",J157,0)</f>
        <v>0</v>
      </c>
      <c r="BF157" s="157">
        <f>IF(N157="snížená",J157,0)</f>
        <v>0</v>
      </c>
      <c r="BG157" s="157">
        <f>IF(N157="zákl. přenesená",J157,0)</f>
        <v>0</v>
      </c>
      <c r="BH157" s="157">
        <f>IF(N157="sníž. přenesená",J157,0)</f>
        <v>0</v>
      </c>
      <c r="BI157" s="157">
        <f>IF(N157="nulová",J157,0)</f>
        <v>0</v>
      </c>
      <c r="BJ157" s="17" t="s">
        <v>87</v>
      </c>
      <c r="BK157" s="157">
        <f>ROUND(I157*H157,2)</f>
        <v>0</v>
      </c>
      <c r="BL157" s="17" t="s">
        <v>212</v>
      </c>
      <c r="BM157" s="156" t="s">
        <v>1410</v>
      </c>
    </row>
    <row r="158" spans="1:47" s="2" customFormat="1" ht="12">
      <c r="A158" s="32"/>
      <c r="B158" s="33"/>
      <c r="C158" s="32"/>
      <c r="D158" s="158" t="s">
        <v>213</v>
      </c>
      <c r="E158" s="32"/>
      <c r="F158" s="159" t="s">
        <v>1046</v>
      </c>
      <c r="G158" s="32"/>
      <c r="H158" s="32"/>
      <c r="I158" s="160"/>
      <c r="J158" s="32"/>
      <c r="K158" s="32"/>
      <c r="L158" s="33"/>
      <c r="M158" s="161"/>
      <c r="N158" s="162"/>
      <c r="O158" s="58"/>
      <c r="P158" s="58"/>
      <c r="Q158" s="58"/>
      <c r="R158" s="58"/>
      <c r="S158" s="58"/>
      <c r="T158" s="59"/>
      <c r="U158" s="32"/>
      <c r="V158" s="32"/>
      <c r="W158" s="32"/>
      <c r="X158" s="32"/>
      <c r="Y158" s="32"/>
      <c r="Z158" s="32"/>
      <c r="AA158" s="32"/>
      <c r="AB158" s="32"/>
      <c r="AC158" s="32"/>
      <c r="AD158" s="32"/>
      <c r="AE158" s="32"/>
      <c r="AT158" s="17" t="s">
        <v>213</v>
      </c>
      <c r="AU158" s="17" t="s">
        <v>89</v>
      </c>
    </row>
    <row r="159" spans="1:65" s="2" customFormat="1" ht="16.5" customHeight="1">
      <c r="A159" s="32"/>
      <c r="B159" s="143"/>
      <c r="C159" s="144" t="s">
        <v>254</v>
      </c>
      <c r="D159" s="144" t="s">
        <v>208</v>
      </c>
      <c r="E159" s="145" t="s">
        <v>1049</v>
      </c>
      <c r="F159" s="146" t="s">
        <v>1050</v>
      </c>
      <c r="G159" s="147" t="s">
        <v>612</v>
      </c>
      <c r="H159" s="148">
        <v>52.06</v>
      </c>
      <c r="I159" s="149"/>
      <c r="J159" s="150">
        <f>ROUND(I159*H159,2)</f>
        <v>0</v>
      </c>
      <c r="K159" s="151"/>
      <c r="L159" s="33"/>
      <c r="M159" s="152" t="s">
        <v>1</v>
      </c>
      <c r="N159" s="153" t="s">
        <v>44</v>
      </c>
      <c r="O159" s="58"/>
      <c r="P159" s="154">
        <f>O159*H159</f>
        <v>0</v>
      </c>
      <c r="Q159" s="154">
        <v>0</v>
      </c>
      <c r="R159" s="154">
        <f>Q159*H159</f>
        <v>0</v>
      </c>
      <c r="S159" s="154">
        <v>0</v>
      </c>
      <c r="T159" s="155">
        <f>S159*H159</f>
        <v>0</v>
      </c>
      <c r="U159" s="32"/>
      <c r="V159" s="32"/>
      <c r="W159" s="32"/>
      <c r="X159" s="32"/>
      <c r="Y159" s="32"/>
      <c r="Z159" s="32"/>
      <c r="AA159" s="32"/>
      <c r="AB159" s="32"/>
      <c r="AC159" s="32"/>
      <c r="AD159" s="32"/>
      <c r="AE159" s="32"/>
      <c r="AR159" s="156" t="s">
        <v>212</v>
      </c>
      <c r="AT159" s="156" t="s">
        <v>208</v>
      </c>
      <c r="AU159" s="156" t="s">
        <v>89</v>
      </c>
      <c r="AY159" s="17" t="s">
        <v>207</v>
      </c>
      <c r="BE159" s="157">
        <f>IF(N159="základní",J159,0)</f>
        <v>0</v>
      </c>
      <c r="BF159" s="157">
        <f>IF(N159="snížená",J159,0)</f>
        <v>0</v>
      </c>
      <c r="BG159" s="157">
        <f>IF(N159="zákl. přenesená",J159,0)</f>
        <v>0</v>
      </c>
      <c r="BH159" s="157">
        <f>IF(N159="sníž. přenesená",J159,0)</f>
        <v>0</v>
      </c>
      <c r="BI159" s="157">
        <f>IF(N159="nulová",J159,0)</f>
        <v>0</v>
      </c>
      <c r="BJ159" s="17" t="s">
        <v>87</v>
      </c>
      <c r="BK159" s="157">
        <f>ROUND(I159*H159,2)</f>
        <v>0</v>
      </c>
      <c r="BL159" s="17" t="s">
        <v>212</v>
      </c>
      <c r="BM159" s="156" t="s">
        <v>1411</v>
      </c>
    </row>
    <row r="160" spans="1:47" s="2" customFormat="1" ht="12">
      <c r="A160" s="32"/>
      <c r="B160" s="33"/>
      <c r="C160" s="32"/>
      <c r="D160" s="158" t="s">
        <v>213</v>
      </c>
      <c r="E160" s="32"/>
      <c r="F160" s="159" t="s">
        <v>1050</v>
      </c>
      <c r="G160" s="32"/>
      <c r="H160" s="32"/>
      <c r="I160" s="160"/>
      <c r="J160" s="32"/>
      <c r="K160" s="32"/>
      <c r="L160" s="33"/>
      <c r="M160" s="161"/>
      <c r="N160" s="162"/>
      <c r="O160" s="58"/>
      <c r="P160" s="58"/>
      <c r="Q160" s="58"/>
      <c r="R160" s="58"/>
      <c r="S160" s="58"/>
      <c r="T160" s="59"/>
      <c r="U160" s="32"/>
      <c r="V160" s="32"/>
      <c r="W160" s="32"/>
      <c r="X160" s="32"/>
      <c r="Y160" s="32"/>
      <c r="Z160" s="32"/>
      <c r="AA160" s="32"/>
      <c r="AB160" s="32"/>
      <c r="AC160" s="32"/>
      <c r="AD160" s="32"/>
      <c r="AE160" s="32"/>
      <c r="AT160" s="17" t="s">
        <v>213</v>
      </c>
      <c r="AU160" s="17" t="s">
        <v>89</v>
      </c>
    </row>
    <row r="161" spans="2:51" s="15" customFormat="1" ht="12">
      <c r="B161" s="189"/>
      <c r="D161" s="158" t="s">
        <v>466</v>
      </c>
      <c r="E161" s="190" t="s">
        <v>1</v>
      </c>
      <c r="F161" s="191" t="s">
        <v>1412</v>
      </c>
      <c r="H161" s="192">
        <v>2.56</v>
      </c>
      <c r="I161" s="193"/>
      <c r="L161" s="189"/>
      <c r="M161" s="194"/>
      <c r="N161" s="195"/>
      <c r="O161" s="195"/>
      <c r="P161" s="195"/>
      <c r="Q161" s="195"/>
      <c r="R161" s="195"/>
      <c r="S161" s="195"/>
      <c r="T161" s="196"/>
      <c r="AT161" s="190" t="s">
        <v>466</v>
      </c>
      <c r="AU161" s="190" t="s">
        <v>89</v>
      </c>
      <c r="AV161" s="15" t="s">
        <v>89</v>
      </c>
      <c r="AW161" s="15" t="s">
        <v>36</v>
      </c>
      <c r="AX161" s="15" t="s">
        <v>79</v>
      </c>
      <c r="AY161" s="190" t="s">
        <v>207</v>
      </c>
    </row>
    <row r="162" spans="2:51" s="15" customFormat="1" ht="12">
      <c r="B162" s="189"/>
      <c r="D162" s="158" t="s">
        <v>466</v>
      </c>
      <c r="E162" s="190" t="s">
        <v>1</v>
      </c>
      <c r="F162" s="191" t="s">
        <v>1413</v>
      </c>
      <c r="H162" s="192">
        <v>48.5</v>
      </c>
      <c r="I162" s="193"/>
      <c r="L162" s="189"/>
      <c r="M162" s="194"/>
      <c r="N162" s="195"/>
      <c r="O162" s="195"/>
      <c r="P162" s="195"/>
      <c r="Q162" s="195"/>
      <c r="R162" s="195"/>
      <c r="S162" s="195"/>
      <c r="T162" s="196"/>
      <c r="AT162" s="190" t="s">
        <v>466</v>
      </c>
      <c r="AU162" s="190" t="s">
        <v>89</v>
      </c>
      <c r="AV162" s="15" t="s">
        <v>89</v>
      </c>
      <c r="AW162" s="15" t="s">
        <v>36</v>
      </c>
      <c r="AX162" s="15" t="s">
        <v>79</v>
      </c>
      <c r="AY162" s="190" t="s">
        <v>207</v>
      </c>
    </row>
    <row r="163" spans="2:51" s="15" customFormat="1" ht="12">
      <c r="B163" s="189"/>
      <c r="D163" s="158" t="s">
        <v>466</v>
      </c>
      <c r="E163" s="190" t="s">
        <v>1</v>
      </c>
      <c r="F163" s="191" t="s">
        <v>1414</v>
      </c>
      <c r="H163" s="192">
        <v>1</v>
      </c>
      <c r="I163" s="193"/>
      <c r="L163" s="189"/>
      <c r="M163" s="194"/>
      <c r="N163" s="195"/>
      <c r="O163" s="195"/>
      <c r="P163" s="195"/>
      <c r="Q163" s="195"/>
      <c r="R163" s="195"/>
      <c r="S163" s="195"/>
      <c r="T163" s="196"/>
      <c r="AT163" s="190" t="s">
        <v>466</v>
      </c>
      <c r="AU163" s="190" t="s">
        <v>89</v>
      </c>
      <c r="AV163" s="15" t="s">
        <v>89</v>
      </c>
      <c r="AW163" s="15" t="s">
        <v>36</v>
      </c>
      <c r="AX163" s="15" t="s">
        <v>79</v>
      </c>
      <c r="AY163" s="190" t="s">
        <v>207</v>
      </c>
    </row>
    <row r="164" spans="2:51" s="13" customFormat="1" ht="12">
      <c r="B164" s="175"/>
      <c r="D164" s="158" t="s">
        <v>466</v>
      </c>
      <c r="E164" s="176" t="s">
        <v>1</v>
      </c>
      <c r="F164" s="177" t="s">
        <v>468</v>
      </c>
      <c r="H164" s="178">
        <v>52.06</v>
      </c>
      <c r="I164" s="179"/>
      <c r="L164" s="175"/>
      <c r="M164" s="180"/>
      <c r="N164" s="181"/>
      <c r="O164" s="181"/>
      <c r="P164" s="181"/>
      <c r="Q164" s="181"/>
      <c r="R164" s="181"/>
      <c r="S164" s="181"/>
      <c r="T164" s="182"/>
      <c r="AT164" s="176" t="s">
        <v>466</v>
      </c>
      <c r="AU164" s="176" t="s">
        <v>89</v>
      </c>
      <c r="AV164" s="13" t="s">
        <v>212</v>
      </c>
      <c r="AW164" s="13" t="s">
        <v>36</v>
      </c>
      <c r="AX164" s="13" t="s">
        <v>87</v>
      </c>
      <c r="AY164" s="176" t="s">
        <v>207</v>
      </c>
    </row>
    <row r="165" spans="1:65" s="2" customFormat="1" ht="33" customHeight="1">
      <c r="A165" s="32"/>
      <c r="B165" s="143"/>
      <c r="C165" s="197" t="s">
        <v>235</v>
      </c>
      <c r="D165" s="197" t="s">
        <v>267</v>
      </c>
      <c r="E165" s="198" t="s">
        <v>836</v>
      </c>
      <c r="F165" s="199" t="s">
        <v>1056</v>
      </c>
      <c r="G165" s="200" t="s">
        <v>612</v>
      </c>
      <c r="H165" s="201">
        <v>51.06</v>
      </c>
      <c r="I165" s="202"/>
      <c r="J165" s="203">
        <f>ROUND(I165*H165,2)</f>
        <v>0</v>
      </c>
      <c r="K165" s="204"/>
      <c r="L165" s="205"/>
      <c r="M165" s="206" t="s">
        <v>1</v>
      </c>
      <c r="N165" s="207" t="s">
        <v>44</v>
      </c>
      <c r="O165" s="58"/>
      <c r="P165" s="154">
        <f>O165*H165</f>
        <v>0</v>
      </c>
      <c r="Q165" s="154">
        <v>0</v>
      </c>
      <c r="R165" s="154">
        <f>Q165*H165</f>
        <v>0</v>
      </c>
      <c r="S165" s="154">
        <v>0</v>
      </c>
      <c r="T165" s="155">
        <f>S165*H165</f>
        <v>0</v>
      </c>
      <c r="U165" s="32"/>
      <c r="V165" s="32"/>
      <c r="W165" s="32"/>
      <c r="X165" s="32"/>
      <c r="Y165" s="32"/>
      <c r="Z165" s="32"/>
      <c r="AA165" s="32"/>
      <c r="AB165" s="32"/>
      <c r="AC165" s="32"/>
      <c r="AD165" s="32"/>
      <c r="AE165" s="32"/>
      <c r="AR165" s="156" t="s">
        <v>224</v>
      </c>
      <c r="AT165" s="156" t="s">
        <v>267</v>
      </c>
      <c r="AU165" s="156" t="s">
        <v>89</v>
      </c>
      <c r="AY165" s="17" t="s">
        <v>207</v>
      </c>
      <c r="BE165" s="157">
        <f>IF(N165="základní",J165,0)</f>
        <v>0</v>
      </c>
      <c r="BF165" s="157">
        <f>IF(N165="snížená",J165,0)</f>
        <v>0</v>
      </c>
      <c r="BG165" s="157">
        <f>IF(N165="zákl. přenesená",J165,0)</f>
        <v>0</v>
      </c>
      <c r="BH165" s="157">
        <f>IF(N165="sníž. přenesená",J165,0)</f>
        <v>0</v>
      </c>
      <c r="BI165" s="157">
        <f>IF(N165="nulová",J165,0)</f>
        <v>0</v>
      </c>
      <c r="BJ165" s="17" t="s">
        <v>87</v>
      </c>
      <c r="BK165" s="157">
        <f>ROUND(I165*H165,2)</f>
        <v>0</v>
      </c>
      <c r="BL165" s="17" t="s">
        <v>212</v>
      </c>
      <c r="BM165" s="156" t="s">
        <v>1415</v>
      </c>
    </row>
    <row r="166" spans="1:47" s="2" customFormat="1" ht="19.5">
      <c r="A166" s="32"/>
      <c r="B166" s="33"/>
      <c r="C166" s="32"/>
      <c r="D166" s="158" t="s">
        <v>213</v>
      </c>
      <c r="E166" s="32"/>
      <c r="F166" s="159" t="s">
        <v>1056</v>
      </c>
      <c r="G166" s="32"/>
      <c r="H166" s="32"/>
      <c r="I166" s="160"/>
      <c r="J166" s="32"/>
      <c r="K166" s="32"/>
      <c r="L166" s="33"/>
      <c r="M166" s="161"/>
      <c r="N166" s="162"/>
      <c r="O166" s="58"/>
      <c r="P166" s="58"/>
      <c r="Q166" s="58"/>
      <c r="R166" s="58"/>
      <c r="S166" s="58"/>
      <c r="T166" s="59"/>
      <c r="U166" s="32"/>
      <c r="V166" s="32"/>
      <c r="W166" s="32"/>
      <c r="X166" s="32"/>
      <c r="Y166" s="32"/>
      <c r="Z166" s="32"/>
      <c r="AA166" s="32"/>
      <c r="AB166" s="32"/>
      <c r="AC166" s="32"/>
      <c r="AD166" s="32"/>
      <c r="AE166" s="32"/>
      <c r="AT166" s="17" t="s">
        <v>213</v>
      </c>
      <c r="AU166" s="17" t="s">
        <v>89</v>
      </c>
    </row>
    <row r="167" spans="2:51" s="15" customFormat="1" ht="12">
      <c r="B167" s="189"/>
      <c r="D167" s="158" t="s">
        <v>466</v>
      </c>
      <c r="E167" s="190" t="s">
        <v>1</v>
      </c>
      <c r="F167" s="191" t="s">
        <v>1412</v>
      </c>
      <c r="H167" s="192">
        <v>2.56</v>
      </c>
      <c r="I167" s="193"/>
      <c r="L167" s="189"/>
      <c r="M167" s="194"/>
      <c r="N167" s="195"/>
      <c r="O167" s="195"/>
      <c r="P167" s="195"/>
      <c r="Q167" s="195"/>
      <c r="R167" s="195"/>
      <c r="S167" s="195"/>
      <c r="T167" s="196"/>
      <c r="AT167" s="190" t="s">
        <v>466</v>
      </c>
      <c r="AU167" s="190" t="s">
        <v>89</v>
      </c>
      <c r="AV167" s="15" t="s">
        <v>89</v>
      </c>
      <c r="AW167" s="15" t="s">
        <v>36</v>
      </c>
      <c r="AX167" s="15" t="s">
        <v>79</v>
      </c>
      <c r="AY167" s="190" t="s">
        <v>207</v>
      </c>
    </row>
    <row r="168" spans="2:51" s="15" customFormat="1" ht="12">
      <c r="B168" s="189"/>
      <c r="D168" s="158" t="s">
        <v>466</v>
      </c>
      <c r="E168" s="190" t="s">
        <v>1</v>
      </c>
      <c r="F168" s="191" t="s">
        <v>1413</v>
      </c>
      <c r="H168" s="192">
        <v>48.5</v>
      </c>
      <c r="I168" s="193"/>
      <c r="L168" s="189"/>
      <c r="M168" s="194"/>
      <c r="N168" s="195"/>
      <c r="O168" s="195"/>
      <c r="P168" s="195"/>
      <c r="Q168" s="195"/>
      <c r="R168" s="195"/>
      <c r="S168" s="195"/>
      <c r="T168" s="196"/>
      <c r="AT168" s="190" t="s">
        <v>466</v>
      </c>
      <c r="AU168" s="190" t="s">
        <v>89</v>
      </c>
      <c r="AV168" s="15" t="s">
        <v>89</v>
      </c>
      <c r="AW168" s="15" t="s">
        <v>36</v>
      </c>
      <c r="AX168" s="15" t="s">
        <v>79</v>
      </c>
      <c r="AY168" s="190" t="s">
        <v>207</v>
      </c>
    </row>
    <row r="169" spans="2:51" s="13" customFormat="1" ht="12">
      <c r="B169" s="175"/>
      <c r="D169" s="158" t="s">
        <v>466</v>
      </c>
      <c r="E169" s="176" t="s">
        <v>1</v>
      </c>
      <c r="F169" s="177" t="s">
        <v>468</v>
      </c>
      <c r="H169" s="178">
        <v>51.06</v>
      </c>
      <c r="I169" s="179"/>
      <c r="L169" s="175"/>
      <c r="M169" s="180"/>
      <c r="N169" s="181"/>
      <c r="O169" s="181"/>
      <c r="P169" s="181"/>
      <c r="Q169" s="181"/>
      <c r="R169" s="181"/>
      <c r="S169" s="181"/>
      <c r="T169" s="182"/>
      <c r="AT169" s="176" t="s">
        <v>466</v>
      </c>
      <c r="AU169" s="176" t="s">
        <v>89</v>
      </c>
      <c r="AV169" s="13" t="s">
        <v>212</v>
      </c>
      <c r="AW169" s="13" t="s">
        <v>36</v>
      </c>
      <c r="AX169" s="13" t="s">
        <v>87</v>
      </c>
      <c r="AY169" s="176" t="s">
        <v>207</v>
      </c>
    </row>
    <row r="170" spans="1:65" s="2" customFormat="1" ht="21.75" customHeight="1">
      <c r="A170" s="32"/>
      <c r="B170" s="143"/>
      <c r="C170" s="197" t="s">
        <v>8</v>
      </c>
      <c r="D170" s="197" t="s">
        <v>267</v>
      </c>
      <c r="E170" s="198" t="s">
        <v>839</v>
      </c>
      <c r="F170" s="199" t="s">
        <v>1058</v>
      </c>
      <c r="G170" s="200" t="s">
        <v>333</v>
      </c>
      <c r="H170" s="201">
        <v>1</v>
      </c>
      <c r="I170" s="202"/>
      <c r="J170" s="203">
        <f>ROUND(I170*H170,2)</f>
        <v>0</v>
      </c>
      <c r="K170" s="204"/>
      <c r="L170" s="205"/>
      <c r="M170" s="206" t="s">
        <v>1</v>
      </c>
      <c r="N170" s="207" t="s">
        <v>44</v>
      </c>
      <c r="O170" s="58"/>
      <c r="P170" s="154">
        <f>O170*H170</f>
        <v>0</v>
      </c>
      <c r="Q170" s="154">
        <v>0</v>
      </c>
      <c r="R170" s="154">
        <f>Q170*H170</f>
        <v>0</v>
      </c>
      <c r="S170" s="154">
        <v>0</v>
      </c>
      <c r="T170" s="155">
        <f>S170*H170</f>
        <v>0</v>
      </c>
      <c r="U170" s="32"/>
      <c r="V170" s="32"/>
      <c r="W170" s="32"/>
      <c r="X170" s="32"/>
      <c r="Y170" s="32"/>
      <c r="Z170" s="32"/>
      <c r="AA170" s="32"/>
      <c r="AB170" s="32"/>
      <c r="AC170" s="32"/>
      <c r="AD170" s="32"/>
      <c r="AE170" s="32"/>
      <c r="AR170" s="156" t="s">
        <v>224</v>
      </c>
      <c r="AT170" s="156" t="s">
        <v>267</v>
      </c>
      <c r="AU170" s="156" t="s">
        <v>89</v>
      </c>
      <c r="AY170" s="17" t="s">
        <v>207</v>
      </c>
      <c r="BE170" s="157">
        <f>IF(N170="základní",J170,0)</f>
        <v>0</v>
      </c>
      <c r="BF170" s="157">
        <f>IF(N170="snížená",J170,0)</f>
        <v>0</v>
      </c>
      <c r="BG170" s="157">
        <f>IF(N170="zákl. přenesená",J170,0)</f>
        <v>0</v>
      </c>
      <c r="BH170" s="157">
        <f>IF(N170="sníž. přenesená",J170,0)</f>
        <v>0</v>
      </c>
      <c r="BI170" s="157">
        <f>IF(N170="nulová",J170,0)</f>
        <v>0</v>
      </c>
      <c r="BJ170" s="17" t="s">
        <v>87</v>
      </c>
      <c r="BK170" s="157">
        <f>ROUND(I170*H170,2)</f>
        <v>0</v>
      </c>
      <c r="BL170" s="17" t="s">
        <v>212</v>
      </c>
      <c r="BM170" s="156" t="s">
        <v>1416</v>
      </c>
    </row>
    <row r="171" spans="1:47" s="2" customFormat="1" ht="12">
      <c r="A171" s="32"/>
      <c r="B171" s="33"/>
      <c r="C171" s="32"/>
      <c r="D171" s="158" t="s">
        <v>213</v>
      </c>
      <c r="E171" s="32"/>
      <c r="F171" s="159" t="s">
        <v>1058</v>
      </c>
      <c r="G171" s="32"/>
      <c r="H171" s="32"/>
      <c r="I171" s="160"/>
      <c r="J171" s="32"/>
      <c r="K171" s="32"/>
      <c r="L171" s="33"/>
      <c r="M171" s="161"/>
      <c r="N171" s="162"/>
      <c r="O171" s="58"/>
      <c r="P171" s="58"/>
      <c r="Q171" s="58"/>
      <c r="R171" s="58"/>
      <c r="S171" s="58"/>
      <c r="T171" s="59"/>
      <c r="U171" s="32"/>
      <c r="V171" s="32"/>
      <c r="W171" s="32"/>
      <c r="X171" s="32"/>
      <c r="Y171" s="32"/>
      <c r="Z171" s="32"/>
      <c r="AA171" s="32"/>
      <c r="AB171" s="32"/>
      <c r="AC171" s="32"/>
      <c r="AD171" s="32"/>
      <c r="AE171" s="32"/>
      <c r="AT171" s="17" t="s">
        <v>213</v>
      </c>
      <c r="AU171" s="17" t="s">
        <v>89</v>
      </c>
    </row>
    <row r="172" spans="1:65" s="2" customFormat="1" ht="16.5" customHeight="1">
      <c r="A172" s="32"/>
      <c r="B172" s="143"/>
      <c r="C172" s="197" t="s">
        <v>238</v>
      </c>
      <c r="D172" s="197" t="s">
        <v>267</v>
      </c>
      <c r="E172" s="198" t="s">
        <v>1060</v>
      </c>
      <c r="F172" s="199" t="s">
        <v>1061</v>
      </c>
      <c r="G172" s="200" t="s">
        <v>333</v>
      </c>
      <c r="H172" s="201">
        <v>136</v>
      </c>
      <c r="I172" s="202"/>
      <c r="J172" s="203">
        <f>ROUND(I172*H172,2)</f>
        <v>0</v>
      </c>
      <c r="K172" s="204"/>
      <c r="L172" s="205"/>
      <c r="M172" s="206" t="s">
        <v>1</v>
      </c>
      <c r="N172" s="207" t="s">
        <v>44</v>
      </c>
      <c r="O172" s="58"/>
      <c r="P172" s="154">
        <f>O172*H172</f>
        <v>0</v>
      </c>
      <c r="Q172" s="154">
        <v>0</v>
      </c>
      <c r="R172" s="154">
        <f>Q172*H172</f>
        <v>0</v>
      </c>
      <c r="S172" s="154">
        <v>0</v>
      </c>
      <c r="T172" s="155">
        <f>S172*H172</f>
        <v>0</v>
      </c>
      <c r="U172" s="32"/>
      <c r="V172" s="32"/>
      <c r="W172" s="32"/>
      <c r="X172" s="32"/>
      <c r="Y172" s="32"/>
      <c r="Z172" s="32"/>
      <c r="AA172" s="32"/>
      <c r="AB172" s="32"/>
      <c r="AC172" s="32"/>
      <c r="AD172" s="32"/>
      <c r="AE172" s="32"/>
      <c r="AR172" s="156" t="s">
        <v>224</v>
      </c>
      <c r="AT172" s="156" t="s">
        <v>267</v>
      </c>
      <c r="AU172" s="156" t="s">
        <v>89</v>
      </c>
      <c r="AY172" s="17" t="s">
        <v>207</v>
      </c>
      <c r="BE172" s="157">
        <f>IF(N172="základní",J172,0)</f>
        <v>0</v>
      </c>
      <c r="BF172" s="157">
        <f>IF(N172="snížená",J172,0)</f>
        <v>0</v>
      </c>
      <c r="BG172" s="157">
        <f>IF(N172="zákl. přenesená",J172,0)</f>
        <v>0</v>
      </c>
      <c r="BH172" s="157">
        <f>IF(N172="sníž. přenesená",J172,0)</f>
        <v>0</v>
      </c>
      <c r="BI172" s="157">
        <f>IF(N172="nulová",J172,0)</f>
        <v>0</v>
      </c>
      <c r="BJ172" s="17" t="s">
        <v>87</v>
      </c>
      <c r="BK172" s="157">
        <f>ROUND(I172*H172,2)</f>
        <v>0</v>
      </c>
      <c r="BL172" s="17" t="s">
        <v>212</v>
      </c>
      <c r="BM172" s="156" t="s">
        <v>1417</v>
      </c>
    </row>
    <row r="173" spans="1:47" s="2" customFormat="1" ht="12">
      <c r="A173" s="32"/>
      <c r="B173" s="33"/>
      <c r="C173" s="32"/>
      <c r="D173" s="158" t="s">
        <v>213</v>
      </c>
      <c r="E173" s="32"/>
      <c r="F173" s="159" t="s">
        <v>1061</v>
      </c>
      <c r="G173" s="32"/>
      <c r="H173" s="32"/>
      <c r="I173" s="160"/>
      <c r="J173" s="32"/>
      <c r="K173" s="32"/>
      <c r="L173" s="33"/>
      <c r="M173" s="161"/>
      <c r="N173" s="162"/>
      <c r="O173" s="58"/>
      <c r="P173" s="58"/>
      <c r="Q173" s="58"/>
      <c r="R173" s="58"/>
      <c r="S173" s="58"/>
      <c r="T173" s="59"/>
      <c r="U173" s="32"/>
      <c r="V173" s="32"/>
      <c r="W173" s="32"/>
      <c r="X173" s="32"/>
      <c r="Y173" s="32"/>
      <c r="Z173" s="32"/>
      <c r="AA173" s="32"/>
      <c r="AB173" s="32"/>
      <c r="AC173" s="32"/>
      <c r="AD173" s="32"/>
      <c r="AE173" s="32"/>
      <c r="AT173" s="17" t="s">
        <v>213</v>
      </c>
      <c r="AU173" s="17" t="s">
        <v>89</v>
      </c>
    </row>
    <row r="174" spans="2:51" s="15" customFormat="1" ht="12">
      <c r="B174" s="189"/>
      <c r="D174" s="158" t="s">
        <v>466</v>
      </c>
      <c r="E174" s="190" t="s">
        <v>1</v>
      </c>
      <c r="F174" s="191" t="s">
        <v>1418</v>
      </c>
      <c r="H174" s="192">
        <v>136</v>
      </c>
      <c r="I174" s="193"/>
      <c r="L174" s="189"/>
      <c r="M174" s="194"/>
      <c r="N174" s="195"/>
      <c r="O174" s="195"/>
      <c r="P174" s="195"/>
      <c r="Q174" s="195"/>
      <c r="R174" s="195"/>
      <c r="S174" s="195"/>
      <c r="T174" s="196"/>
      <c r="AT174" s="190" t="s">
        <v>466</v>
      </c>
      <c r="AU174" s="190" t="s">
        <v>89</v>
      </c>
      <c r="AV174" s="15" t="s">
        <v>89</v>
      </c>
      <c r="AW174" s="15" t="s">
        <v>36</v>
      </c>
      <c r="AX174" s="15" t="s">
        <v>87</v>
      </c>
      <c r="AY174" s="190" t="s">
        <v>207</v>
      </c>
    </row>
    <row r="175" spans="1:65" s="2" customFormat="1" ht="16.5" customHeight="1">
      <c r="A175" s="32"/>
      <c r="B175" s="143"/>
      <c r="C175" s="144" t="s">
        <v>269</v>
      </c>
      <c r="D175" s="144" t="s">
        <v>208</v>
      </c>
      <c r="E175" s="145" t="s">
        <v>1068</v>
      </c>
      <c r="F175" s="146" t="s">
        <v>1069</v>
      </c>
      <c r="G175" s="147" t="s">
        <v>333</v>
      </c>
      <c r="H175" s="148">
        <v>6</v>
      </c>
      <c r="I175" s="149"/>
      <c r="J175" s="150">
        <f>ROUND(I175*H175,2)</f>
        <v>0</v>
      </c>
      <c r="K175" s="151"/>
      <c r="L175" s="33"/>
      <c r="M175" s="152" t="s">
        <v>1</v>
      </c>
      <c r="N175" s="153" t="s">
        <v>44</v>
      </c>
      <c r="O175" s="58"/>
      <c r="P175" s="154">
        <f>O175*H175</f>
        <v>0</v>
      </c>
      <c r="Q175" s="154">
        <v>0</v>
      </c>
      <c r="R175" s="154">
        <f>Q175*H175</f>
        <v>0</v>
      </c>
      <c r="S175" s="154">
        <v>0</v>
      </c>
      <c r="T175" s="155">
        <f>S175*H175</f>
        <v>0</v>
      </c>
      <c r="U175" s="32"/>
      <c r="V175" s="32"/>
      <c r="W175" s="32"/>
      <c r="X175" s="32"/>
      <c r="Y175" s="32"/>
      <c r="Z175" s="32"/>
      <c r="AA175" s="32"/>
      <c r="AB175" s="32"/>
      <c r="AC175" s="32"/>
      <c r="AD175" s="32"/>
      <c r="AE175" s="32"/>
      <c r="AR175" s="156" t="s">
        <v>212</v>
      </c>
      <c r="AT175" s="156" t="s">
        <v>208</v>
      </c>
      <c r="AU175" s="156" t="s">
        <v>89</v>
      </c>
      <c r="AY175" s="17" t="s">
        <v>207</v>
      </c>
      <c r="BE175" s="157">
        <f>IF(N175="základní",J175,0)</f>
        <v>0</v>
      </c>
      <c r="BF175" s="157">
        <f>IF(N175="snížená",J175,0)</f>
        <v>0</v>
      </c>
      <c r="BG175" s="157">
        <f>IF(N175="zákl. přenesená",J175,0)</f>
        <v>0</v>
      </c>
      <c r="BH175" s="157">
        <f>IF(N175="sníž. přenesená",J175,0)</f>
        <v>0</v>
      </c>
      <c r="BI175" s="157">
        <f>IF(N175="nulová",J175,0)</f>
        <v>0</v>
      </c>
      <c r="BJ175" s="17" t="s">
        <v>87</v>
      </c>
      <c r="BK175" s="157">
        <f>ROUND(I175*H175,2)</f>
        <v>0</v>
      </c>
      <c r="BL175" s="17" t="s">
        <v>212</v>
      </c>
      <c r="BM175" s="156" t="s">
        <v>1419</v>
      </c>
    </row>
    <row r="176" spans="1:47" s="2" customFormat="1" ht="12">
      <c r="A176" s="32"/>
      <c r="B176" s="33"/>
      <c r="C176" s="32"/>
      <c r="D176" s="158" t="s">
        <v>213</v>
      </c>
      <c r="E176" s="32"/>
      <c r="F176" s="159" t="s">
        <v>1069</v>
      </c>
      <c r="G176" s="32"/>
      <c r="H176" s="32"/>
      <c r="I176" s="160"/>
      <c r="J176" s="32"/>
      <c r="K176" s="32"/>
      <c r="L176" s="33"/>
      <c r="M176" s="161"/>
      <c r="N176" s="162"/>
      <c r="O176" s="58"/>
      <c r="P176" s="58"/>
      <c r="Q176" s="58"/>
      <c r="R176" s="58"/>
      <c r="S176" s="58"/>
      <c r="T176" s="59"/>
      <c r="U176" s="32"/>
      <c r="V176" s="32"/>
      <c r="W176" s="32"/>
      <c r="X176" s="32"/>
      <c r="Y176" s="32"/>
      <c r="Z176" s="32"/>
      <c r="AA176" s="32"/>
      <c r="AB176" s="32"/>
      <c r="AC176" s="32"/>
      <c r="AD176" s="32"/>
      <c r="AE176" s="32"/>
      <c r="AT176" s="17" t="s">
        <v>213</v>
      </c>
      <c r="AU176" s="17" t="s">
        <v>89</v>
      </c>
    </row>
    <row r="177" spans="1:65" s="2" customFormat="1" ht="16.5" customHeight="1">
      <c r="A177" s="32"/>
      <c r="B177" s="143"/>
      <c r="C177" s="144" t="s">
        <v>243</v>
      </c>
      <c r="D177" s="144" t="s">
        <v>208</v>
      </c>
      <c r="E177" s="145" t="s">
        <v>1071</v>
      </c>
      <c r="F177" s="146" t="s">
        <v>1072</v>
      </c>
      <c r="G177" s="147" t="s">
        <v>333</v>
      </c>
      <c r="H177" s="148">
        <v>5</v>
      </c>
      <c r="I177" s="149"/>
      <c r="J177" s="150">
        <f>ROUND(I177*H177,2)</f>
        <v>0</v>
      </c>
      <c r="K177" s="151"/>
      <c r="L177" s="33"/>
      <c r="M177" s="152" t="s">
        <v>1</v>
      </c>
      <c r="N177" s="153" t="s">
        <v>44</v>
      </c>
      <c r="O177" s="58"/>
      <c r="P177" s="154">
        <f>O177*H177</f>
        <v>0</v>
      </c>
      <c r="Q177" s="154">
        <v>0</v>
      </c>
      <c r="R177" s="154">
        <f>Q177*H177</f>
        <v>0</v>
      </c>
      <c r="S177" s="154">
        <v>0</v>
      </c>
      <c r="T177" s="155">
        <f>S177*H177</f>
        <v>0</v>
      </c>
      <c r="U177" s="32"/>
      <c r="V177" s="32"/>
      <c r="W177" s="32"/>
      <c r="X177" s="32"/>
      <c r="Y177" s="32"/>
      <c r="Z177" s="32"/>
      <c r="AA177" s="32"/>
      <c r="AB177" s="32"/>
      <c r="AC177" s="32"/>
      <c r="AD177" s="32"/>
      <c r="AE177" s="32"/>
      <c r="AR177" s="156" t="s">
        <v>212</v>
      </c>
      <c r="AT177" s="156" t="s">
        <v>208</v>
      </c>
      <c r="AU177" s="156" t="s">
        <v>89</v>
      </c>
      <c r="AY177" s="17" t="s">
        <v>207</v>
      </c>
      <c r="BE177" s="157">
        <f>IF(N177="základní",J177,0)</f>
        <v>0</v>
      </c>
      <c r="BF177" s="157">
        <f>IF(N177="snížená",J177,0)</f>
        <v>0</v>
      </c>
      <c r="BG177" s="157">
        <f>IF(N177="zákl. přenesená",J177,0)</f>
        <v>0</v>
      </c>
      <c r="BH177" s="157">
        <f>IF(N177="sníž. přenesená",J177,0)</f>
        <v>0</v>
      </c>
      <c r="BI177" s="157">
        <f>IF(N177="nulová",J177,0)</f>
        <v>0</v>
      </c>
      <c r="BJ177" s="17" t="s">
        <v>87</v>
      </c>
      <c r="BK177" s="157">
        <f>ROUND(I177*H177,2)</f>
        <v>0</v>
      </c>
      <c r="BL177" s="17" t="s">
        <v>212</v>
      </c>
      <c r="BM177" s="156" t="s">
        <v>1420</v>
      </c>
    </row>
    <row r="178" spans="1:47" s="2" customFormat="1" ht="12">
      <c r="A178" s="32"/>
      <c r="B178" s="33"/>
      <c r="C178" s="32"/>
      <c r="D178" s="158" t="s">
        <v>213</v>
      </c>
      <c r="E178" s="32"/>
      <c r="F178" s="159" t="s">
        <v>1072</v>
      </c>
      <c r="G178" s="32"/>
      <c r="H178" s="32"/>
      <c r="I178" s="160"/>
      <c r="J178" s="32"/>
      <c r="K178" s="32"/>
      <c r="L178" s="33"/>
      <c r="M178" s="161"/>
      <c r="N178" s="162"/>
      <c r="O178" s="58"/>
      <c r="P178" s="58"/>
      <c r="Q178" s="58"/>
      <c r="R178" s="58"/>
      <c r="S178" s="58"/>
      <c r="T178" s="59"/>
      <c r="U178" s="32"/>
      <c r="V178" s="32"/>
      <c r="W178" s="32"/>
      <c r="X178" s="32"/>
      <c r="Y178" s="32"/>
      <c r="Z178" s="32"/>
      <c r="AA178" s="32"/>
      <c r="AB178" s="32"/>
      <c r="AC178" s="32"/>
      <c r="AD178" s="32"/>
      <c r="AE178" s="32"/>
      <c r="AT178" s="17" t="s">
        <v>213</v>
      </c>
      <c r="AU178" s="17" t="s">
        <v>89</v>
      </c>
    </row>
    <row r="179" spans="1:65" s="2" customFormat="1" ht="16.5" customHeight="1">
      <c r="A179" s="32"/>
      <c r="B179" s="143"/>
      <c r="C179" s="144" t="s">
        <v>276</v>
      </c>
      <c r="D179" s="144" t="s">
        <v>208</v>
      </c>
      <c r="E179" s="145" t="s">
        <v>1074</v>
      </c>
      <c r="F179" s="146" t="s">
        <v>1075</v>
      </c>
      <c r="G179" s="147" t="s">
        <v>333</v>
      </c>
      <c r="H179" s="148">
        <v>1</v>
      </c>
      <c r="I179" s="149"/>
      <c r="J179" s="150">
        <f>ROUND(I179*H179,2)</f>
        <v>0</v>
      </c>
      <c r="K179" s="151"/>
      <c r="L179" s="33"/>
      <c r="M179" s="152" t="s">
        <v>1</v>
      </c>
      <c r="N179" s="153" t="s">
        <v>44</v>
      </c>
      <c r="O179" s="58"/>
      <c r="P179" s="154">
        <f>O179*H179</f>
        <v>0</v>
      </c>
      <c r="Q179" s="154">
        <v>0</v>
      </c>
      <c r="R179" s="154">
        <f>Q179*H179</f>
        <v>0</v>
      </c>
      <c r="S179" s="154">
        <v>0</v>
      </c>
      <c r="T179" s="155">
        <f>S179*H179</f>
        <v>0</v>
      </c>
      <c r="U179" s="32"/>
      <c r="V179" s="32"/>
      <c r="W179" s="32"/>
      <c r="X179" s="32"/>
      <c r="Y179" s="32"/>
      <c r="Z179" s="32"/>
      <c r="AA179" s="32"/>
      <c r="AB179" s="32"/>
      <c r="AC179" s="32"/>
      <c r="AD179" s="32"/>
      <c r="AE179" s="32"/>
      <c r="AR179" s="156" t="s">
        <v>212</v>
      </c>
      <c r="AT179" s="156" t="s">
        <v>208</v>
      </c>
      <c r="AU179" s="156" t="s">
        <v>89</v>
      </c>
      <c r="AY179" s="17" t="s">
        <v>207</v>
      </c>
      <c r="BE179" s="157">
        <f>IF(N179="základní",J179,0)</f>
        <v>0</v>
      </c>
      <c r="BF179" s="157">
        <f>IF(N179="snížená",J179,0)</f>
        <v>0</v>
      </c>
      <c r="BG179" s="157">
        <f>IF(N179="zákl. přenesená",J179,0)</f>
        <v>0</v>
      </c>
      <c r="BH179" s="157">
        <f>IF(N179="sníž. přenesená",J179,0)</f>
        <v>0</v>
      </c>
      <c r="BI179" s="157">
        <f>IF(N179="nulová",J179,0)</f>
        <v>0</v>
      </c>
      <c r="BJ179" s="17" t="s">
        <v>87</v>
      </c>
      <c r="BK179" s="157">
        <f>ROUND(I179*H179,2)</f>
        <v>0</v>
      </c>
      <c r="BL179" s="17" t="s">
        <v>212</v>
      </c>
      <c r="BM179" s="156" t="s">
        <v>1421</v>
      </c>
    </row>
    <row r="180" spans="1:47" s="2" customFormat="1" ht="12">
      <c r="A180" s="32"/>
      <c r="B180" s="33"/>
      <c r="C180" s="32"/>
      <c r="D180" s="158" t="s">
        <v>213</v>
      </c>
      <c r="E180" s="32"/>
      <c r="F180" s="159" t="s">
        <v>1075</v>
      </c>
      <c r="G180" s="32"/>
      <c r="H180" s="32"/>
      <c r="I180" s="160"/>
      <c r="J180" s="32"/>
      <c r="K180" s="32"/>
      <c r="L180" s="33"/>
      <c r="M180" s="161"/>
      <c r="N180" s="162"/>
      <c r="O180" s="58"/>
      <c r="P180" s="58"/>
      <c r="Q180" s="58"/>
      <c r="R180" s="58"/>
      <c r="S180" s="58"/>
      <c r="T180" s="59"/>
      <c r="U180" s="32"/>
      <c r="V180" s="32"/>
      <c r="W180" s="32"/>
      <c r="X180" s="32"/>
      <c r="Y180" s="32"/>
      <c r="Z180" s="32"/>
      <c r="AA180" s="32"/>
      <c r="AB180" s="32"/>
      <c r="AC180" s="32"/>
      <c r="AD180" s="32"/>
      <c r="AE180" s="32"/>
      <c r="AT180" s="17" t="s">
        <v>213</v>
      </c>
      <c r="AU180" s="17" t="s">
        <v>89</v>
      </c>
    </row>
    <row r="181" spans="1:65" s="2" customFormat="1" ht="16.5" customHeight="1">
      <c r="A181" s="32"/>
      <c r="B181" s="143"/>
      <c r="C181" s="144" t="s">
        <v>246</v>
      </c>
      <c r="D181" s="144" t="s">
        <v>208</v>
      </c>
      <c r="E181" s="145" t="s">
        <v>1086</v>
      </c>
      <c r="F181" s="146" t="s">
        <v>1087</v>
      </c>
      <c r="G181" s="147" t="s">
        <v>333</v>
      </c>
      <c r="H181" s="148">
        <v>1</v>
      </c>
      <c r="I181" s="149"/>
      <c r="J181" s="150">
        <f>ROUND(I181*H181,2)</f>
        <v>0</v>
      </c>
      <c r="K181" s="151"/>
      <c r="L181" s="33"/>
      <c r="M181" s="152" t="s">
        <v>1</v>
      </c>
      <c r="N181" s="153" t="s">
        <v>44</v>
      </c>
      <c r="O181" s="58"/>
      <c r="P181" s="154">
        <f>O181*H181</f>
        <v>0</v>
      </c>
      <c r="Q181" s="154">
        <v>0</v>
      </c>
      <c r="R181" s="154">
        <f>Q181*H181</f>
        <v>0</v>
      </c>
      <c r="S181" s="154">
        <v>0</v>
      </c>
      <c r="T181" s="155">
        <f>S181*H181</f>
        <v>0</v>
      </c>
      <c r="U181" s="32"/>
      <c r="V181" s="32"/>
      <c r="W181" s="32"/>
      <c r="X181" s="32"/>
      <c r="Y181" s="32"/>
      <c r="Z181" s="32"/>
      <c r="AA181" s="32"/>
      <c r="AB181" s="32"/>
      <c r="AC181" s="32"/>
      <c r="AD181" s="32"/>
      <c r="AE181" s="32"/>
      <c r="AR181" s="156" t="s">
        <v>212</v>
      </c>
      <c r="AT181" s="156" t="s">
        <v>208</v>
      </c>
      <c r="AU181" s="156" t="s">
        <v>89</v>
      </c>
      <c r="AY181" s="17" t="s">
        <v>207</v>
      </c>
      <c r="BE181" s="157">
        <f>IF(N181="základní",J181,0)</f>
        <v>0</v>
      </c>
      <c r="BF181" s="157">
        <f>IF(N181="snížená",J181,0)</f>
        <v>0</v>
      </c>
      <c r="BG181" s="157">
        <f>IF(N181="zákl. přenesená",J181,0)</f>
        <v>0</v>
      </c>
      <c r="BH181" s="157">
        <f>IF(N181="sníž. přenesená",J181,0)</f>
        <v>0</v>
      </c>
      <c r="BI181" s="157">
        <f>IF(N181="nulová",J181,0)</f>
        <v>0</v>
      </c>
      <c r="BJ181" s="17" t="s">
        <v>87</v>
      </c>
      <c r="BK181" s="157">
        <f>ROUND(I181*H181,2)</f>
        <v>0</v>
      </c>
      <c r="BL181" s="17" t="s">
        <v>212</v>
      </c>
      <c r="BM181" s="156" t="s">
        <v>1422</v>
      </c>
    </row>
    <row r="182" spans="1:47" s="2" customFormat="1" ht="12">
      <c r="A182" s="32"/>
      <c r="B182" s="33"/>
      <c r="C182" s="32"/>
      <c r="D182" s="158" t="s">
        <v>213</v>
      </c>
      <c r="E182" s="32"/>
      <c r="F182" s="159" t="s">
        <v>1087</v>
      </c>
      <c r="G182" s="32"/>
      <c r="H182" s="32"/>
      <c r="I182" s="160"/>
      <c r="J182" s="32"/>
      <c r="K182" s="32"/>
      <c r="L182" s="33"/>
      <c r="M182" s="161"/>
      <c r="N182" s="162"/>
      <c r="O182" s="58"/>
      <c r="P182" s="58"/>
      <c r="Q182" s="58"/>
      <c r="R182" s="58"/>
      <c r="S182" s="58"/>
      <c r="T182" s="59"/>
      <c r="U182" s="32"/>
      <c r="V182" s="32"/>
      <c r="W182" s="32"/>
      <c r="X182" s="32"/>
      <c r="Y182" s="32"/>
      <c r="Z182" s="32"/>
      <c r="AA182" s="32"/>
      <c r="AB182" s="32"/>
      <c r="AC182" s="32"/>
      <c r="AD182" s="32"/>
      <c r="AE182" s="32"/>
      <c r="AT182" s="17" t="s">
        <v>213</v>
      </c>
      <c r="AU182" s="17" t="s">
        <v>89</v>
      </c>
    </row>
    <row r="183" spans="1:65" s="2" customFormat="1" ht="16.5" customHeight="1">
      <c r="A183" s="32"/>
      <c r="B183" s="143"/>
      <c r="C183" s="144" t="s">
        <v>7</v>
      </c>
      <c r="D183" s="144" t="s">
        <v>208</v>
      </c>
      <c r="E183" s="145" t="s">
        <v>1089</v>
      </c>
      <c r="F183" s="146" t="s">
        <v>1090</v>
      </c>
      <c r="G183" s="147" t="s">
        <v>333</v>
      </c>
      <c r="H183" s="148">
        <v>1</v>
      </c>
      <c r="I183" s="149"/>
      <c r="J183" s="150">
        <f>ROUND(I183*H183,2)</f>
        <v>0</v>
      </c>
      <c r="K183" s="151"/>
      <c r="L183" s="33"/>
      <c r="M183" s="152" t="s">
        <v>1</v>
      </c>
      <c r="N183" s="153" t="s">
        <v>44</v>
      </c>
      <c r="O183" s="58"/>
      <c r="P183" s="154">
        <f>O183*H183</f>
        <v>0</v>
      </c>
      <c r="Q183" s="154">
        <v>0</v>
      </c>
      <c r="R183" s="154">
        <f>Q183*H183</f>
        <v>0</v>
      </c>
      <c r="S183" s="154">
        <v>0</v>
      </c>
      <c r="T183" s="155">
        <f>S183*H183</f>
        <v>0</v>
      </c>
      <c r="U183" s="32"/>
      <c r="V183" s="32"/>
      <c r="W183" s="32"/>
      <c r="X183" s="32"/>
      <c r="Y183" s="32"/>
      <c r="Z183" s="32"/>
      <c r="AA183" s="32"/>
      <c r="AB183" s="32"/>
      <c r="AC183" s="32"/>
      <c r="AD183" s="32"/>
      <c r="AE183" s="32"/>
      <c r="AR183" s="156" t="s">
        <v>212</v>
      </c>
      <c r="AT183" s="156" t="s">
        <v>208</v>
      </c>
      <c r="AU183" s="156" t="s">
        <v>89</v>
      </c>
      <c r="AY183" s="17" t="s">
        <v>207</v>
      </c>
      <c r="BE183" s="157">
        <f>IF(N183="základní",J183,0)</f>
        <v>0</v>
      </c>
      <c r="BF183" s="157">
        <f>IF(N183="snížená",J183,0)</f>
        <v>0</v>
      </c>
      <c r="BG183" s="157">
        <f>IF(N183="zákl. přenesená",J183,0)</f>
        <v>0</v>
      </c>
      <c r="BH183" s="157">
        <f>IF(N183="sníž. přenesená",J183,0)</f>
        <v>0</v>
      </c>
      <c r="BI183" s="157">
        <f>IF(N183="nulová",J183,0)</f>
        <v>0</v>
      </c>
      <c r="BJ183" s="17" t="s">
        <v>87</v>
      </c>
      <c r="BK183" s="157">
        <f>ROUND(I183*H183,2)</f>
        <v>0</v>
      </c>
      <c r="BL183" s="17" t="s">
        <v>212</v>
      </c>
      <c r="BM183" s="156" t="s">
        <v>1423</v>
      </c>
    </row>
    <row r="184" spans="1:47" s="2" customFormat="1" ht="12">
      <c r="A184" s="32"/>
      <c r="B184" s="33"/>
      <c r="C184" s="32"/>
      <c r="D184" s="158" t="s">
        <v>213</v>
      </c>
      <c r="E184" s="32"/>
      <c r="F184" s="159" t="s">
        <v>1090</v>
      </c>
      <c r="G184" s="32"/>
      <c r="H184" s="32"/>
      <c r="I184" s="160"/>
      <c r="J184" s="32"/>
      <c r="K184" s="32"/>
      <c r="L184" s="33"/>
      <c r="M184" s="161"/>
      <c r="N184" s="162"/>
      <c r="O184" s="58"/>
      <c r="P184" s="58"/>
      <c r="Q184" s="58"/>
      <c r="R184" s="58"/>
      <c r="S184" s="58"/>
      <c r="T184" s="59"/>
      <c r="U184" s="32"/>
      <c r="V184" s="32"/>
      <c r="W184" s="32"/>
      <c r="X184" s="32"/>
      <c r="Y184" s="32"/>
      <c r="Z184" s="32"/>
      <c r="AA184" s="32"/>
      <c r="AB184" s="32"/>
      <c r="AC184" s="32"/>
      <c r="AD184" s="32"/>
      <c r="AE184" s="32"/>
      <c r="AT184" s="17" t="s">
        <v>213</v>
      </c>
      <c r="AU184" s="17" t="s">
        <v>89</v>
      </c>
    </row>
    <row r="185" spans="1:65" s="2" customFormat="1" ht="21.75" customHeight="1">
      <c r="A185" s="32"/>
      <c r="B185" s="143"/>
      <c r="C185" s="144" t="s">
        <v>250</v>
      </c>
      <c r="D185" s="144" t="s">
        <v>208</v>
      </c>
      <c r="E185" s="145" t="s">
        <v>1092</v>
      </c>
      <c r="F185" s="146" t="s">
        <v>1093</v>
      </c>
      <c r="G185" s="147" t="s">
        <v>333</v>
      </c>
      <c r="H185" s="148">
        <v>6</v>
      </c>
      <c r="I185" s="149"/>
      <c r="J185" s="150">
        <f>ROUND(I185*H185,2)</f>
        <v>0</v>
      </c>
      <c r="K185" s="151"/>
      <c r="L185" s="33"/>
      <c r="M185" s="152" t="s">
        <v>1</v>
      </c>
      <c r="N185" s="153" t="s">
        <v>44</v>
      </c>
      <c r="O185" s="58"/>
      <c r="P185" s="154">
        <f>O185*H185</f>
        <v>0</v>
      </c>
      <c r="Q185" s="154">
        <v>0</v>
      </c>
      <c r="R185" s="154">
        <f>Q185*H185</f>
        <v>0</v>
      </c>
      <c r="S185" s="154">
        <v>0</v>
      </c>
      <c r="T185" s="155">
        <f>S185*H185</f>
        <v>0</v>
      </c>
      <c r="U185" s="32"/>
      <c r="V185" s="32"/>
      <c r="W185" s="32"/>
      <c r="X185" s="32"/>
      <c r="Y185" s="32"/>
      <c r="Z185" s="32"/>
      <c r="AA185" s="32"/>
      <c r="AB185" s="32"/>
      <c r="AC185" s="32"/>
      <c r="AD185" s="32"/>
      <c r="AE185" s="32"/>
      <c r="AR185" s="156" t="s">
        <v>212</v>
      </c>
      <c r="AT185" s="156" t="s">
        <v>208</v>
      </c>
      <c r="AU185" s="156" t="s">
        <v>89</v>
      </c>
      <c r="AY185" s="17" t="s">
        <v>207</v>
      </c>
      <c r="BE185" s="157">
        <f>IF(N185="základní",J185,0)</f>
        <v>0</v>
      </c>
      <c r="BF185" s="157">
        <f>IF(N185="snížená",J185,0)</f>
        <v>0</v>
      </c>
      <c r="BG185" s="157">
        <f>IF(N185="zákl. přenesená",J185,0)</f>
        <v>0</v>
      </c>
      <c r="BH185" s="157">
        <f>IF(N185="sníž. přenesená",J185,0)</f>
        <v>0</v>
      </c>
      <c r="BI185" s="157">
        <f>IF(N185="nulová",J185,0)</f>
        <v>0</v>
      </c>
      <c r="BJ185" s="17" t="s">
        <v>87</v>
      </c>
      <c r="BK185" s="157">
        <f>ROUND(I185*H185,2)</f>
        <v>0</v>
      </c>
      <c r="BL185" s="17" t="s">
        <v>212</v>
      </c>
      <c r="BM185" s="156" t="s">
        <v>1424</v>
      </c>
    </row>
    <row r="186" spans="1:47" s="2" customFormat="1" ht="12">
      <c r="A186" s="32"/>
      <c r="B186" s="33"/>
      <c r="C186" s="32"/>
      <c r="D186" s="158" t="s">
        <v>213</v>
      </c>
      <c r="E186" s="32"/>
      <c r="F186" s="159" t="s">
        <v>1093</v>
      </c>
      <c r="G186" s="32"/>
      <c r="H186" s="32"/>
      <c r="I186" s="160"/>
      <c r="J186" s="32"/>
      <c r="K186" s="32"/>
      <c r="L186" s="33"/>
      <c r="M186" s="161"/>
      <c r="N186" s="162"/>
      <c r="O186" s="58"/>
      <c r="P186" s="58"/>
      <c r="Q186" s="58"/>
      <c r="R186" s="58"/>
      <c r="S186" s="58"/>
      <c r="T186" s="59"/>
      <c r="U186" s="32"/>
      <c r="V186" s="32"/>
      <c r="W186" s="32"/>
      <c r="X186" s="32"/>
      <c r="Y186" s="32"/>
      <c r="Z186" s="32"/>
      <c r="AA186" s="32"/>
      <c r="AB186" s="32"/>
      <c r="AC186" s="32"/>
      <c r="AD186" s="32"/>
      <c r="AE186" s="32"/>
      <c r="AT186" s="17" t="s">
        <v>213</v>
      </c>
      <c r="AU186" s="17" t="s">
        <v>89</v>
      </c>
    </row>
    <row r="187" spans="1:65" s="2" customFormat="1" ht="21.75" customHeight="1">
      <c r="A187" s="32"/>
      <c r="B187" s="143"/>
      <c r="C187" s="197" t="s">
        <v>289</v>
      </c>
      <c r="D187" s="197" t="s">
        <v>267</v>
      </c>
      <c r="E187" s="198" t="s">
        <v>843</v>
      </c>
      <c r="F187" s="199" t="s">
        <v>1095</v>
      </c>
      <c r="G187" s="200" t="s">
        <v>333</v>
      </c>
      <c r="H187" s="201">
        <v>6</v>
      </c>
      <c r="I187" s="202"/>
      <c r="J187" s="203">
        <f>ROUND(I187*H187,2)</f>
        <v>0</v>
      </c>
      <c r="K187" s="204"/>
      <c r="L187" s="205"/>
      <c r="M187" s="206" t="s">
        <v>1</v>
      </c>
      <c r="N187" s="207" t="s">
        <v>44</v>
      </c>
      <c r="O187" s="58"/>
      <c r="P187" s="154">
        <f>O187*H187</f>
        <v>0</v>
      </c>
      <c r="Q187" s="154">
        <v>0</v>
      </c>
      <c r="R187" s="154">
        <f>Q187*H187</f>
        <v>0</v>
      </c>
      <c r="S187" s="154">
        <v>0</v>
      </c>
      <c r="T187" s="155">
        <f>S187*H187</f>
        <v>0</v>
      </c>
      <c r="U187" s="32"/>
      <c r="V187" s="32"/>
      <c r="W187" s="32"/>
      <c r="X187" s="32"/>
      <c r="Y187" s="32"/>
      <c r="Z187" s="32"/>
      <c r="AA187" s="32"/>
      <c r="AB187" s="32"/>
      <c r="AC187" s="32"/>
      <c r="AD187" s="32"/>
      <c r="AE187" s="32"/>
      <c r="AR187" s="156" t="s">
        <v>224</v>
      </c>
      <c r="AT187" s="156" t="s">
        <v>267</v>
      </c>
      <c r="AU187" s="156" t="s">
        <v>89</v>
      </c>
      <c r="AY187" s="17" t="s">
        <v>207</v>
      </c>
      <c r="BE187" s="157">
        <f>IF(N187="základní",J187,0)</f>
        <v>0</v>
      </c>
      <c r="BF187" s="157">
        <f>IF(N187="snížená",J187,0)</f>
        <v>0</v>
      </c>
      <c r="BG187" s="157">
        <f>IF(N187="zákl. přenesená",J187,0)</f>
        <v>0</v>
      </c>
      <c r="BH187" s="157">
        <f>IF(N187="sníž. přenesená",J187,0)</f>
        <v>0</v>
      </c>
      <c r="BI187" s="157">
        <f>IF(N187="nulová",J187,0)</f>
        <v>0</v>
      </c>
      <c r="BJ187" s="17" t="s">
        <v>87</v>
      </c>
      <c r="BK187" s="157">
        <f>ROUND(I187*H187,2)</f>
        <v>0</v>
      </c>
      <c r="BL187" s="17" t="s">
        <v>212</v>
      </c>
      <c r="BM187" s="156" t="s">
        <v>1425</v>
      </c>
    </row>
    <row r="188" spans="1:47" s="2" customFormat="1" ht="12">
      <c r="A188" s="32"/>
      <c r="B188" s="33"/>
      <c r="C188" s="32"/>
      <c r="D188" s="158" t="s">
        <v>213</v>
      </c>
      <c r="E188" s="32"/>
      <c r="F188" s="159" t="s">
        <v>1095</v>
      </c>
      <c r="G188" s="32"/>
      <c r="H188" s="32"/>
      <c r="I188" s="160"/>
      <c r="J188" s="32"/>
      <c r="K188" s="32"/>
      <c r="L188" s="33"/>
      <c r="M188" s="161"/>
      <c r="N188" s="162"/>
      <c r="O188" s="58"/>
      <c r="P188" s="58"/>
      <c r="Q188" s="58"/>
      <c r="R188" s="58"/>
      <c r="S188" s="58"/>
      <c r="T188" s="59"/>
      <c r="U188" s="32"/>
      <c r="V188" s="32"/>
      <c r="W188" s="32"/>
      <c r="X188" s="32"/>
      <c r="Y188" s="32"/>
      <c r="Z188" s="32"/>
      <c r="AA188" s="32"/>
      <c r="AB188" s="32"/>
      <c r="AC188" s="32"/>
      <c r="AD188" s="32"/>
      <c r="AE188" s="32"/>
      <c r="AT188" s="17" t="s">
        <v>213</v>
      </c>
      <c r="AU188" s="17" t="s">
        <v>89</v>
      </c>
    </row>
    <row r="189" spans="1:65" s="2" customFormat="1" ht="21.75" customHeight="1">
      <c r="A189" s="32"/>
      <c r="B189" s="143"/>
      <c r="C189" s="197" t="s">
        <v>253</v>
      </c>
      <c r="D189" s="197" t="s">
        <v>267</v>
      </c>
      <c r="E189" s="198" t="s">
        <v>1097</v>
      </c>
      <c r="F189" s="199" t="s">
        <v>1098</v>
      </c>
      <c r="G189" s="200" t="s">
        <v>576</v>
      </c>
      <c r="H189" s="201">
        <v>11.25</v>
      </c>
      <c r="I189" s="202"/>
      <c r="J189" s="203">
        <f>ROUND(I189*H189,2)</f>
        <v>0</v>
      </c>
      <c r="K189" s="204"/>
      <c r="L189" s="205"/>
      <c r="M189" s="206" t="s">
        <v>1</v>
      </c>
      <c r="N189" s="207" t="s">
        <v>44</v>
      </c>
      <c r="O189" s="58"/>
      <c r="P189" s="154">
        <f>O189*H189</f>
        <v>0</v>
      </c>
      <c r="Q189" s="154">
        <v>2.429</v>
      </c>
      <c r="R189" s="154">
        <f>Q189*H189</f>
        <v>27.326249999999998</v>
      </c>
      <c r="S189" s="154">
        <v>0</v>
      </c>
      <c r="T189" s="155">
        <f>S189*H189</f>
        <v>0</v>
      </c>
      <c r="U189" s="32"/>
      <c r="V189" s="32"/>
      <c r="W189" s="32"/>
      <c r="X189" s="32"/>
      <c r="Y189" s="32"/>
      <c r="Z189" s="32"/>
      <c r="AA189" s="32"/>
      <c r="AB189" s="32"/>
      <c r="AC189" s="32"/>
      <c r="AD189" s="32"/>
      <c r="AE189" s="32"/>
      <c r="AR189" s="156" t="s">
        <v>224</v>
      </c>
      <c r="AT189" s="156" t="s">
        <v>267</v>
      </c>
      <c r="AU189" s="156" t="s">
        <v>89</v>
      </c>
      <c r="AY189" s="17" t="s">
        <v>207</v>
      </c>
      <c r="BE189" s="157">
        <f>IF(N189="základní",J189,0)</f>
        <v>0</v>
      </c>
      <c r="BF189" s="157">
        <f>IF(N189="snížená",J189,0)</f>
        <v>0</v>
      </c>
      <c r="BG189" s="157">
        <f>IF(N189="zákl. přenesená",J189,0)</f>
        <v>0</v>
      </c>
      <c r="BH189" s="157">
        <f>IF(N189="sníž. přenesená",J189,0)</f>
        <v>0</v>
      </c>
      <c r="BI189" s="157">
        <f>IF(N189="nulová",J189,0)</f>
        <v>0</v>
      </c>
      <c r="BJ189" s="17" t="s">
        <v>87</v>
      </c>
      <c r="BK189" s="157">
        <f>ROUND(I189*H189,2)</f>
        <v>0</v>
      </c>
      <c r="BL189" s="17" t="s">
        <v>212</v>
      </c>
      <c r="BM189" s="156" t="s">
        <v>1426</v>
      </c>
    </row>
    <row r="190" spans="1:47" s="2" customFormat="1" ht="12">
      <c r="A190" s="32"/>
      <c r="B190" s="33"/>
      <c r="C190" s="32"/>
      <c r="D190" s="158" t="s">
        <v>213</v>
      </c>
      <c r="E190" s="32"/>
      <c r="F190" s="159" t="s">
        <v>1098</v>
      </c>
      <c r="G190" s="32"/>
      <c r="H190" s="32"/>
      <c r="I190" s="160"/>
      <c r="J190" s="32"/>
      <c r="K190" s="32"/>
      <c r="L190" s="33"/>
      <c r="M190" s="161"/>
      <c r="N190" s="162"/>
      <c r="O190" s="58"/>
      <c r="P190" s="58"/>
      <c r="Q190" s="58"/>
      <c r="R190" s="58"/>
      <c r="S190" s="58"/>
      <c r="T190" s="59"/>
      <c r="U190" s="32"/>
      <c r="V190" s="32"/>
      <c r="W190" s="32"/>
      <c r="X190" s="32"/>
      <c r="Y190" s="32"/>
      <c r="Z190" s="32"/>
      <c r="AA190" s="32"/>
      <c r="AB190" s="32"/>
      <c r="AC190" s="32"/>
      <c r="AD190" s="32"/>
      <c r="AE190" s="32"/>
      <c r="AT190" s="17" t="s">
        <v>213</v>
      </c>
      <c r="AU190" s="17" t="s">
        <v>89</v>
      </c>
    </row>
    <row r="191" spans="2:51" s="15" customFormat="1" ht="12">
      <c r="B191" s="189"/>
      <c r="D191" s="158" t="s">
        <v>466</v>
      </c>
      <c r="E191" s="190" t="s">
        <v>1</v>
      </c>
      <c r="F191" s="191" t="s">
        <v>1100</v>
      </c>
      <c r="H191" s="192">
        <v>1.728</v>
      </c>
      <c r="I191" s="193"/>
      <c r="L191" s="189"/>
      <c r="M191" s="194"/>
      <c r="N191" s="195"/>
      <c r="O191" s="195"/>
      <c r="P191" s="195"/>
      <c r="Q191" s="195"/>
      <c r="R191" s="195"/>
      <c r="S191" s="195"/>
      <c r="T191" s="196"/>
      <c r="AT191" s="190" t="s">
        <v>466</v>
      </c>
      <c r="AU191" s="190" t="s">
        <v>89</v>
      </c>
      <c r="AV191" s="15" t="s">
        <v>89</v>
      </c>
      <c r="AW191" s="15" t="s">
        <v>36</v>
      </c>
      <c r="AX191" s="15" t="s">
        <v>79</v>
      </c>
      <c r="AY191" s="190" t="s">
        <v>207</v>
      </c>
    </row>
    <row r="192" spans="2:51" s="15" customFormat="1" ht="12">
      <c r="B192" s="189"/>
      <c r="D192" s="158" t="s">
        <v>466</v>
      </c>
      <c r="E192" s="190" t="s">
        <v>1</v>
      </c>
      <c r="F192" s="191" t="s">
        <v>1101</v>
      </c>
      <c r="H192" s="192">
        <v>4.608</v>
      </c>
      <c r="I192" s="193"/>
      <c r="L192" s="189"/>
      <c r="M192" s="194"/>
      <c r="N192" s="195"/>
      <c r="O192" s="195"/>
      <c r="P192" s="195"/>
      <c r="Q192" s="195"/>
      <c r="R192" s="195"/>
      <c r="S192" s="195"/>
      <c r="T192" s="196"/>
      <c r="AT192" s="190" t="s">
        <v>466</v>
      </c>
      <c r="AU192" s="190" t="s">
        <v>89</v>
      </c>
      <c r="AV192" s="15" t="s">
        <v>89</v>
      </c>
      <c r="AW192" s="15" t="s">
        <v>36</v>
      </c>
      <c r="AX192" s="15" t="s">
        <v>79</v>
      </c>
      <c r="AY192" s="190" t="s">
        <v>207</v>
      </c>
    </row>
    <row r="193" spans="2:51" s="15" customFormat="1" ht="12">
      <c r="B193" s="189"/>
      <c r="D193" s="158" t="s">
        <v>466</v>
      </c>
      <c r="E193" s="190" t="s">
        <v>1</v>
      </c>
      <c r="F193" s="191" t="s">
        <v>1102</v>
      </c>
      <c r="H193" s="192">
        <v>0.576</v>
      </c>
      <c r="I193" s="193"/>
      <c r="L193" s="189"/>
      <c r="M193" s="194"/>
      <c r="N193" s="195"/>
      <c r="O193" s="195"/>
      <c r="P193" s="195"/>
      <c r="Q193" s="195"/>
      <c r="R193" s="195"/>
      <c r="S193" s="195"/>
      <c r="T193" s="196"/>
      <c r="AT193" s="190" t="s">
        <v>466</v>
      </c>
      <c r="AU193" s="190" t="s">
        <v>89</v>
      </c>
      <c r="AV193" s="15" t="s">
        <v>89</v>
      </c>
      <c r="AW193" s="15" t="s">
        <v>36</v>
      </c>
      <c r="AX193" s="15" t="s">
        <v>79</v>
      </c>
      <c r="AY193" s="190" t="s">
        <v>207</v>
      </c>
    </row>
    <row r="194" spans="2:51" s="15" customFormat="1" ht="12">
      <c r="B194" s="189"/>
      <c r="D194" s="158" t="s">
        <v>466</v>
      </c>
      <c r="E194" s="190" t="s">
        <v>1</v>
      </c>
      <c r="F194" s="191" t="s">
        <v>1103</v>
      </c>
      <c r="H194" s="192">
        <v>0.576</v>
      </c>
      <c r="I194" s="193"/>
      <c r="L194" s="189"/>
      <c r="M194" s="194"/>
      <c r="N194" s="195"/>
      <c r="O194" s="195"/>
      <c r="P194" s="195"/>
      <c r="Q194" s="195"/>
      <c r="R194" s="195"/>
      <c r="S194" s="195"/>
      <c r="T194" s="196"/>
      <c r="AT194" s="190" t="s">
        <v>466</v>
      </c>
      <c r="AU194" s="190" t="s">
        <v>89</v>
      </c>
      <c r="AV194" s="15" t="s">
        <v>89</v>
      </c>
      <c r="AW194" s="15" t="s">
        <v>36</v>
      </c>
      <c r="AX194" s="15" t="s">
        <v>79</v>
      </c>
      <c r="AY194" s="190" t="s">
        <v>207</v>
      </c>
    </row>
    <row r="195" spans="2:51" s="15" customFormat="1" ht="12">
      <c r="B195" s="189"/>
      <c r="D195" s="158" t="s">
        <v>466</v>
      </c>
      <c r="E195" s="190" t="s">
        <v>1</v>
      </c>
      <c r="F195" s="191" t="s">
        <v>1427</v>
      </c>
      <c r="H195" s="192">
        <v>0.05</v>
      </c>
      <c r="I195" s="193"/>
      <c r="L195" s="189"/>
      <c r="M195" s="194"/>
      <c r="N195" s="195"/>
      <c r="O195" s="195"/>
      <c r="P195" s="195"/>
      <c r="Q195" s="195"/>
      <c r="R195" s="195"/>
      <c r="S195" s="195"/>
      <c r="T195" s="196"/>
      <c r="AT195" s="190" t="s">
        <v>466</v>
      </c>
      <c r="AU195" s="190" t="s">
        <v>89</v>
      </c>
      <c r="AV195" s="15" t="s">
        <v>89</v>
      </c>
      <c r="AW195" s="15" t="s">
        <v>36</v>
      </c>
      <c r="AX195" s="15" t="s">
        <v>79</v>
      </c>
      <c r="AY195" s="190" t="s">
        <v>207</v>
      </c>
    </row>
    <row r="196" spans="2:51" s="15" customFormat="1" ht="12">
      <c r="B196" s="189"/>
      <c r="D196" s="158" t="s">
        <v>466</v>
      </c>
      <c r="E196" s="190" t="s">
        <v>1</v>
      </c>
      <c r="F196" s="191" t="s">
        <v>1428</v>
      </c>
      <c r="H196" s="192">
        <v>3.712</v>
      </c>
      <c r="I196" s="193"/>
      <c r="L196" s="189"/>
      <c r="M196" s="194"/>
      <c r="N196" s="195"/>
      <c r="O196" s="195"/>
      <c r="P196" s="195"/>
      <c r="Q196" s="195"/>
      <c r="R196" s="195"/>
      <c r="S196" s="195"/>
      <c r="T196" s="196"/>
      <c r="AT196" s="190" t="s">
        <v>466</v>
      </c>
      <c r="AU196" s="190" t="s">
        <v>89</v>
      </c>
      <c r="AV196" s="15" t="s">
        <v>89</v>
      </c>
      <c r="AW196" s="15" t="s">
        <v>36</v>
      </c>
      <c r="AX196" s="15" t="s">
        <v>79</v>
      </c>
      <c r="AY196" s="190" t="s">
        <v>207</v>
      </c>
    </row>
    <row r="197" spans="2:51" s="13" customFormat="1" ht="12">
      <c r="B197" s="175"/>
      <c r="D197" s="158" t="s">
        <v>466</v>
      </c>
      <c r="E197" s="176" t="s">
        <v>1</v>
      </c>
      <c r="F197" s="177" t="s">
        <v>468</v>
      </c>
      <c r="H197" s="178">
        <v>11.25</v>
      </c>
      <c r="I197" s="179"/>
      <c r="L197" s="175"/>
      <c r="M197" s="180"/>
      <c r="N197" s="181"/>
      <c r="O197" s="181"/>
      <c r="P197" s="181"/>
      <c r="Q197" s="181"/>
      <c r="R197" s="181"/>
      <c r="S197" s="181"/>
      <c r="T197" s="182"/>
      <c r="AT197" s="176" t="s">
        <v>466</v>
      </c>
      <c r="AU197" s="176" t="s">
        <v>89</v>
      </c>
      <c r="AV197" s="13" t="s">
        <v>212</v>
      </c>
      <c r="AW197" s="13" t="s">
        <v>36</v>
      </c>
      <c r="AX197" s="13" t="s">
        <v>87</v>
      </c>
      <c r="AY197" s="176" t="s">
        <v>207</v>
      </c>
    </row>
    <row r="198" spans="1:65" s="2" customFormat="1" ht="16.5" customHeight="1">
      <c r="A198" s="32"/>
      <c r="B198" s="143"/>
      <c r="C198" s="144" t="s">
        <v>296</v>
      </c>
      <c r="D198" s="144" t="s">
        <v>208</v>
      </c>
      <c r="E198" s="145" t="s">
        <v>1106</v>
      </c>
      <c r="F198" s="146" t="s">
        <v>1107</v>
      </c>
      <c r="G198" s="147" t="s">
        <v>333</v>
      </c>
      <c r="H198" s="148">
        <v>8</v>
      </c>
      <c r="I198" s="149"/>
      <c r="J198" s="150">
        <f>ROUND(I198*H198,2)</f>
        <v>0</v>
      </c>
      <c r="K198" s="151"/>
      <c r="L198" s="33"/>
      <c r="M198" s="152" t="s">
        <v>1</v>
      </c>
      <c r="N198" s="153" t="s">
        <v>44</v>
      </c>
      <c r="O198" s="58"/>
      <c r="P198" s="154">
        <f>O198*H198</f>
        <v>0</v>
      </c>
      <c r="Q198" s="154">
        <v>0</v>
      </c>
      <c r="R198" s="154">
        <f>Q198*H198</f>
        <v>0</v>
      </c>
      <c r="S198" s="154">
        <v>0</v>
      </c>
      <c r="T198" s="155">
        <f>S198*H198</f>
        <v>0</v>
      </c>
      <c r="U198" s="32"/>
      <c r="V198" s="32"/>
      <c r="W198" s="32"/>
      <c r="X198" s="32"/>
      <c r="Y198" s="32"/>
      <c r="Z198" s="32"/>
      <c r="AA198" s="32"/>
      <c r="AB198" s="32"/>
      <c r="AC198" s="32"/>
      <c r="AD198" s="32"/>
      <c r="AE198" s="32"/>
      <c r="AR198" s="156" t="s">
        <v>212</v>
      </c>
      <c r="AT198" s="156" t="s">
        <v>208</v>
      </c>
      <c r="AU198" s="156" t="s">
        <v>89</v>
      </c>
      <c r="AY198" s="17" t="s">
        <v>207</v>
      </c>
      <c r="BE198" s="157">
        <f>IF(N198="základní",J198,0)</f>
        <v>0</v>
      </c>
      <c r="BF198" s="157">
        <f>IF(N198="snížená",J198,0)</f>
        <v>0</v>
      </c>
      <c r="BG198" s="157">
        <f>IF(N198="zákl. přenesená",J198,0)</f>
        <v>0</v>
      </c>
      <c r="BH198" s="157">
        <f>IF(N198="sníž. přenesená",J198,0)</f>
        <v>0</v>
      </c>
      <c r="BI198" s="157">
        <f>IF(N198="nulová",J198,0)</f>
        <v>0</v>
      </c>
      <c r="BJ198" s="17" t="s">
        <v>87</v>
      </c>
      <c r="BK198" s="157">
        <f>ROUND(I198*H198,2)</f>
        <v>0</v>
      </c>
      <c r="BL198" s="17" t="s">
        <v>212</v>
      </c>
      <c r="BM198" s="156" t="s">
        <v>1429</v>
      </c>
    </row>
    <row r="199" spans="1:47" s="2" customFormat="1" ht="12">
      <c r="A199" s="32"/>
      <c r="B199" s="33"/>
      <c r="C199" s="32"/>
      <c r="D199" s="158" t="s">
        <v>213</v>
      </c>
      <c r="E199" s="32"/>
      <c r="F199" s="159" t="s">
        <v>1107</v>
      </c>
      <c r="G199" s="32"/>
      <c r="H199" s="32"/>
      <c r="I199" s="160"/>
      <c r="J199" s="32"/>
      <c r="K199" s="32"/>
      <c r="L199" s="33"/>
      <c r="M199" s="161"/>
      <c r="N199" s="162"/>
      <c r="O199" s="58"/>
      <c r="P199" s="58"/>
      <c r="Q199" s="58"/>
      <c r="R199" s="58"/>
      <c r="S199" s="58"/>
      <c r="T199" s="59"/>
      <c r="U199" s="32"/>
      <c r="V199" s="32"/>
      <c r="W199" s="32"/>
      <c r="X199" s="32"/>
      <c r="Y199" s="32"/>
      <c r="Z199" s="32"/>
      <c r="AA199" s="32"/>
      <c r="AB199" s="32"/>
      <c r="AC199" s="32"/>
      <c r="AD199" s="32"/>
      <c r="AE199" s="32"/>
      <c r="AT199" s="17" t="s">
        <v>213</v>
      </c>
      <c r="AU199" s="17" t="s">
        <v>89</v>
      </c>
    </row>
    <row r="200" spans="1:65" s="2" customFormat="1" ht="16.5" customHeight="1">
      <c r="A200" s="32"/>
      <c r="B200" s="143"/>
      <c r="C200" s="197" t="s">
        <v>258</v>
      </c>
      <c r="D200" s="197" t="s">
        <v>267</v>
      </c>
      <c r="E200" s="198" t="s">
        <v>1109</v>
      </c>
      <c r="F200" s="199" t="s">
        <v>1430</v>
      </c>
      <c r="G200" s="200" t="s">
        <v>333</v>
      </c>
      <c r="H200" s="201">
        <v>8</v>
      </c>
      <c r="I200" s="202"/>
      <c r="J200" s="203">
        <f>ROUND(I200*H200,2)</f>
        <v>0</v>
      </c>
      <c r="K200" s="204"/>
      <c r="L200" s="205"/>
      <c r="M200" s="206" t="s">
        <v>1</v>
      </c>
      <c r="N200" s="207" t="s">
        <v>44</v>
      </c>
      <c r="O200" s="58"/>
      <c r="P200" s="154">
        <f>O200*H200</f>
        <v>0</v>
      </c>
      <c r="Q200" s="154">
        <v>0</v>
      </c>
      <c r="R200" s="154">
        <f>Q200*H200</f>
        <v>0</v>
      </c>
      <c r="S200" s="154">
        <v>0</v>
      </c>
      <c r="T200" s="155">
        <f>S200*H200</f>
        <v>0</v>
      </c>
      <c r="U200" s="32"/>
      <c r="V200" s="32"/>
      <c r="W200" s="32"/>
      <c r="X200" s="32"/>
      <c r="Y200" s="32"/>
      <c r="Z200" s="32"/>
      <c r="AA200" s="32"/>
      <c r="AB200" s="32"/>
      <c r="AC200" s="32"/>
      <c r="AD200" s="32"/>
      <c r="AE200" s="32"/>
      <c r="AR200" s="156" t="s">
        <v>224</v>
      </c>
      <c r="AT200" s="156" t="s">
        <v>267</v>
      </c>
      <c r="AU200" s="156" t="s">
        <v>89</v>
      </c>
      <c r="AY200" s="17" t="s">
        <v>207</v>
      </c>
      <c r="BE200" s="157">
        <f>IF(N200="základní",J200,0)</f>
        <v>0</v>
      </c>
      <c r="BF200" s="157">
        <f>IF(N200="snížená",J200,0)</f>
        <v>0</v>
      </c>
      <c r="BG200" s="157">
        <f>IF(N200="zákl. přenesená",J200,0)</f>
        <v>0</v>
      </c>
      <c r="BH200" s="157">
        <f>IF(N200="sníž. přenesená",J200,0)</f>
        <v>0</v>
      </c>
      <c r="BI200" s="157">
        <f>IF(N200="nulová",J200,0)</f>
        <v>0</v>
      </c>
      <c r="BJ200" s="17" t="s">
        <v>87</v>
      </c>
      <c r="BK200" s="157">
        <f>ROUND(I200*H200,2)</f>
        <v>0</v>
      </c>
      <c r="BL200" s="17" t="s">
        <v>212</v>
      </c>
      <c r="BM200" s="156" t="s">
        <v>1431</v>
      </c>
    </row>
    <row r="201" spans="1:47" s="2" customFormat="1" ht="12">
      <c r="A201" s="32"/>
      <c r="B201" s="33"/>
      <c r="C201" s="32"/>
      <c r="D201" s="158" t="s">
        <v>213</v>
      </c>
      <c r="E201" s="32"/>
      <c r="F201" s="159" t="s">
        <v>1430</v>
      </c>
      <c r="G201" s="32"/>
      <c r="H201" s="32"/>
      <c r="I201" s="160"/>
      <c r="J201" s="32"/>
      <c r="K201" s="32"/>
      <c r="L201" s="33"/>
      <c r="M201" s="161"/>
      <c r="N201" s="162"/>
      <c r="O201" s="58"/>
      <c r="P201" s="58"/>
      <c r="Q201" s="58"/>
      <c r="R201" s="58"/>
      <c r="S201" s="58"/>
      <c r="T201" s="59"/>
      <c r="U201" s="32"/>
      <c r="V201" s="32"/>
      <c r="W201" s="32"/>
      <c r="X201" s="32"/>
      <c r="Y201" s="32"/>
      <c r="Z201" s="32"/>
      <c r="AA201" s="32"/>
      <c r="AB201" s="32"/>
      <c r="AC201" s="32"/>
      <c r="AD201" s="32"/>
      <c r="AE201" s="32"/>
      <c r="AT201" s="17" t="s">
        <v>213</v>
      </c>
      <c r="AU201" s="17" t="s">
        <v>89</v>
      </c>
    </row>
    <row r="202" spans="1:65" s="2" customFormat="1" ht="21.75" customHeight="1">
      <c r="A202" s="32"/>
      <c r="B202" s="143"/>
      <c r="C202" s="144" t="s">
        <v>303</v>
      </c>
      <c r="D202" s="144" t="s">
        <v>208</v>
      </c>
      <c r="E202" s="145" t="s">
        <v>1112</v>
      </c>
      <c r="F202" s="146" t="s">
        <v>1113</v>
      </c>
      <c r="G202" s="147" t="s">
        <v>333</v>
      </c>
      <c r="H202" s="148">
        <v>1</v>
      </c>
      <c r="I202" s="149"/>
      <c r="J202" s="150">
        <f>ROUND(I202*H202,2)</f>
        <v>0</v>
      </c>
      <c r="K202" s="151"/>
      <c r="L202" s="33"/>
      <c r="M202" s="152" t="s">
        <v>1</v>
      </c>
      <c r="N202" s="153" t="s">
        <v>44</v>
      </c>
      <c r="O202" s="58"/>
      <c r="P202" s="154">
        <f>O202*H202</f>
        <v>0</v>
      </c>
      <c r="Q202" s="154">
        <v>0</v>
      </c>
      <c r="R202" s="154">
        <f>Q202*H202</f>
        <v>0</v>
      </c>
      <c r="S202" s="154">
        <v>0</v>
      </c>
      <c r="T202" s="155">
        <f>S202*H202</f>
        <v>0</v>
      </c>
      <c r="U202" s="32"/>
      <c r="V202" s="32"/>
      <c r="W202" s="32"/>
      <c r="X202" s="32"/>
      <c r="Y202" s="32"/>
      <c r="Z202" s="32"/>
      <c r="AA202" s="32"/>
      <c r="AB202" s="32"/>
      <c r="AC202" s="32"/>
      <c r="AD202" s="32"/>
      <c r="AE202" s="32"/>
      <c r="AR202" s="156" t="s">
        <v>212</v>
      </c>
      <c r="AT202" s="156" t="s">
        <v>208</v>
      </c>
      <c r="AU202" s="156" t="s">
        <v>89</v>
      </c>
      <c r="AY202" s="17" t="s">
        <v>207</v>
      </c>
      <c r="BE202" s="157">
        <f>IF(N202="základní",J202,0)</f>
        <v>0</v>
      </c>
      <c r="BF202" s="157">
        <f>IF(N202="snížená",J202,0)</f>
        <v>0</v>
      </c>
      <c r="BG202" s="157">
        <f>IF(N202="zákl. přenesená",J202,0)</f>
        <v>0</v>
      </c>
      <c r="BH202" s="157">
        <f>IF(N202="sníž. přenesená",J202,0)</f>
        <v>0</v>
      </c>
      <c r="BI202" s="157">
        <f>IF(N202="nulová",J202,0)</f>
        <v>0</v>
      </c>
      <c r="BJ202" s="17" t="s">
        <v>87</v>
      </c>
      <c r="BK202" s="157">
        <f>ROUND(I202*H202,2)</f>
        <v>0</v>
      </c>
      <c r="BL202" s="17" t="s">
        <v>212</v>
      </c>
      <c r="BM202" s="156" t="s">
        <v>1432</v>
      </c>
    </row>
    <row r="203" spans="1:47" s="2" customFormat="1" ht="12">
      <c r="A203" s="32"/>
      <c r="B203" s="33"/>
      <c r="C203" s="32"/>
      <c r="D203" s="158" t="s">
        <v>213</v>
      </c>
      <c r="E203" s="32"/>
      <c r="F203" s="159" t="s">
        <v>1113</v>
      </c>
      <c r="G203" s="32"/>
      <c r="H203" s="32"/>
      <c r="I203" s="160"/>
      <c r="J203" s="32"/>
      <c r="K203" s="32"/>
      <c r="L203" s="33"/>
      <c r="M203" s="161"/>
      <c r="N203" s="162"/>
      <c r="O203" s="58"/>
      <c r="P203" s="58"/>
      <c r="Q203" s="58"/>
      <c r="R203" s="58"/>
      <c r="S203" s="58"/>
      <c r="T203" s="59"/>
      <c r="U203" s="32"/>
      <c r="V203" s="32"/>
      <c r="W203" s="32"/>
      <c r="X203" s="32"/>
      <c r="Y203" s="32"/>
      <c r="Z203" s="32"/>
      <c r="AA203" s="32"/>
      <c r="AB203" s="32"/>
      <c r="AC203" s="32"/>
      <c r="AD203" s="32"/>
      <c r="AE203" s="32"/>
      <c r="AT203" s="17" t="s">
        <v>213</v>
      </c>
      <c r="AU203" s="17" t="s">
        <v>89</v>
      </c>
    </row>
    <row r="204" spans="1:65" s="2" customFormat="1" ht="21.75" customHeight="1">
      <c r="A204" s="32"/>
      <c r="B204" s="143"/>
      <c r="C204" s="197" t="s">
        <v>261</v>
      </c>
      <c r="D204" s="197" t="s">
        <v>267</v>
      </c>
      <c r="E204" s="198" t="s">
        <v>1115</v>
      </c>
      <c r="F204" s="199" t="s">
        <v>1116</v>
      </c>
      <c r="G204" s="200" t="s">
        <v>333</v>
      </c>
      <c r="H204" s="201">
        <v>1</v>
      </c>
      <c r="I204" s="202"/>
      <c r="J204" s="203">
        <f>ROUND(I204*H204,2)</f>
        <v>0</v>
      </c>
      <c r="K204" s="204"/>
      <c r="L204" s="205"/>
      <c r="M204" s="206" t="s">
        <v>1</v>
      </c>
      <c r="N204" s="207" t="s">
        <v>44</v>
      </c>
      <c r="O204" s="58"/>
      <c r="P204" s="154">
        <f>O204*H204</f>
        <v>0</v>
      </c>
      <c r="Q204" s="154">
        <v>0</v>
      </c>
      <c r="R204" s="154">
        <f>Q204*H204</f>
        <v>0</v>
      </c>
      <c r="S204" s="154">
        <v>0</v>
      </c>
      <c r="T204" s="155">
        <f>S204*H204</f>
        <v>0</v>
      </c>
      <c r="U204" s="32"/>
      <c r="V204" s="32"/>
      <c r="W204" s="32"/>
      <c r="X204" s="32"/>
      <c r="Y204" s="32"/>
      <c r="Z204" s="32"/>
      <c r="AA204" s="32"/>
      <c r="AB204" s="32"/>
      <c r="AC204" s="32"/>
      <c r="AD204" s="32"/>
      <c r="AE204" s="32"/>
      <c r="AR204" s="156" t="s">
        <v>224</v>
      </c>
      <c r="AT204" s="156" t="s">
        <v>267</v>
      </c>
      <c r="AU204" s="156" t="s">
        <v>89</v>
      </c>
      <c r="AY204" s="17" t="s">
        <v>207</v>
      </c>
      <c r="BE204" s="157">
        <f>IF(N204="základní",J204,0)</f>
        <v>0</v>
      </c>
      <c r="BF204" s="157">
        <f>IF(N204="snížená",J204,0)</f>
        <v>0</v>
      </c>
      <c r="BG204" s="157">
        <f>IF(N204="zákl. přenesená",J204,0)</f>
        <v>0</v>
      </c>
      <c r="BH204" s="157">
        <f>IF(N204="sníž. přenesená",J204,0)</f>
        <v>0</v>
      </c>
      <c r="BI204" s="157">
        <f>IF(N204="nulová",J204,0)</f>
        <v>0</v>
      </c>
      <c r="BJ204" s="17" t="s">
        <v>87</v>
      </c>
      <c r="BK204" s="157">
        <f>ROUND(I204*H204,2)</f>
        <v>0</v>
      </c>
      <c r="BL204" s="17" t="s">
        <v>212</v>
      </c>
      <c r="BM204" s="156" t="s">
        <v>1433</v>
      </c>
    </row>
    <row r="205" spans="1:47" s="2" customFormat="1" ht="19.5">
      <c r="A205" s="32"/>
      <c r="B205" s="33"/>
      <c r="C205" s="32"/>
      <c r="D205" s="158" t="s">
        <v>213</v>
      </c>
      <c r="E205" s="32"/>
      <c r="F205" s="159" t="s">
        <v>1116</v>
      </c>
      <c r="G205" s="32"/>
      <c r="H205" s="32"/>
      <c r="I205" s="160"/>
      <c r="J205" s="32"/>
      <c r="K205" s="32"/>
      <c r="L205" s="33"/>
      <c r="M205" s="161"/>
      <c r="N205" s="162"/>
      <c r="O205" s="58"/>
      <c r="P205" s="58"/>
      <c r="Q205" s="58"/>
      <c r="R205" s="58"/>
      <c r="S205" s="58"/>
      <c r="T205" s="59"/>
      <c r="U205" s="32"/>
      <c r="V205" s="32"/>
      <c r="W205" s="32"/>
      <c r="X205" s="32"/>
      <c r="Y205" s="32"/>
      <c r="Z205" s="32"/>
      <c r="AA205" s="32"/>
      <c r="AB205" s="32"/>
      <c r="AC205" s="32"/>
      <c r="AD205" s="32"/>
      <c r="AE205" s="32"/>
      <c r="AT205" s="17" t="s">
        <v>213</v>
      </c>
      <c r="AU205" s="17" t="s">
        <v>89</v>
      </c>
    </row>
    <row r="206" spans="1:65" s="2" customFormat="1" ht="16.5" customHeight="1">
      <c r="A206" s="32"/>
      <c r="B206" s="143"/>
      <c r="C206" s="144" t="s">
        <v>310</v>
      </c>
      <c r="D206" s="144" t="s">
        <v>208</v>
      </c>
      <c r="E206" s="145" t="s">
        <v>1118</v>
      </c>
      <c r="F206" s="146" t="s">
        <v>1119</v>
      </c>
      <c r="G206" s="147" t="s">
        <v>333</v>
      </c>
      <c r="H206" s="148">
        <v>1</v>
      </c>
      <c r="I206" s="149"/>
      <c r="J206" s="150">
        <f>ROUND(I206*H206,2)</f>
        <v>0</v>
      </c>
      <c r="K206" s="151"/>
      <c r="L206" s="33"/>
      <c r="M206" s="152" t="s">
        <v>1</v>
      </c>
      <c r="N206" s="153" t="s">
        <v>44</v>
      </c>
      <c r="O206" s="58"/>
      <c r="P206" s="154">
        <f>O206*H206</f>
        <v>0</v>
      </c>
      <c r="Q206" s="154">
        <v>0</v>
      </c>
      <c r="R206" s="154">
        <f>Q206*H206</f>
        <v>0</v>
      </c>
      <c r="S206" s="154">
        <v>0</v>
      </c>
      <c r="T206" s="155">
        <f>S206*H206</f>
        <v>0</v>
      </c>
      <c r="U206" s="32"/>
      <c r="V206" s="32"/>
      <c r="W206" s="32"/>
      <c r="X206" s="32"/>
      <c r="Y206" s="32"/>
      <c r="Z206" s="32"/>
      <c r="AA206" s="32"/>
      <c r="AB206" s="32"/>
      <c r="AC206" s="32"/>
      <c r="AD206" s="32"/>
      <c r="AE206" s="32"/>
      <c r="AR206" s="156" t="s">
        <v>212</v>
      </c>
      <c r="AT206" s="156" t="s">
        <v>208</v>
      </c>
      <c r="AU206" s="156" t="s">
        <v>89</v>
      </c>
      <c r="AY206" s="17" t="s">
        <v>207</v>
      </c>
      <c r="BE206" s="157">
        <f>IF(N206="základní",J206,0)</f>
        <v>0</v>
      </c>
      <c r="BF206" s="157">
        <f>IF(N206="snížená",J206,0)</f>
        <v>0</v>
      </c>
      <c r="BG206" s="157">
        <f>IF(N206="zákl. přenesená",J206,0)</f>
        <v>0</v>
      </c>
      <c r="BH206" s="157">
        <f>IF(N206="sníž. přenesená",J206,0)</f>
        <v>0</v>
      </c>
      <c r="BI206" s="157">
        <f>IF(N206="nulová",J206,0)</f>
        <v>0</v>
      </c>
      <c r="BJ206" s="17" t="s">
        <v>87</v>
      </c>
      <c r="BK206" s="157">
        <f>ROUND(I206*H206,2)</f>
        <v>0</v>
      </c>
      <c r="BL206" s="17" t="s">
        <v>212</v>
      </c>
      <c r="BM206" s="156" t="s">
        <v>1434</v>
      </c>
    </row>
    <row r="207" spans="1:47" s="2" customFormat="1" ht="12">
      <c r="A207" s="32"/>
      <c r="B207" s="33"/>
      <c r="C207" s="32"/>
      <c r="D207" s="158" t="s">
        <v>213</v>
      </c>
      <c r="E207" s="32"/>
      <c r="F207" s="159" t="s">
        <v>1119</v>
      </c>
      <c r="G207" s="32"/>
      <c r="H207" s="32"/>
      <c r="I207" s="160"/>
      <c r="J207" s="32"/>
      <c r="K207" s="32"/>
      <c r="L207" s="33"/>
      <c r="M207" s="161"/>
      <c r="N207" s="162"/>
      <c r="O207" s="58"/>
      <c r="P207" s="58"/>
      <c r="Q207" s="58"/>
      <c r="R207" s="58"/>
      <c r="S207" s="58"/>
      <c r="T207" s="59"/>
      <c r="U207" s="32"/>
      <c r="V207" s="32"/>
      <c r="W207" s="32"/>
      <c r="X207" s="32"/>
      <c r="Y207" s="32"/>
      <c r="Z207" s="32"/>
      <c r="AA207" s="32"/>
      <c r="AB207" s="32"/>
      <c r="AC207" s="32"/>
      <c r="AD207" s="32"/>
      <c r="AE207" s="32"/>
      <c r="AT207" s="17" t="s">
        <v>213</v>
      </c>
      <c r="AU207" s="17" t="s">
        <v>89</v>
      </c>
    </row>
    <row r="208" spans="1:65" s="2" customFormat="1" ht="16.5" customHeight="1">
      <c r="A208" s="32"/>
      <c r="B208" s="143"/>
      <c r="C208" s="144" t="s">
        <v>264</v>
      </c>
      <c r="D208" s="144" t="s">
        <v>208</v>
      </c>
      <c r="E208" s="145" t="s">
        <v>1077</v>
      </c>
      <c r="F208" s="146" t="s">
        <v>1078</v>
      </c>
      <c r="G208" s="147" t="s">
        <v>333</v>
      </c>
      <c r="H208" s="148">
        <v>1</v>
      </c>
      <c r="I208" s="149"/>
      <c r="J208" s="150">
        <f>ROUND(I208*H208,2)</f>
        <v>0</v>
      </c>
      <c r="K208" s="151"/>
      <c r="L208" s="33"/>
      <c r="M208" s="152" t="s">
        <v>1</v>
      </c>
      <c r="N208" s="153" t="s">
        <v>44</v>
      </c>
      <c r="O208" s="58"/>
      <c r="P208" s="154">
        <f>O208*H208</f>
        <v>0</v>
      </c>
      <c r="Q208" s="154">
        <v>0</v>
      </c>
      <c r="R208" s="154">
        <f>Q208*H208</f>
        <v>0</v>
      </c>
      <c r="S208" s="154">
        <v>0</v>
      </c>
      <c r="T208" s="155">
        <f>S208*H208</f>
        <v>0</v>
      </c>
      <c r="U208" s="32"/>
      <c r="V208" s="32"/>
      <c r="W208" s="32"/>
      <c r="X208" s="32"/>
      <c r="Y208" s="32"/>
      <c r="Z208" s="32"/>
      <c r="AA208" s="32"/>
      <c r="AB208" s="32"/>
      <c r="AC208" s="32"/>
      <c r="AD208" s="32"/>
      <c r="AE208" s="32"/>
      <c r="AR208" s="156" t="s">
        <v>212</v>
      </c>
      <c r="AT208" s="156" t="s">
        <v>208</v>
      </c>
      <c r="AU208" s="156" t="s">
        <v>89</v>
      </c>
      <c r="AY208" s="17" t="s">
        <v>207</v>
      </c>
      <c r="BE208" s="157">
        <f>IF(N208="základní",J208,0)</f>
        <v>0</v>
      </c>
      <c r="BF208" s="157">
        <f>IF(N208="snížená",J208,0)</f>
        <v>0</v>
      </c>
      <c r="BG208" s="157">
        <f>IF(N208="zákl. přenesená",J208,0)</f>
        <v>0</v>
      </c>
      <c r="BH208" s="157">
        <f>IF(N208="sníž. přenesená",J208,0)</f>
        <v>0</v>
      </c>
      <c r="BI208" s="157">
        <f>IF(N208="nulová",J208,0)</f>
        <v>0</v>
      </c>
      <c r="BJ208" s="17" t="s">
        <v>87</v>
      </c>
      <c r="BK208" s="157">
        <f>ROUND(I208*H208,2)</f>
        <v>0</v>
      </c>
      <c r="BL208" s="17" t="s">
        <v>212</v>
      </c>
      <c r="BM208" s="156" t="s">
        <v>1435</v>
      </c>
    </row>
    <row r="209" spans="1:47" s="2" customFormat="1" ht="12">
      <c r="A209" s="32"/>
      <c r="B209" s="33"/>
      <c r="C209" s="32"/>
      <c r="D209" s="158" t="s">
        <v>213</v>
      </c>
      <c r="E209" s="32"/>
      <c r="F209" s="159" t="s">
        <v>1078</v>
      </c>
      <c r="G209" s="32"/>
      <c r="H209" s="32"/>
      <c r="I209" s="160"/>
      <c r="J209" s="32"/>
      <c r="K209" s="32"/>
      <c r="L209" s="33"/>
      <c r="M209" s="161"/>
      <c r="N209" s="162"/>
      <c r="O209" s="58"/>
      <c r="P209" s="58"/>
      <c r="Q209" s="58"/>
      <c r="R209" s="58"/>
      <c r="S209" s="58"/>
      <c r="T209" s="59"/>
      <c r="U209" s="32"/>
      <c r="V209" s="32"/>
      <c r="W209" s="32"/>
      <c r="X209" s="32"/>
      <c r="Y209" s="32"/>
      <c r="Z209" s="32"/>
      <c r="AA209" s="32"/>
      <c r="AB209" s="32"/>
      <c r="AC209" s="32"/>
      <c r="AD209" s="32"/>
      <c r="AE209" s="32"/>
      <c r="AT209" s="17" t="s">
        <v>213</v>
      </c>
      <c r="AU209" s="17" t="s">
        <v>89</v>
      </c>
    </row>
    <row r="210" spans="1:65" s="2" customFormat="1" ht="16.5" customHeight="1">
      <c r="A210" s="32"/>
      <c r="B210" s="143"/>
      <c r="C210" s="144" t="s">
        <v>318</v>
      </c>
      <c r="D210" s="144" t="s">
        <v>208</v>
      </c>
      <c r="E210" s="145" t="s">
        <v>1436</v>
      </c>
      <c r="F210" s="146" t="s">
        <v>1437</v>
      </c>
      <c r="G210" s="147" t="s">
        <v>333</v>
      </c>
      <c r="H210" s="148">
        <v>1</v>
      </c>
      <c r="I210" s="149"/>
      <c r="J210" s="150">
        <f>ROUND(I210*H210,2)</f>
        <v>0</v>
      </c>
      <c r="K210" s="151"/>
      <c r="L210" s="33"/>
      <c r="M210" s="152" t="s">
        <v>1</v>
      </c>
      <c r="N210" s="153" t="s">
        <v>44</v>
      </c>
      <c r="O210" s="58"/>
      <c r="P210" s="154">
        <f>O210*H210</f>
        <v>0</v>
      </c>
      <c r="Q210" s="154">
        <v>0</v>
      </c>
      <c r="R210" s="154">
        <f>Q210*H210</f>
        <v>0</v>
      </c>
      <c r="S210" s="154">
        <v>0</v>
      </c>
      <c r="T210" s="155">
        <f>S210*H210</f>
        <v>0</v>
      </c>
      <c r="U210" s="32"/>
      <c r="V210" s="32"/>
      <c r="W210" s="32"/>
      <c r="X210" s="32"/>
      <c r="Y210" s="32"/>
      <c r="Z210" s="32"/>
      <c r="AA210" s="32"/>
      <c r="AB210" s="32"/>
      <c r="AC210" s="32"/>
      <c r="AD210" s="32"/>
      <c r="AE210" s="32"/>
      <c r="AR210" s="156" t="s">
        <v>212</v>
      </c>
      <c r="AT210" s="156" t="s">
        <v>208</v>
      </c>
      <c r="AU210" s="156" t="s">
        <v>89</v>
      </c>
      <c r="AY210" s="17" t="s">
        <v>207</v>
      </c>
      <c r="BE210" s="157">
        <f>IF(N210="základní",J210,0)</f>
        <v>0</v>
      </c>
      <c r="BF210" s="157">
        <f>IF(N210="snížená",J210,0)</f>
        <v>0</v>
      </c>
      <c r="BG210" s="157">
        <f>IF(N210="zákl. přenesená",J210,0)</f>
        <v>0</v>
      </c>
      <c r="BH210" s="157">
        <f>IF(N210="sníž. přenesená",J210,0)</f>
        <v>0</v>
      </c>
      <c r="BI210" s="157">
        <f>IF(N210="nulová",J210,0)</f>
        <v>0</v>
      </c>
      <c r="BJ210" s="17" t="s">
        <v>87</v>
      </c>
      <c r="BK210" s="157">
        <f>ROUND(I210*H210,2)</f>
        <v>0</v>
      </c>
      <c r="BL210" s="17" t="s">
        <v>212</v>
      </c>
      <c r="BM210" s="156" t="s">
        <v>1438</v>
      </c>
    </row>
    <row r="211" spans="1:47" s="2" customFormat="1" ht="12">
      <c r="A211" s="32"/>
      <c r="B211" s="33"/>
      <c r="C211" s="32"/>
      <c r="D211" s="158" t="s">
        <v>213</v>
      </c>
      <c r="E211" s="32"/>
      <c r="F211" s="159" t="s">
        <v>1437</v>
      </c>
      <c r="G211" s="32"/>
      <c r="H211" s="32"/>
      <c r="I211" s="160"/>
      <c r="J211" s="32"/>
      <c r="K211" s="32"/>
      <c r="L211" s="33"/>
      <c r="M211" s="161"/>
      <c r="N211" s="162"/>
      <c r="O211" s="58"/>
      <c r="P211" s="58"/>
      <c r="Q211" s="58"/>
      <c r="R211" s="58"/>
      <c r="S211" s="58"/>
      <c r="T211" s="59"/>
      <c r="U211" s="32"/>
      <c r="V211" s="32"/>
      <c r="W211" s="32"/>
      <c r="X211" s="32"/>
      <c r="Y211" s="32"/>
      <c r="Z211" s="32"/>
      <c r="AA211" s="32"/>
      <c r="AB211" s="32"/>
      <c r="AC211" s="32"/>
      <c r="AD211" s="32"/>
      <c r="AE211" s="32"/>
      <c r="AT211" s="17" t="s">
        <v>213</v>
      </c>
      <c r="AU211" s="17" t="s">
        <v>89</v>
      </c>
    </row>
    <row r="212" spans="1:65" s="2" customFormat="1" ht="16.5" customHeight="1">
      <c r="A212" s="32"/>
      <c r="B212" s="143"/>
      <c r="C212" s="144" t="s">
        <v>268</v>
      </c>
      <c r="D212" s="144" t="s">
        <v>208</v>
      </c>
      <c r="E212" s="145" t="s">
        <v>1126</v>
      </c>
      <c r="F212" s="146" t="s">
        <v>1127</v>
      </c>
      <c r="G212" s="147" t="s">
        <v>333</v>
      </c>
      <c r="H212" s="148">
        <v>2</v>
      </c>
      <c r="I212" s="149"/>
      <c r="J212" s="150">
        <f>ROUND(I212*H212,2)</f>
        <v>0</v>
      </c>
      <c r="K212" s="151"/>
      <c r="L212" s="33"/>
      <c r="M212" s="152" t="s">
        <v>1</v>
      </c>
      <c r="N212" s="153" t="s">
        <v>44</v>
      </c>
      <c r="O212" s="58"/>
      <c r="P212" s="154">
        <f>O212*H212</f>
        <v>0</v>
      </c>
      <c r="Q212" s="154">
        <v>0</v>
      </c>
      <c r="R212" s="154">
        <f>Q212*H212</f>
        <v>0</v>
      </c>
      <c r="S212" s="154">
        <v>0</v>
      </c>
      <c r="T212" s="155">
        <f>S212*H212</f>
        <v>0</v>
      </c>
      <c r="U212" s="32"/>
      <c r="V212" s="32"/>
      <c r="W212" s="32"/>
      <c r="X212" s="32"/>
      <c r="Y212" s="32"/>
      <c r="Z212" s="32"/>
      <c r="AA212" s="32"/>
      <c r="AB212" s="32"/>
      <c r="AC212" s="32"/>
      <c r="AD212" s="32"/>
      <c r="AE212" s="32"/>
      <c r="AR212" s="156" t="s">
        <v>212</v>
      </c>
      <c r="AT212" s="156" t="s">
        <v>208</v>
      </c>
      <c r="AU212" s="156" t="s">
        <v>89</v>
      </c>
      <c r="AY212" s="17" t="s">
        <v>207</v>
      </c>
      <c r="BE212" s="157">
        <f>IF(N212="základní",J212,0)</f>
        <v>0</v>
      </c>
      <c r="BF212" s="157">
        <f>IF(N212="snížená",J212,0)</f>
        <v>0</v>
      </c>
      <c r="BG212" s="157">
        <f>IF(N212="zákl. přenesená",J212,0)</f>
        <v>0</v>
      </c>
      <c r="BH212" s="157">
        <f>IF(N212="sníž. přenesená",J212,0)</f>
        <v>0</v>
      </c>
      <c r="BI212" s="157">
        <f>IF(N212="nulová",J212,0)</f>
        <v>0</v>
      </c>
      <c r="BJ212" s="17" t="s">
        <v>87</v>
      </c>
      <c r="BK212" s="157">
        <f>ROUND(I212*H212,2)</f>
        <v>0</v>
      </c>
      <c r="BL212" s="17" t="s">
        <v>212</v>
      </c>
      <c r="BM212" s="156" t="s">
        <v>1439</v>
      </c>
    </row>
    <row r="213" spans="1:47" s="2" customFormat="1" ht="12">
      <c r="A213" s="32"/>
      <c r="B213" s="33"/>
      <c r="C213" s="32"/>
      <c r="D213" s="158" t="s">
        <v>213</v>
      </c>
      <c r="E213" s="32"/>
      <c r="F213" s="159" t="s">
        <v>1127</v>
      </c>
      <c r="G213" s="32"/>
      <c r="H213" s="32"/>
      <c r="I213" s="160"/>
      <c r="J213" s="32"/>
      <c r="K213" s="32"/>
      <c r="L213" s="33"/>
      <c r="M213" s="161"/>
      <c r="N213" s="162"/>
      <c r="O213" s="58"/>
      <c r="P213" s="58"/>
      <c r="Q213" s="58"/>
      <c r="R213" s="58"/>
      <c r="S213" s="58"/>
      <c r="T213" s="59"/>
      <c r="U213" s="32"/>
      <c r="V213" s="32"/>
      <c r="W213" s="32"/>
      <c r="X213" s="32"/>
      <c r="Y213" s="32"/>
      <c r="Z213" s="32"/>
      <c r="AA213" s="32"/>
      <c r="AB213" s="32"/>
      <c r="AC213" s="32"/>
      <c r="AD213" s="32"/>
      <c r="AE213" s="32"/>
      <c r="AT213" s="17" t="s">
        <v>213</v>
      </c>
      <c r="AU213" s="17" t="s">
        <v>89</v>
      </c>
    </row>
    <row r="214" spans="1:65" s="2" customFormat="1" ht="16.5" customHeight="1">
      <c r="A214" s="32"/>
      <c r="B214" s="143"/>
      <c r="C214" s="197" t="s">
        <v>327</v>
      </c>
      <c r="D214" s="197" t="s">
        <v>267</v>
      </c>
      <c r="E214" s="198" t="s">
        <v>1129</v>
      </c>
      <c r="F214" s="199" t="s">
        <v>1130</v>
      </c>
      <c r="G214" s="200" t="s">
        <v>333</v>
      </c>
      <c r="H214" s="201">
        <v>2</v>
      </c>
      <c r="I214" s="202"/>
      <c r="J214" s="203">
        <f>ROUND(I214*H214,2)</f>
        <v>0</v>
      </c>
      <c r="K214" s="204"/>
      <c r="L214" s="205"/>
      <c r="M214" s="206" t="s">
        <v>1</v>
      </c>
      <c r="N214" s="207" t="s">
        <v>44</v>
      </c>
      <c r="O214" s="58"/>
      <c r="P214" s="154">
        <f>O214*H214</f>
        <v>0</v>
      </c>
      <c r="Q214" s="154">
        <v>0</v>
      </c>
      <c r="R214" s="154">
        <f>Q214*H214</f>
        <v>0</v>
      </c>
      <c r="S214" s="154">
        <v>0</v>
      </c>
      <c r="T214" s="155">
        <f>S214*H214</f>
        <v>0</v>
      </c>
      <c r="U214" s="32"/>
      <c r="V214" s="32"/>
      <c r="W214" s="32"/>
      <c r="X214" s="32"/>
      <c r="Y214" s="32"/>
      <c r="Z214" s="32"/>
      <c r="AA214" s="32"/>
      <c r="AB214" s="32"/>
      <c r="AC214" s="32"/>
      <c r="AD214" s="32"/>
      <c r="AE214" s="32"/>
      <c r="AR214" s="156" t="s">
        <v>224</v>
      </c>
      <c r="AT214" s="156" t="s">
        <v>267</v>
      </c>
      <c r="AU214" s="156" t="s">
        <v>89</v>
      </c>
      <c r="AY214" s="17" t="s">
        <v>207</v>
      </c>
      <c r="BE214" s="157">
        <f>IF(N214="základní",J214,0)</f>
        <v>0</v>
      </c>
      <c r="BF214" s="157">
        <f>IF(N214="snížená",J214,0)</f>
        <v>0</v>
      </c>
      <c r="BG214" s="157">
        <f>IF(N214="zákl. přenesená",J214,0)</f>
        <v>0</v>
      </c>
      <c r="BH214" s="157">
        <f>IF(N214="sníž. přenesená",J214,0)</f>
        <v>0</v>
      </c>
      <c r="BI214" s="157">
        <f>IF(N214="nulová",J214,0)</f>
        <v>0</v>
      </c>
      <c r="BJ214" s="17" t="s">
        <v>87</v>
      </c>
      <c r="BK214" s="157">
        <f>ROUND(I214*H214,2)</f>
        <v>0</v>
      </c>
      <c r="BL214" s="17" t="s">
        <v>212</v>
      </c>
      <c r="BM214" s="156" t="s">
        <v>1440</v>
      </c>
    </row>
    <row r="215" spans="1:47" s="2" customFormat="1" ht="12">
      <c r="A215" s="32"/>
      <c r="B215" s="33"/>
      <c r="C215" s="32"/>
      <c r="D215" s="158" t="s">
        <v>213</v>
      </c>
      <c r="E215" s="32"/>
      <c r="F215" s="159" t="s">
        <v>1130</v>
      </c>
      <c r="G215" s="32"/>
      <c r="H215" s="32"/>
      <c r="I215" s="160"/>
      <c r="J215" s="32"/>
      <c r="K215" s="32"/>
      <c r="L215" s="33"/>
      <c r="M215" s="161"/>
      <c r="N215" s="162"/>
      <c r="O215" s="58"/>
      <c r="P215" s="58"/>
      <c r="Q215" s="58"/>
      <c r="R215" s="58"/>
      <c r="S215" s="58"/>
      <c r="T215" s="59"/>
      <c r="U215" s="32"/>
      <c r="V215" s="32"/>
      <c r="W215" s="32"/>
      <c r="X215" s="32"/>
      <c r="Y215" s="32"/>
      <c r="Z215" s="32"/>
      <c r="AA215" s="32"/>
      <c r="AB215" s="32"/>
      <c r="AC215" s="32"/>
      <c r="AD215" s="32"/>
      <c r="AE215" s="32"/>
      <c r="AT215" s="17" t="s">
        <v>213</v>
      </c>
      <c r="AU215" s="17" t="s">
        <v>89</v>
      </c>
    </row>
    <row r="216" spans="1:65" s="2" customFormat="1" ht="16.5" customHeight="1">
      <c r="A216" s="32"/>
      <c r="B216" s="143"/>
      <c r="C216" s="144" t="s">
        <v>272</v>
      </c>
      <c r="D216" s="144" t="s">
        <v>208</v>
      </c>
      <c r="E216" s="145" t="s">
        <v>1132</v>
      </c>
      <c r="F216" s="146" t="s">
        <v>1133</v>
      </c>
      <c r="G216" s="147" t="s">
        <v>576</v>
      </c>
      <c r="H216" s="148">
        <v>4.288</v>
      </c>
      <c r="I216" s="149"/>
      <c r="J216" s="150">
        <f>ROUND(I216*H216,2)</f>
        <v>0</v>
      </c>
      <c r="K216" s="151"/>
      <c r="L216" s="33"/>
      <c r="M216" s="152" t="s">
        <v>1</v>
      </c>
      <c r="N216" s="153" t="s">
        <v>44</v>
      </c>
      <c r="O216" s="58"/>
      <c r="P216" s="154">
        <f>O216*H216</f>
        <v>0</v>
      </c>
      <c r="Q216" s="154">
        <v>0</v>
      </c>
      <c r="R216" s="154">
        <f>Q216*H216</f>
        <v>0</v>
      </c>
      <c r="S216" s="154">
        <v>0</v>
      </c>
      <c r="T216" s="155">
        <f>S216*H216</f>
        <v>0</v>
      </c>
      <c r="U216" s="32"/>
      <c r="V216" s="32"/>
      <c r="W216" s="32"/>
      <c r="X216" s="32"/>
      <c r="Y216" s="32"/>
      <c r="Z216" s="32"/>
      <c r="AA216" s="32"/>
      <c r="AB216" s="32"/>
      <c r="AC216" s="32"/>
      <c r="AD216" s="32"/>
      <c r="AE216" s="32"/>
      <c r="AR216" s="156" t="s">
        <v>212</v>
      </c>
      <c r="AT216" s="156" t="s">
        <v>208</v>
      </c>
      <c r="AU216" s="156" t="s">
        <v>89</v>
      </c>
      <c r="AY216" s="17" t="s">
        <v>207</v>
      </c>
      <c r="BE216" s="157">
        <f>IF(N216="základní",J216,0)</f>
        <v>0</v>
      </c>
      <c r="BF216" s="157">
        <f>IF(N216="snížená",J216,0)</f>
        <v>0</v>
      </c>
      <c r="BG216" s="157">
        <f>IF(N216="zákl. přenesená",J216,0)</f>
        <v>0</v>
      </c>
      <c r="BH216" s="157">
        <f>IF(N216="sníž. přenesená",J216,0)</f>
        <v>0</v>
      </c>
      <c r="BI216" s="157">
        <f>IF(N216="nulová",J216,0)</f>
        <v>0</v>
      </c>
      <c r="BJ216" s="17" t="s">
        <v>87</v>
      </c>
      <c r="BK216" s="157">
        <f>ROUND(I216*H216,2)</f>
        <v>0</v>
      </c>
      <c r="BL216" s="17" t="s">
        <v>212</v>
      </c>
      <c r="BM216" s="156" t="s">
        <v>1441</v>
      </c>
    </row>
    <row r="217" spans="1:47" s="2" customFormat="1" ht="12">
      <c r="A217" s="32"/>
      <c r="B217" s="33"/>
      <c r="C217" s="32"/>
      <c r="D217" s="158" t="s">
        <v>213</v>
      </c>
      <c r="E217" s="32"/>
      <c r="F217" s="159" t="s">
        <v>1107</v>
      </c>
      <c r="G217" s="32"/>
      <c r="H217" s="32"/>
      <c r="I217" s="160"/>
      <c r="J217" s="32"/>
      <c r="K217" s="32"/>
      <c r="L217" s="33"/>
      <c r="M217" s="161"/>
      <c r="N217" s="162"/>
      <c r="O217" s="58"/>
      <c r="P217" s="58"/>
      <c r="Q217" s="58"/>
      <c r="R217" s="58"/>
      <c r="S217" s="58"/>
      <c r="T217" s="59"/>
      <c r="U217" s="32"/>
      <c r="V217" s="32"/>
      <c r="W217" s="32"/>
      <c r="X217" s="32"/>
      <c r="Y217" s="32"/>
      <c r="Z217" s="32"/>
      <c r="AA217" s="32"/>
      <c r="AB217" s="32"/>
      <c r="AC217" s="32"/>
      <c r="AD217" s="32"/>
      <c r="AE217" s="32"/>
      <c r="AT217" s="17" t="s">
        <v>213</v>
      </c>
      <c r="AU217" s="17" t="s">
        <v>89</v>
      </c>
    </row>
    <row r="218" spans="2:51" s="15" customFormat="1" ht="12">
      <c r="B218" s="189"/>
      <c r="D218" s="158" t="s">
        <v>466</v>
      </c>
      <c r="E218" s="190" t="s">
        <v>1</v>
      </c>
      <c r="F218" s="191" t="s">
        <v>1103</v>
      </c>
      <c r="H218" s="192">
        <v>0.576</v>
      </c>
      <c r="I218" s="193"/>
      <c r="L218" s="189"/>
      <c r="M218" s="194"/>
      <c r="N218" s="195"/>
      <c r="O218" s="195"/>
      <c r="P218" s="195"/>
      <c r="Q218" s="195"/>
      <c r="R218" s="195"/>
      <c r="S218" s="195"/>
      <c r="T218" s="196"/>
      <c r="AT218" s="190" t="s">
        <v>466</v>
      </c>
      <c r="AU218" s="190" t="s">
        <v>89</v>
      </c>
      <c r="AV218" s="15" t="s">
        <v>89</v>
      </c>
      <c r="AW218" s="15" t="s">
        <v>36</v>
      </c>
      <c r="AX218" s="15" t="s">
        <v>79</v>
      </c>
      <c r="AY218" s="190" t="s">
        <v>207</v>
      </c>
    </row>
    <row r="219" spans="2:51" s="15" customFormat="1" ht="12">
      <c r="B219" s="189"/>
      <c r="D219" s="158" t="s">
        <v>466</v>
      </c>
      <c r="E219" s="190" t="s">
        <v>1</v>
      </c>
      <c r="F219" s="191" t="s">
        <v>1428</v>
      </c>
      <c r="H219" s="192">
        <v>3.712</v>
      </c>
      <c r="I219" s="193"/>
      <c r="L219" s="189"/>
      <c r="M219" s="194"/>
      <c r="N219" s="195"/>
      <c r="O219" s="195"/>
      <c r="P219" s="195"/>
      <c r="Q219" s="195"/>
      <c r="R219" s="195"/>
      <c r="S219" s="195"/>
      <c r="T219" s="196"/>
      <c r="AT219" s="190" t="s">
        <v>466</v>
      </c>
      <c r="AU219" s="190" t="s">
        <v>89</v>
      </c>
      <c r="AV219" s="15" t="s">
        <v>89</v>
      </c>
      <c r="AW219" s="15" t="s">
        <v>36</v>
      </c>
      <c r="AX219" s="15" t="s">
        <v>79</v>
      </c>
      <c r="AY219" s="190" t="s">
        <v>207</v>
      </c>
    </row>
    <row r="220" spans="2:51" s="13" customFormat="1" ht="12">
      <c r="B220" s="175"/>
      <c r="D220" s="158" t="s">
        <v>466</v>
      </c>
      <c r="E220" s="176" t="s">
        <v>1</v>
      </c>
      <c r="F220" s="177" t="s">
        <v>468</v>
      </c>
      <c r="H220" s="178">
        <v>4.288</v>
      </c>
      <c r="I220" s="179"/>
      <c r="L220" s="175"/>
      <c r="M220" s="180"/>
      <c r="N220" s="181"/>
      <c r="O220" s="181"/>
      <c r="P220" s="181"/>
      <c r="Q220" s="181"/>
      <c r="R220" s="181"/>
      <c r="S220" s="181"/>
      <c r="T220" s="182"/>
      <c r="AT220" s="176" t="s">
        <v>466</v>
      </c>
      <c r="AU220" s="176" t="s">
        <v>89</v>
      </c>
      <c r="AV220" s="13" t="s">
        <v>212</v>
      </c>
      <c r="AW220" s="13" t="s">
        <v>36</v>
      </c>
      <c r="AX220" s="13" t="s">
        <v>87</v>
      </c>
      <c r="AY220" s="176" t="s">
        <v>207</v>
      </c>
    </row>
    <row r="221" spans="1:65" s="2" customFormat="1" ht="21.75" customHeight="1">
      <c r="A221" s="32"/>
      <c r="B221" s="143"/>
      <c r="C221" s="144" t="s">
        <v>335</v>
      </c>
      <c r="D221" s="144" t="s">
        <v>208</v>
      </c>
      <c r="E221" s="145" t="s">
        <v>1136</v>
      </c>
      <c r="F221" s="146" t="s">
        <v>1137</v>
      </c>
      <c r="G221" s="147" t="s">
        <v>333</v>
      </c>
      <c r="H221" s="148">
        <v>3</v>
      </c>
      <c r="I221" s="149"/>
      <c r="J221" s="150">
        <f>ROUND(I221*H221,2)</f>
        <v>0</v>
      </c>
      <c r="K221" s="151"/>
      <c r="L221" s="33"/>
      <c r="M221" s="152" t="s">
        <v>1</v>
      </c>
      <c r="N221" s="153" t="s">
        <v>44</v>
      </c>
      <c r="O221" s="58"/>
      <c r="P221" s="154">
        <f>O221*H221</f>
        <v>0</v>
      </c>
      <c r="Q221" s="154">
        <v>0</v>
      </c>
      <c r="R221" s="154">
        <f>Q221*H221</f>
        <v>0</v>
      </c>
      <c r="S221" s="154">
        <v>0</v>
      </c>
      <c r="T221" s="155">
        <f>S221*H221</f>
        <v>0</v>
      </c>
      <c r="U221" s="32"/>
      <c r="V221" s="32"/>
      <c r="W221" s="32"/>
      <c r="X221" s="32"/>
      <c r="Y221" s="32"/>
      <c r="Z221" s="32"/>
      <c r="AA221" s="32"/>
      <c r="AB221" s="32"/>
      <c r="AC221" s="32"/>
      <c r="AD221" s="32"/>
      <c r="AE221" s="32"/>
      <c r="AR221" s="156" t="s">
        <v>212</v>
      </c>
      <c r="AT221" s="156" t="s">
        <v>208</v>
      </c>
      <c r="AU221" s="156" t="s">
        <v>89</v>
      </c>
      <c r="AY221" s="17" t="s">
        <v>207</v>
      </c>
      <c r="BE221" s="157">
        <f>IF(N221="základní",J221,0)</f>
        <v>0</v>
      </c>
      <c r="BF221" s="157">
        <f>IF(N221="snížená",J221,0)</f>
        <v>0</v>
      </c>
      <c r="BG221" s="157">
        <f>IF(N221="zákl. přenesená",J221,0)</f>
        <v>0</v>
      </c>
      <c r="BH221" s="157">
        <f>IF(N221="sníž. přenesená",J221,0)</f>
        <v>0</v>
      </c>
      <c r="BI221" s="157">
        <f>IF(N221="nulová",J221,0)</f>
        <v>0</v>
      </c>
      <c r="BJ221" s="17" t="s">
        <v>87</v>
      </c>
      <c r="BK221" s="157">
        <f>ROUND(I221*H221,2)</f>
        <v>0</v>
      </c>
      <c r="BL221" s="17" t="s">
        <v>212</v>
      </c>
      <c r="BM221" s="156" t="s">
        <v>1442</v>
      </c>
    </row>
    <row r="222" spans="1:47" s="2" customFormat="1" ht="12">
      <c r="A222" s="32"/>
      <c r="B222" s="33"/>
      <c r="C222" s="32"/>
      <c r="D222" s="158" t="s">
        <v>213</v>
      </c>
      <c r="E222" s="32"/>
      <c r="F222" s="159" t="s">
        <v>1137</v>
      </c>
      <c r="G222" s="32"/>
      <c r="H222" s="32"/>
      <c r="I222" s="160"/>
      <c r="J222" s="32"/>
      <c r="K222" s="32"/>
      <c r="L222" s="33"/>
      <c r="M222" s="161"/>
      <c r="N222" s="162"/>
      <c r="O222" s="58"/>
      <c r="P222" s="58"/>
      <c r="Q222" s="58"/>
      <c r="R222" s="58"/>
      <c r="S222" s="58"/>
      <c r="T222" s="59"/>
      <c r="U222" s="32"/>
      <c r="V222" s="32"/>
      <c r="W222" s="32"/>
      <c r="X222" s="32"/>
      <c r="Y222" s="32"/>
      <c r="Z222" s="32"/>
      <c r="AA222" s="32"/>
      <c r="AB222" s="32"/>
      <c r="AC222" s="32"/>
      <c r="AD222" s="32"/>
      <c r="AE222" s="32"/>
      <c r="AT222" s="17" t="s">
        <v>213</v>
      </c>
      <c r="AU222" s="17" t="s">
        <v>89</v>
      </c>
    </row>
    <row r="223" spans="1:47" s="2" customFormat="1" ht="68.25">
      <c r="A223" s="32"/>
      <c r="B223" s="33"/>
      <c r="C223" s="32"/>
      <c r="D223" s="158" t="s">
        <v>214</v>
      </c>
      <c r="E223" s="32"/>
      <c r="F223" s="163" t="s">
        <v>1139</v>
      </c>
      <c r="G223" s="32"/>
      <c r="H223" s="32"/>
      <c r="I223" s="160"/>
      <c r="J223" s="32"/>
      <c r="K223" s="32"/>
      <c r="L223" s="33"/>
      <c r="M223" s="161"/>
      <c r="N223" s="162"/>
      <c r="O223" s="58"/>
      <c r="P223" s="58"/>
      <c r="Q223" s="58"/>
      <c r="R223" s="58"/>
      <c r="S223" s="58"/>
      <c r="T223" s="59"/>
      <c r="U223" s="32"/>
      <c r="V223" s="32"/>
      <c r="W223" s="32"/>
      <c r="X223" s="32"/>
      <c r="Y223" s="32"/>
      <c r="Z223" s="32"/>
      <c r="AA223" s="32"/>
      <c r="AB223" s="32"/>
      <c r="AC223" s="32"/>
      <c r="AD223" s="32"/>
      <c r="AE223" s="32"/>
      <c r="AT223" s="17" t="s">
        <v>214</v>
      </c>
      <c r="AU223" s="17" t="s">
        <v>89</v>
      </c>
    </row>
    <row r="224" spans="1:65" s="2" customFormat="1" ht="16.5" customHeight="1">
      <c r="A224" s="32"/>
      <c r="B224" s="143"/>
      <c r="C224" s="197" t="s">
        <v>275</v>
      </c>
      <c r="D224" s="197" t="s">
        <v>267</v>
      </c>
      <c r="E224" s="198" t="s">
        <v>1443</v>
      </c>
      <c r="F224" s="199" t="s">
        <v>1444</v>
      </c>
      <c r="G224" s="200" t="s">
        <v>333</v>
      </c>
      <c r="H224" s="201">
        <v>3</v>
      </c>
      <c r="I224" s="202"/>
      <c r="J224" s="203">
        <f>ROUND(I224*H224,2)</f>
        <v>0</v>
      </c>
      <c r="K224" s="204"/>
      <c r="L224" s="205"/>
      <c r="M224" s="206" t="s">
        <v>1</v>
      </c>
      <c r="N224" s="207" t="s">
        <v>44</v>
      </c>
      <c r="O224" s="58"/>
      <c r="P224" s="154">
        <f>O224*H224</f>
        <v>0</v>
      </c>
      <c r="Q224" s="154">
        <v>0</v>
      </c>
      <c r="R224" s="154">
        <f>Q224*H224</f>
        <v>0</v>
      </c>
      <c r="S224" s="154">
        <v>0</v>
      </c>
      <c r="T224" s="155">
        <f>S224*H224</f>
        <v>0</v>
      </c>
      <c r="U224" s="32"/>
      <c r="V224" s="32"/>
      <c r="W224" s="32"/>
      <c r="X224" s="32"/>
      <c r="Y224" s="32"/>
      <c r="Z224" s="32"/>
      <c r="AA224" s="32"/>
      <c r="AB224" s="32"/>
      <c r="AC224" s="32"/>
      <c r="AD224" s="32"/>
      <c r="AE224" s="32"/>
      <c r="AR224" s="156" t="s">
        <v>224</v>
      </c>
      <c r="AT224" s="156" t="s">
        <v>267</v>
      </c>
      <c r="AU224" s="156" t="s">
        <v>89</v>
      </c>
      <c r="AY224" s="17" t="s">
        <v>207</v>
      </c>
      <c r="BE224" s="157">
        <f>IF(N224="základní",J224,0)</f>
        <v>0</v>
      </c>
      <c r="BF224" s="157">
        <f>IF(N224="snížená",J224,0)</f>
        <v>0</v>
      </c>
      <c r="BG224" s="157">
        <f>IF(N224="zákl. přenesená",J224,0)</f>
        <v>0</v>
      </c>
      <c r="BH224" s="157">
        <f>IF(N224="sníž. přenesená",J224,0)</f>
        <v>0</v>
      </c>
      <c r="BI224" s="157">
        <f>IF(N224="nulová",J224,0)</f>
        <v>0</v>
      </c>
      <c r="BJ224" s="17" t="s">
        <v>87</v>
      </c>
      <c r="BK224" s="157">
        <f>ROUND(I224*H224,2)</f>
        <v>0</v>
      </c>
      <c r="BL224" s="17" t="s">
        <v>212</v>
      </c>
      <c r="BM224" s="156" t="s">
        <v>1445</v>
      </c>
    </row>
    <row r="225" spans="1:47" s="2" customFormat="1" ht="12">
      <c r="A225" s="32"/>
      <c r="B225" s="33"/>
      <c r="C225" s="32"/>
      <c r="D225" s="158" t="s">
        <v>213</v>
      </c>
      <c r="E225" s="32"/>
      <c r="F225" s="159" t="s">
        <v>1155</v>
      </c>
      <c r="G225" s="32"/>
      <c r="H225" s="32"/>
      <c r="I225" s="160"/>
      <c r="J225" s="32"/>
      <c r="K225" s="32"/>
      <c r="L225" s="33"/>
      <c r="M225" s="161"/>
      <c r="N225" s="162"/>
      <c r="O225" s="58"/>
      <c r="P225" s="58"/>
      <c r="Q225" s="58"/>
      <c r="R225" s="58"/>
      <c r="S225" s="58"/>
      <c r="T225" s="59"/>
      <c r="U225" s="32"/>
      <c r="V225" s="32"/>
      <c r="W225" s="32"/>
      <c r="X225" s="32"/>
      <c r="Y225" s="32"/>
      <c r="Z225" s="32"/>
      <c r="AA225" s="32"/>
      <c r="AB225" s="32"/>
      <c r="AC225" s="32"/>
      <c r="AD225" s="32"/>
      <c r="AE225" s="32"/>
      <c r="AT225" s="17" t="s">
        <v>213</v>
      </c>
      <c r="AU225" s="17" t="s">
        <v>89</v>
      </c>
    </row>
    <row r="226" spans="1:65" s="2" customFormat="1" ht="21.75" customHeight="1">
      <c r="A226" s="32"/>
      <c r="B226" s="143"/>
      <c r="C226" s="197" t="s">
        <v>429</v>
      </c>
      <c r="D226" s="197" t="s">
        <v>267</v>
      </c>
      <c r="E226" s="198" t="s">
        <v>1144</v>
      </c>
      <c r="F226" s="199" t="s">
        <v>1145</v>
      </c>
      <c r="G226" s="200" t="s">
        <v>333</v>
      </c>
      <c r="H226" s="201">
        <v>24</v>
      </c>
      <c r="I226" s="202"/>
      <c r="J226" s="203">
        <f>ROUND(I226*H226,2)</f>
        <v>0</v>
      </c>
      <c r="K226" s="204"/>
      <c r="L226" s="205"/>
      <c r="M226" s="206" t="s">
        <v>1</v>
      </c>
      <c r="N226" s="207" t="s">
        <v>44</v>
      </c>
      <c r="O226" s="58"/>
      <c r="P226" s="154">
        <f>O226*H226</f>
        <v>0</v>
      </c>
      <c r="Q226" s="154">
        <v>0</v>
      </c>
      <c r="R226" s="154">
        <f>Q226*H226</f>
        <v>0</v>
      </c>
      <c r="S226" s="154">
        <v>0</v>
      </c>
      <c r="T226" s="155">
        <f>S226*H226</f>
        <v>0</v>
      </c>
      <c r="U226" s="32"/>
      <c r="V226" s="32"/>
      <c r="W226" s="32"/>
      <c r="X226" s="32"/>
      <c r="Y226" s="32"/>
      <c r="Z226" s="32"/>
      <c r="AA226" s="32"/>
      <c r="AB226" s="32"/>
      <c r="AC226" s="32"/>
      <c r="AD226" s="32"/>
      <c r="AE226" s="32"/>
      <c r="AR226" s="156" t="s">
        <v>224</v>
      </c>
      <c r="AT226" s="156" t="s">
        <v>267</v>
      </c>
      <c r="AU226" s="156" t="s">
        <v>89</v>
      </c>
      <c r="AY226" s="17" t="s">
        <v>207</v>
      </c>
      <c r="BE226" s="157">
        <f>IF(N226="základní",J226,0)</f>
        <v>0</v>
      </c>
      <c r="BF226" s="157">
        <f>IF(N226="snížená",J226,0)</f>
        <v>0</v>
      </c>
      <c r="BG226" s="157">
        <f>IF(N226="zákl. přenesená",J226,0)</f>
        <v>0</v>
      </c>
      <c r="BH226" s="157">
        <f>IF(N226="sníž. přenesená",J226,0)</f>
        <v>0</v>
      </c>
      <c r="BI226" s="157">
        <f>IF(N226="nulová",J226,0)</f>
        <v>0</v>
      </c>
      <c r="BJ226" s="17" t="s">
        <v>87</v>
      </c>
      <c r="BK226" s="157">
        <f>ROUND(I226*H226,2)</f>
        <v>0</v>
      </c>
      <c r="BL226" s="17" t="s">
        <v>212</v>
      </c>
      <c r="BM226" s="156" t="s">
        <v>1446</v>
      </c>
    </row>
    <row r="227" spans="1:47" s="2" customFormat="1" ht="12">
      <c r="A227" s="32"/>
      <c r="B227" s="33"/>
      <c r="C227" s="32"/>
      <c r="D227" s="158" t="s">
        <v>213</v>
      </c>
      <c r="E227" s="32"/>
      <c r="F227" s="159" t="s">
        <v>1145</v>
      </c>
      <c r="G227" s="32"/>
      <c r="H227" s="32"/>
      <c r="I227" s="160"/>
      <c r="J227" s="32"/>
      <c r="K227" s="32"/>
      <c r="L227" s="33"/>
      <c r="M227" s="161"/>
      <c r="N227" s="162"/>
      <c r="O227" s="58"/>
      <c r="P227" s="58"/>
      <c r="Q227" s="58"/>
      <c r="R227" s="58"/>
      <c r="S227" s="58"/>
      <c r="T227" s="59"/>
      <c r="U227" s="32"/>
      <c r="V227" s="32"/>
      <c r="W227" s="32"/>
      <c r="X227" s="32"/>
      <c r="Y227" s="32"/>
      <c r="Z227" s="32"/>
      <c r="AA227" s="32"/>
      <c r="AB227" s="32"/>
      <c r="AC227" s="32"/>
      <c r="AD227" s="32"/>
      <c r="AE227" s="32"/>
      <c r="AT227" s="17" t="s">
        <v>213</v>
      </c>
      <c r="AU227" s="17" t="s">
        <v>89</v>
      </c>
    </row>
    <row r="228" spans="2:51" s="15" customFormat="1" ht="12">
      <c r="B228" s="189"/>
      <c r="D228" s="158" t="s">
        <v>466</v>
      </c>
      <c r="E228" s="190" t="s">
        <v>1</v>
      </c>
      <c r="F228" s="191" t="s">
        <v>1447</v>
      </c>
      <c r="H228" s="192">
        <v>24</v>
      </c>
      <c r="I228" s="193"/>
      <c r="L228" s="189"/>
      <c r="M228" s="194"/>
      <c r="N228" s="195"/>
      <c r="O228" s="195"/>
      <c r="P228" s="195"/>
      <c r="Q228" s="195"/>
      <c r="R228" s="195"/>
      <c r="S228" s="195"/>
      <c r="T228" s="196"/>
      <c r="AT228" s="190" t="s">
        <v>466</v>
      </c>
      <c r="AU228" s="190" t="s">
        <v>89</v>
      </c>
      <c r="AV228" s="15" t="s">
        <v>89</v>
      </c>
      <c r="AW228" s="15" t="s">
        <v>36</v>
      </c>
      <c r="AX228" s="15" t="s">
        <v>87</v>
      </c>
      <c r="AY228" s="190" t="s">
        <v>207</v>
      </c>
    </row>
    <row r="229" spans="1:65" s="2" customFormat="1" ht="21.75" customHeight="1">
      <c r="A229" s="32"/>
      <c r="B229" s="143"/>
      <c r="C229" s="144" t="s">
        <v>279</v>
      </c>
      <c r="D229" s="144" t="s">
        <v>208</v>
      </c>
      <c r="E229" s="145" t="s">
        <v>1157</v>
      </c>
      <c r="F229" s="146" t="s">
        <v>1158</v>
      </c>
      <c r="G229" s="147" t="s">
        <v>789</v>
      </c>
      <c r="H229" s="148">
        <v>3.184</v>
      </c>
      <c r="I229" s="149"/>
      <c r="J229" s="150">
        <f>ROUND(I229*H229,2)</f>
        <v>0</v>
      </c>
      <c r="K229" s="151"/>
      <c r="L229" s="33"/>
      <c r="M229" s="152" t="s">
        <v>1</v>
      </c>
      <c r="N229" s="153" t="s">
        <v>44</v>
      </c>
      <c r="O229" s="58"/>
      <c r="P229" s="154">
        <f>O229*H229</f>
        <v>0</v>
      </c>
      <c r="Q229" s="154">
        <v>0</v>
      </c>
      <c r="R229" s="154">
        <f>Q229*H229</f>
        <v>0</v>
      </c>
      <c r="S229" s="154">
        <v>0</v>
      </c>
      <c r="T229" s="155">
        <f>S229*H229</f>
        <v>0</v>
      </c>
      <c r="U229" s="32"/>
      <c r="V229" s="32"/>
      <c r="W229" s="32"/>
      <c r="X229" s="32"/>
      <c r="Y229" s="32"/>
      <c r="Z229" s="32"/>
      <c r="AA229" s="32"/>
      <c r="AB229" s="32"/>
      <c r="AC229" s="32"/>
      <c r="AD229" s="32"/>
      <c r="AE229" s="32"/>
      <c r="AR229" s="156" t="s">
        <v>212</v>
      </c>
      <c r="AT229" s="156" t="s">
        <v>208</v>
      </c>
      <c r="AU229" s="156" t="s">
        <v>89</v>
      </c>
      <c r="AY229" s="17" t="s">
        <v>207</v>
      </c>
      <c r="BE229" s="157">
        <f>IF(N229="základní",J229,0)</f>
        <v>0</v>
      </c>
      <c r="BF229" s="157">
        <f>IF(N229="snížená",J229,0)</f>
        <v>0</v>
      </c>
      <c r="BG229" s="157">
        <f>IF(N229="zákl. přenesená",J229,0)</f>
        <v>0</v>
      </c>
      <c r="BH229" s="157">
        <f>IF(N229="sníž. přenesená",J229,0)</f>
        <v>0</v>
      </c>
      <c r="BI229" s="157">
        <f>IF(N229="nulová",J229,0)</f>
        <v>0</v>
      </c>
      <c r="BJ229" s="17" t="s">
        <v>87</v>
      </c>
      <c r="BK229" s="157">
        <f>ROUND(I229*H229,2)</f>
        <v>0</v>
      </c>
      <c r="BL229" s="17" t="s">
        <v>212</v>
      </c>
      <c r="BM229" s="156" t="s">
        <v>1448</v>
      </c>
    </row>
    <row r="230" spans="1:47" s="2" customFormat="1" ht="39">
      <c r="A230" s="32"/>
      <c r="B230" s="33"/>
      <c r="C230" s="32"/>
      <c r="D230" s="158" t="s">
        <v>213</v>
      </c>
      <c r="E230" s="32"/>
      <c r="F230" s="159" t="s">
        <v>1160</v>
      </c>
      <c r="G230" s="32"/>
      <c r="H230" s="32"/>
      <c r="I230" s="160"/>
      <c r="J230" s="32"/>
      <c r="K230" s="32"/>
      <c r="L230" s="33"/>
      <c r="M230" s="161"/>
      <c r="N230" s="162"/>
      <c r="O230" s="58"/>
      <c r="P230" s="58"/>
      <c r="Q230" s="58"/>
      <c r="R230" s="58"/>
      <c r="S230" s="58"/>
      <c r="T230" s="59"/>
      <c r="U230" s="32"/>
      <c r="V230" s="32"/>
      <c r="W230" s="32"/>
      <c r="X230" s="32"/>
      <c r="Y230" s="32"/>
      <c r="Z230" s="32"/>
      <c r="AA230" s="32"/>
      <c r="AB230" s="32"/>
      <c r="AC230" s="32"/>
      <c r="AD230" s="32"/>
      <c r="AE230" s="32"/>
      <c r="AT230" s="17" t="s">
        <v>213</v>
      </c>
      <c r="AU230" s="17" t="s">
        <v>89</v>
      </c>
    </row>
    <row r="231" spans="1:47" s="2" customFormat="1" ht="19.5">
      <c r="A231" s="32"/>
      <c r="B231" s="33"/>
      <c r="C231" s="32"/>
      <c r="D231" s="158" t="s">
        <v>214</v>
      </c>
      <c r="E231" s="32"/>
      <c r="F231" s="163" t="s">
        <v>1161</v>
      </c>
      <c r="G231" s="32"/>
      <c r="H231" s="32"/>
      <c r="I231" s="160"/>
      <c r="J231" s="32"/>
      <c r="K231" s="32"/>
      <c r="L231" s="33"/>
      <c r="M231" s="161"/>
      <c r="N231" s="162"/>
      <c r="O231" s="58"/>
      <c r="P231" s="58"/>
      <c r="Q231" s="58"/>
      <c r="R231" s="58"/>
      <c r="S231" s="58"/>
      <c r="T231" s="59"/>
      <c r="U231" s="32"/>
      <c r="V231" s="32"/>
      <c r="W231" s="32"/>
      <c r="X231" s="32"/>
      <c r="Y231" s="32"/>
      <c r="Z231" s="32"/>
      <c r="AA231" s="32"/>
      <c r="AB231" s="32"/>
      <c r="AC231" s="32"/>
      <c r="AD231" s="32"/>
      <c r="AE231" s="32"/>
      <c r="AT231" s="17" t="s">
        <v>214</v>
      </c>
      <c r="AU231" s="17" t="s">
        <v>89</v>
      </c>
    </row>
    <row r="232" spans="2:51" s="15" customFormat="1" ht="12">
      <c r="B232" s="189"/>
      <c r="D232" s="158" t="s">
        <v>466</v>
      </c>
      <c r="E232" s="190" t="s">
        <v>1</v>
      </c>
      <c r="F232" s="191" t="s">
        <v>1449</v>
      </c>
      <c r="H232" s="192">
        <v>3.184</v>
      </c>
      <c r="I232" s="193"/>
      <c r="L232" s="189"/>
      <c r="M232" s="194"/>
      <c r="N232" s="195"/>
      <c r="O232" s="195"/>
      <c r="P232" s="195"/>
      <c r="Q232" s="195"/>
      <c r="R232" s="195"/>
      <c r="S232" s="195"/>
      <c r="T232" s="196"/>
      <c r="AT232" s="190" t="s">
        <v>466</v>
      </c>
      <c r="AU232" s="190" t="s">
        <v>89</v>
      </c>
      <c r="AV232" s="15" t="s">
        <v>89</v>
      </c>
      <c r="AW232" s="15" t="s">
        <v>36</v>
      </c>
      <c r="AX232" s="15" t="s">
        <v>87</v>
      </c>
      <c r="AY232" s="190" t="s">
        <v>207</v>
      </c>
    </row>
    <row r="233" spans="1:65" s="2" customFormat="1" ht="21.75" customHeight="1">
      <c r="A233" s="32"/>
      <c r="B233" s="143"/>
      <c r="C233" s="144" t="s">
        <v>542</v>
      </c>
      <c r="D233" s="144" t="s">
        <v>208</v>
      </c>
      <c r="E233" s="145" t="s">
        <v>1163</v>
      </c>
      <c r="F233" s="146" t="s">
        <v>1164</v>
      </c>
      <c r="G233" s="147" t="s">
        <v>789</v>
      </c>
      <c r="H233" s="148">
        <v>3213.68</v>
      </c>
      <c r="I233" s="149"/>
      <c r="J233" s="150">
        <f>ROUND(I233*H233,2)</f>
        <v>0</v>
      </c>
      <c r="K233" s="151"/>
      <c r="L233" s="33"/>
      <c r="M233" s="152" t="s">
        <v>1</v>
      </c>
      <c r="N233" s="153" t="s">
        <v>44</v>
      </c>
      <c r="O233" s="58"/>
      <c r="P233" s="154">
        <f>O233*H233</f>
        <v>0</v>
      </c>
      <c r="Q233" s="154">
        <v>0</v>
      </c>
      <c r="R233" s="154">
        <f>Q233*H233</f>
        <v>0</v>
      </c>
      <c r="S233" s="154">
        <v>0</v>
      </c>
      <c r="T233" s="155">
        <f>S233*H233</f>
        <v>0</v>
      </c>
      <c r="U233" s="32"/>
      <c r="V233" s="32"/>
      <c r="W233" s="32"/>
      <c r="X233" s="32"/>
      <c r="Y233" s="32"/>
      <c r="Z233" s="32"/>
      <c r="AA233" s="32"/>
      <c r="AB233" s="32"/>
      <c r="AC233" s="32"/>
      <c r="AD233" s="32"/>
      <c r="AE233" s="32"/>
      <c r="AR233" s="156" t="s">
        <v>212</v>
      </c>
      <c r="AT233" s="156" t="s">
        <v>208</v>
      </c>
      <c r="AU233" s="156" t="s">
        <v>89</v>
      </c>
      <c r="AY233" s="17" t="s">
        <v>207</v>
      </c>
      <c r="BE233" s="157">
        <f>IF(N233="základní",J233,0)</f>
        <v>0</v>
      </c>
      <c r="BF233" s="157">
        <f>IF(N233="snížená",J233,0)</f>
        <v>0</v>
      </c>
      <c r="BG233" s="157">
        <f>IF(N233="zákl. přenesená",J233,0)</f>
        <v>0</v>
      </c>
      <c r="BH233" s="157">
        <f>IF(N233="sníž. přenesená",J233,0)</f>
        <v>0</v>
      </c>
      <c r="BI233" s="157">
        <f>IF(N233="nulová",J233,0)</f>
        <v>0</v>
      </c>
      <c r="BJ233" s="17" t="s">
        <v>87</v>
      </c>
      <c r="BK233" s="157">
        <f>ROUND(I233*H233,2)</f>
        <v>0</v>
      </c>
      <c r="BL233" s="17" t="s">
        <v>212</v>
      </c>
      <c r="BM233" s="156" t="s">
        <v>1450</v>
      </c>
    </row>
    <row r="234" spans="1:47" s="2" customFormat="1" ht="39">
      <c r="A234" s="32"/>
      <c r="B234" s="33"/>
      <c r="C234" s="32"/>
      <c r="D234" s="158" t="s">
        <v>213</v>
      </c>
      <c r="E234" s="32"/>
      <c r="F234" s="159" t="s">
        <v>1166</v>
      </c>
      <c r="G234" s="32"/>
      <c r="H234" s="32"/>
      <c r="I234" s="160"/>
      <c r="J234" s="32"/>
      <c r="K234" s="32"/>
      <c r="L234" s="33"/>
      <c r="M234" s="161"/>
      <c r="N234" s="162"/>
      <c r="O234" s="58"/>
      <c r="P234" s="58"/>
      <c r="Q234" s="58"/>
      <c r="R234" s="58"/>
      <c r="S234" s="58"/>
      <c r="T234" s="59"/>
      <c r="U234" s="32"/>
      <c r="V234" s="32"/>
      <c r="W234" s="32"/>
      <c r="X234" s="32"/>
      <c r="Y234" s="32"/>
      <c r="Z234" s="32"/>
      <c r="AA234" s="32"/>
      <c r="AB234" s="32"/>
      <c r="AC234" s="32"/>
      <c r="AD234" s="32"/>
      <c r="AE234" s="32"/>
      <c r="AT234" s="17" t="s">
        <v>213</v>
      </c>
      <c r="AU234" s="17" t="s">
        <v>89</v>
      </c>
    </row>
    <row r="235" spans="1:47" s="2" customFormat="1" ht="19.5">
      <c r="A235" s="32"/>
      <c r="B235" s="33"/>
      <c r="C235" s="32"/>
      <c r="D235" s="158" t="s">
        <v>214</v>
      </c>
      <c r="E235" s="32"/>
      <c r="F235" s="163" t="s">
        <v>1161</v>
      </c>
      <c r="G235" s="32"/>
      <c r="H235" s="32"/>
      <c r="I235" s="160"/>
      <c r="J235" s="32"/>
      <c r="K235" s="32"/>
      <c r="L235" s="33"/>
      <c r="M235" s="161"/>
      <c r="N235" s="162"/>
      <c r="O235" s="58"/>
      <c r="P235" s="58"/>
      <c r="Q235" s="58"/>
      <c r="R235" s="58"/>
      <c r="S235" s="58"/>
      <c r="T235" s="59"/>
      <c r="U235" s="32"/>
      <c r="V235" s="32"/>
      <c r="W235" s="32"/>
      <c r="X235" s="32"/>
      <c r="Y235" s="32"/>
      <c r="Z235" s="32"/>
      <c r="AA235" s="32"/>
      <c r="AB235" s="32"/>
      <c r="AC235" s="32"/>
      <c r="AD235" s="32"/>
      <c r="AE235" s="32"/>
      <c r="AT235" s="17" t="s">
        <v>214</v>
      </c>
      <c r="AU235" s="17" t="s">
        <v>89</v>
      </c>
    </row>
    <row r="236" spans="2:51" s="15" customFormat="1" ht="12">
      <c r="B236" s="189"/>
      <c r="D236" s="158" t="s">
        <v>466</v>
      </c>
      <c r="E236" s="190" t="s">
        <v>1</v>
      </c>
      <c r="F236" s="191" t="s">
        <v>1451</v>
      </c>
      <c r="H236" s="192">
        <v>3213.68</v>
      </c>
      <c r="I236" s="193"/>
      <c r="L236" s="189"/>
      <c r="M236" s="194"/>
      <c r="N236" s="195"/>
      <c r="O236" s="195"/>
      <c r="P236" s="195"/>
      <c r="Q236" s="195"/>
      <c r="R236" s="195"/>
      <c r="S236" s="195"/>
      <c r="T236" s="196"/>
      <c r="AT236" s="190" t="s">
        <v>466</v>
      </c>
      <c r="AU236" s="190" t="s">
        <v>89</v>
      </c>
      <c r="AV236" s="15" t="s">
        <v>89</v>
      </c>
      <c r="AW236" s="15" t="s">
        <v>36</v>
      </c>
      <c r="AX236" s="15" t="s">
        <v>87</v>
      </c>
      <c r="AY236" s="190" t="s">
        <v>207</v>
      </c>
    </row>
    <row r="237" spans="1:65" s="2" customFormat="1" ht="21.75" customHeight="1">
      <c r="A237" s="32"/>
      <c r="B237" s="143"/>
      <c r="C237" s="144" t="s">
        <v>282</v>
      </c>
      <c r="D237" s="144" t="s">
        <v>208</v>
      </c>
      <c r="E237" s="145" t="s">
        <v>1168</v>
      </c>
      <c r="F237" s="146" t="s">
        <v>1169</v>
      </c>
      <c r="G237" s="147" t="s">
        <v>789</v>
      </c>
      <c r="H237" s="148">
        <v>695.76</v>
      </c>
      <c r="I237" s="149"/>
      <c r="J237" s="150">
        <f>ROUND(I237*H237,2)</f>
        <v>0</v>
      </c>
      <c r="K237" s="151"/>
      <c r="L237" s="33"/>
      <c r="M237" s="152" t="s">
        <v>1</v>
      </c>
      <c r="N237" s="153" t="s">
        <v>44</v>
      </c>
      <c r="O237" s="58"/>
      <c r="P237" s="154">
        <f>O237*H237</f>
        <v>0</v>
      </c>
      <c r="Q237" s="154">
        <v>0</v>
      </c>
      <c r="R237" s="154">
        <f>Q237*H237</f>
        <v>0</v>
      </c>
      <c r="S237" s="154">
        <v>0</v>
      </c>
      <c r="T237" s="155">
        <f>S237*H237</f>
        <v>0</v>
      </c>
      <c r="U237" s="32"/>
      <c r="V237" s="32"/>
      <c r="W237" s="32"/>
      <c r="X237" s="32"/>
      <c r="Y237" s="32"/>
      <c r="Z237" s="32"/>
      <c r="AA237" s="32"/>
      <c r="AB237" s="32"/>
      <c r="AC237" s="32"/>
      <c r="AD237" s="32"/>
      <c r="AE237" s="32"/>
      <c r="AR237" s="156" t="s">
        <v>212</v>
      </c>
      <c r="AT237" s="156" t="s">
        <v>208</v>
      </c>
      <c r="AU237" s="156" t="s">
        <v>89</v>
      </c>
      <c r="AY237" s="17" t="s">
        <v>207</v>
      </c>
      <c r="BE237" s="157">
        <f>IF(N237="základní",J237,0)</f>
        <v>0</v>
      </c>
      <c r="BF237" s="157">
        <f>IF(N237="snížená",J237,0)</f>
        <v>0</v>
      </c>
      <c r="BG237" s="157">
        <f>IF(N237="zákl. přenesená",J237,0)</f>
        <v>0</v>
      </c>
      <c r="BH237" s="157">
        <f>IF(N237="sníž. přenesená",J237,0)</f>
        <v>0</v>
      </c>
      <c r="BI237" s="157">
        <f>IF(N237="nulová",J237,0)</f>
        <v>0</v>
      </c>
      <c r="BJ237" s="17" t="s">
        <v>87</v>
      </c>
      <c r="BK237" s="157">
        <f>ROUND(I237*H237,2)</f>
        <v>0</v>
      </c>
      <c r="BL237" s="17" t="s">
        <v>212</v>
      </c>
      <c r="BM237" s="156" t="s">
        <v>1452</v>
      </c>
    </row>
    <row r="238" spans="1:47" s="2" customFormat="1" ht="39">
      <c r="A238" s="32"/>
      <c r="B238" s="33"/>
      <c r="C238" s="32"/>
      <c r="D238" s="158" t="s">
        <v>213</v>
      </c>
      <c r="E238" s="32"/>
      <c r="F238" s="159" t="s">
        <v>1171</v>
      </c>
      <c r="G238" s="32"/>
      <c r="H238" s="32"/>
      <c r="I238" s="160"/>
      <c r="J238" s="32"/>
      <c r="K238" s="32"/>
      <c r="L238" s="33"/>
      <c r="M238" s="161"/>
      <c r="N238" s="162"/>
      <c r="O238" s="58"/>
      <c r="P238" s="58"/>
      <c r="Q238" s="58"/>
      <c r="R238" s="58"/>
      <c r="S238" s="58"/>
      <c r="T238" s="59"/>
      <c r="U238" s="32"/>
      <c r="V238" s="32"/>
      <c r="W238" s="32"/>
      <c r="X238" s="32"/>
      <c r="Y238" s="32"/>
      <c r="Z238" s="32"/>
      <c r="AA238" s="32"/>
      <c r="AB238" s="32"/>
      <c r="AC238" s="32"/>
      <c r="AD238" s="32"/>
      <c r="AE238" s="32"/>
      <c r="AT238" s="17" t="s">
        <v>213</v>
      </c>
      <c r="AU238" s="17" t="s">
        <v>89</v>
      </c>
    </row>
    <row r="239" spans="1:47" s="2" customFormat="1" ht="19.5">
      <c r="A239" s="32"/>
      <c r="B239" s="33"/>
      <c r="C239" s="32"/>
      <c r="D239" s="158" t="s">
        <v>214</v>
      </c>
      <c r="E239" s="32"/>
      <c r="F239" s="163" t="s">
        <v>1161</v>
      </c>
      <c r="G239" s="32"/>
      <c r="H239" s="32"/>
      <c r="I239" s="160"/>
      <c r="J239" s="32"/>
      <c r="K239" s="32"/>
      <c r="L239" s="33"/>
      <c r="M239" s="161"/>
      <c r="N239" s="162"/>
      <c r="O239" s="58"/>
      <c r="P239" s="58"/>
      <c r="Q239" s="58"/>
      <c r="R239" s="58"/>
      <c r="S239" s="58"/>
      <c r="T239" s="59"/>
      <c r="U239" s="32"/>
      <c r="V239" s="32"/>
      <c r="W239" s="32"/>
      <c r="X239" s="32"/>
      <c r="Y239" s="32"/>
      <c r="Z239" s="32"/>
      <c r="AA239" s="32"/>
      <c r="AB239" s="32"/>
      <c r="AC239" s="32"/>
      <c r="AD239" s="32"/>
      <c r="AE239" s="32"/>
      <c r="AT239" s="17" t="s">
        <v>214</v>
      </c>
      <c r="AU239" s="17" t="s">
        <v>89</v>
      </c>
    </row>
    <row r="240" spans="2:51" s="15" customFormat="1" ht="22.5">
      <c r="B240" s="189"/>
      <c r="D240" s="158" t="s">
        <v>466</v>
      </c>
      <c r="E240" s="190" t="s">
        <v>1</v>
      </c>
      <c r="F240" s="191" t="s">
        <v>1453</v>
      </c>
      <c r="H240" s="192">
        <v>695.76</v>
      </c>
      <c r="I240" s="193"/>
      <c r="L240" s="189"/>
      <c r="M240" s="194"/>
      <c r="N240" s="195"/>
      <c r="O240" s="195"/>
      <c r="P240" s="195"/>
      <c r="Q240" s="195"/>
      <c r="R240" s="195"/>
      <c r="S240" s="195"/>
      <c r="T240" s="196"/>
      <c r="AT240" s="190" t="s">
        <v>466</v>
      </c>
      <c r="AU240" s="190" t="s">
        <v>89</v>
      </c>
      <c r="AV240" s="15" t="s">
        <v>89</v>
      </c>
      <c r="AW240" s="15" t="s">
        <v>36</v>
      </c>
      <c r="AX240" s="15" t="s">
        <v>87</v>
      </c>
      <c r="AY240" s="190" t="s">
        <v>207</v>
      </c>
    </row>
    <row r="241" spans="1:65" s="2" customFormat="1" ht="16.5" customHeight="1">
      <c r="A241" s="32"/>
      <c r="B241" s="143"/>
      <c r="C241" s="197" t="s">
        <v>549</v>
      </c>
      <c r="D241" s="197" t="s">
        <v>267</v>
      </c>
      <c r="E241" s="198" t="s">
        <v>1173</v>
      </c>
      <c r="F241" s="199" t="s">
        <v>1174</v>
      </c>
      <c r="G241" s="200" t="s">
        <v>796</v>
      </c>
      <c r="H241" s="201">
        <v>1661.286</v>
      </c>
      <c r="I241" s="202"/>
      <c r="J241" s="203">
        <f>ROUND(I241*H241,2)</f>
        <v>0</v>
      </c>
      <c r="K241" s="204"/>
      <c r="L241" s="205"/>
      <c r="M241" s="206" t="s">
        <v>1</v>
      </c>
      <c r="N241" s="207" t="s">
        <v>44</v>
      </c>
      <c r="O241" s="58"/>
      <c r="P241" s="154">
        <f>O241*H241</f>
        <v>0</v>
      </c>
      <c r="Q241" s="154">
        <v>1</v>
      </c>
      <c r="R241" s="154">
        <f>Q241*H241</f>
        <v>1661.286</v>
      </c>
      <c r="S241" s="154">
        <v>0</v>
      </c>
      <c r="T241" s="155">
        <f>S241*H241</f>
        <v>0</v>
      </c>
      <c r="U241" s="32"/>
      <c r="V241" s="32"/>
      <c r="W241" s="32"/>
      <c r="X241" s="32"/>
      <c r="Y241" s="32"/>
      <c r="Z241" s="32"/>
      <c r="AA241" s="32"/>
      <c r="AB241" s="32"/>
      <c r="AC241" s="32"/>
      <c r="AD241" s="32"/>
      <c r="AE241" s="32"/>
      <c r="AR241" s="156" t="s">
        <v>224</v>
      </c>
      <c r="AT241" s="156" t="s">
        <v>267</v>
      </c>
      <c r="AU241" s="156" t="s">
        <v>89</v>
      </c>
      <c r="AY241" s="17" t="s">
        <v>207</v>
      </c>
      <c r="BE241" s="157">
        <f>IF(N241="základní",J241,0)</f>
        <v>0</v>
      </c>
      <c r="BF241" s="157">
        <f>IF(N241="snížená",J241,0)</f>
        <v>0</v>
      </c>
      <c r="BG241" s="157">
        <f>IF(N241="zákl. přenesená",J241,0)</f>
        <v>0</v>
      </c>
      <c r="BH241" s="157">
        <f>IF(N241="sníž. přenesená",J241,0)</f>
        <v>0</v>
      </c>
      <c r="BI241" s="157">
        <f>IF(N241="nulová",J241,0)</f>
        <v>0</v>
      </c>
      <c r="BJ241" s="17" t="s">
        <v>87</v>
      </c>
      <c r="BK241" s="157">
        <f>ROUND(I241*H241,2)</f>
        <v>0</v>
      </c>
      <c r="BL241" s="17" t="s">
        <v>212</v>
      </c>
      <c r="BM241" s="156" t="s">
        <v>1454</v>
      </c>
    </row>
    <row r="242" spans="1:47" s="2" customFormat="1" ht="12">
      <c r="A242" s="32"/>
      <c r="B242" s="33"/>
      <c r="C242" s="32"/>
      <c r="D242" s="158" t="s">
        <v>213</v>
      </c>
      <c r="E242" s="32"/>
      <c r="F242" s="159" t="s">
        <v>1174</v>
      </c>
      <c r="G242" s="32"/>
      <c r="H242" s="32"/>
      <c r="I242" s="160"/>
      <c r="J242" s="32"/>
      <c r="K242" s="32"/>
      <c r="L242" s="33"/>
      <c r="M242" s="161"/>
      <c r="N242" s="162"/>
      <c r="O242" s="58"/>
      <c r="P242" s="58"/>
      <c r="Q242" s="58"/>
      <c r="R242" s="58"/>
      <c r="S242" s="58"/>
      <c r="T242" s="59"/>
      <c r="U242" s="32"/>
      <c r="V242" s="32"/>
      <c r="W242" s="32"/>
      <c r="X242" s="32"/>
      <c r="Y242" s="32"/>
      <c r="Z242" s="32"/>
      <c r="AA242" s="32"/>
      <c r="AB242" s="32"/>
      <c r="AC242" s="32"/>
      <c r="AD242" s="32"/>
      <c r="AE242" s="32"/>
      <c r="AT242" s="17" t="s">
        <v>213</v>
      </c>
      <c r="AU242" s="17" t="s">
        <v>89</v>
      </c>
    </row>
    <row r="243" spans="2:51" s="15" customFormat="1" ht="22.5">
      <c r="B243" s="189"/>
      <c r="D243" s="158" t="s">
        <v>466</v>
      </c>
      <c r="E243" s="190" t="s">
        <v>1</v>
      </c>
      <c r="F243" s="191" t="s">
        <v>1455</v>
      </c>
      <c r="H243" s="192">
        <v>0.931</v>
      </c>
      <c r="I243" s="193"/>
      <c r="L243" s="189"/>
      <c r="M243" s="194"/>
      <c r="N243" s="195"/>
      <c r="O243" s="195"/>
      <c r="P243" s="195"/>
      <c r="Q243" s="195"/>
      <c r="R243" s="195"/>
      <c r="S243" s="195"/>
      <c r="T243" s="196"/>
      <c r="AT243" s="190" t="s">
        <v>466</v>
      </c>
      <c r="AU243" s="190" t="s">
        <v>89</v>
      </c>
      <c r="AV243" s="15" t="s">
        <v>89</v>
      </c>
      <c r="AW243" s="15" t="s">
        <v>36</v>
      </c>
      <c r="AX243" s="15" t="s">
        <v>79</v>
      </c>
      <c r="AY243" s="190" t="s">
        <v>207</v>
      </c>
    </row>
    <row r="244" spans="2:51" s="15" customFormat="1" ht="12">
      <c r="B244" s="189"/>
      <c r="D244" s="158" t="s">
        <v>466</v>
      </c>
      <c r="E244" s="190" t="s">
        <v>1</v>
      </c>
      <c r="F244" s="191" t="s">
        <v>1456</v>
      </c>
      <c r="H244" s="192">
        <v>1253.335</v>
      </c>
      <c r="I244" s="193"/>
      <c r="L244" s="189"/>
      <c r="M244" s="194"/>
      <c r="N244" s="195"/>
      <c r="O244" s="195"/>
      <c r="P244" s="195"/>
      <c r="Q244" s="195"/>
      <c r="R244" s="195"/>
      <c r="S244" s="195"/>
      <c r="T244" s="196"/>
      <c r="AT244" s="190" t="s">
        <v>466</v>
      </c>
      <c r="AU244" s="190" t="s">
        <v>89</v>
      </c>
      <c r="AV244" s="15" t="s">
        <v>89</v>
      </c>
      <c r="AW244" s="15" t="s">
        <v>36</v>
      </c>
      <c r="AX244" s="15" t="s">
        <v>79</v>
      </c>
      <c r="AY244" s="190" t="s">
        <v>207</v>
      </c>
    </row>
    <row r="245" spans="2:51" s="15" customFormat="1" ht="22.5">
      <c r="B245" s="189"/>
      <c r="D245" s="158" t="s">
        <v>466</v>
      </c>
      <c r="E245" s="190" t="s">
        <v>1</v>
      </c>
      <c r="F245" s="191" t="s">
        <v>1457</v>
      </c>
      <c r="H245" s="192">
        <v>407.02</v>
      </c>
      <c r="I245" s="193"/>
      <c r="L245" s="189"/>
      <c r="M245" s="194"/>
      <c r="N245" s="195"/>
      <c r="O245" s="195"/>
      <c r="P245" s="195"/>
      <c r="Q245" s="195"/>
      <c r="R245" s="195"/>
      <c r="S245" s="195"/>
      <c r="T245" s="196"/>
      <c r="AT245" s="190" t="s">
        <v>466</v>
      </c>
      <c r="AU245" s="190" t="s">
        <v>89</v>
      </c>
      <c r="AV245" s="15" t="s">
        <v>89</v>
      </c>
      <c r="AW245" s="15" t="s">
        <v>36</v>
      </c>
      <c r="AX245" s="15" t="s">
        <v>79</v>
      </c>
      <c r="AY245" s="190" t="s">
        <v>207</v>
      </c>
    </row>
    <row r="246" spans="2:51" s="13" customFormat="1" ht="12">
      <c r="B246" s="175"/>
      <c r="D246" s="158" t="s">
        <v>466</v>
      </c>
      <c r="E246" s="176" t="s">
        <v>1</v>
      </c>
      <c r="F246" s="177" t="s">
        <v>468</v>
      </c>
      <c r="H246" s="178">
        <v>1661.286</v>
      </c>
      <c r="I246" s="179"/>
      <c r="L246" s="175"/>
      <c r="M246" s="180"/>
      <c r="N246" s="181"/>
      <c r="O246" s="181"/>
      <c r="P246" s="181"/>
      <c r="Q246" s="181"/>
      <c r="R246" s="181"/>
      <c r="S246" s="181"/>
      <c r="T246" s="182"/>
      <c r="AT246" s="176" t="s">
        <v>466</v>
      </c>
      <c r="AU246" s="176" t="s">
        <v>89</v>
      </c>
      <c r="AV246" s="13" t="s">
        <v>212</v>
      </c>
      <c r="AW246" s="13" t="s">
        <v>36</v>
      </c>
      <c r="AX246" s="13" t="s">
        <v>87</v>
      </c>
      <c r="AY246" s="176" t="s">
        <v>207</v>
      </c>
    </row>
    <row r="247" spans="1:65" s="2" customFormat="1" ht="21.75" customHeight="1">
      <c r="A247" s="32"/>
      <c r="B247" s="143"/>
      <c r="C247" s="144" t="s">
        <v>285</v>
      </c>
      <c r="D247" s="144" t="s">
        <v>208</v>
      </c>
      <c r="E247" s="145" t="s">
        <v>1183</v>
      </c>
      <c r="F247" s="146" t="s">
        <v>1184</v>
      </c>
      <c r="G247" s="147" t="s">
        <v>612</v>
      </c>
      <c r="H247" s="148">
        <v>288</v>
      </c>
      <c r="I247" s="149"/>
      <c r="J247" s="150">
        <f>ROUND(I247*H247,2)</f>
        <v>0</v>
      </c>
      <c r="K247" s="151"/>
      <c r="L247" s="33"/>
      <c r="M247" s="152" t="s">
        <v>1</v>
      </c>
      <c r="N247" s="153" t="s">
        <v>44</v>
      </c>
      <c r="O247" s="58"/>
      <c r="P247" s="154">
        <f>O247*H247</f>
        <v>0</v>
      </c>
      <c r="Q247" s="154">
        <v>0</v>
      </c>
      <c r="R247" s="154">
        <f>Q247*H247</f>
        <v>0</v>
      </c>
      <c r="S247" s="154">
        <v>0</v>
      </c>
      <c r="T247" s="155">
        <f>S247*H247</f>
        <v>0</v>
      </c>
      <c r="U247" s="32"/>
      <c r="V247" s="32"/>
      <c r="W247" s="32"/>
      <c r="X247" s="32"/>
      <c r="Y247" s="32"/>
      <c r="Z247" s="32"/>
      <c r="AA247" s="32"/>
      <c r="AB247" s="32"/>
      <c r="AC247" s="32"/>
      <c r="AD247" s="32"/>
      <c r="AE247" s="32"/>
      <c r="AR247" s="156" t="s">
        <v>212</v>
      </c>
      <c r="AT247" s="156" t="s">
        <v>208</v>
      </c>
      <c r="AU247" s="156" t="s">
        <v>89</v>
      </c>
      <c r="AY247" s="17" t="s">
        <v>207</v>
      </c>
      <c r="BE247" s="157">
        <f>IF(N247="základní",J247,0)</f>
        <v>0</v>
      </c>
      <c r="BF247" s="157">
        <f>IF(N247="snížená",J247,0)</f>
        <v>0</v>
      </c>
      <c r="BG247" s="157">
        <f>IF(N247="zákl. přenesená",J247,0)</f>
        <v>0</v>
      </c>
      <c r="BH247" s="157">
        <f>IF(N247="sníž. přenesená",J247,0)</f>
        <v>0</v>
      </c>
      <c r="BI247" s="157">
        <f>IF(N247="nulová",J247,0)</f>
        <v>0</v>
      </c>
      <c r="BJ247" s="17" t="s">
        <v>87</v>
      </c>
      <c r="BK247" s="157">
        <f>ROUND(I247*H247,2)</f>
        <v>0</v>
      </c>
      <c r="BL247" s="17" t="s">
        <v>212</v>
      </c>
      <c r="BM247" s="156" t="s">
        <v>1458</v>
      </c>
    </row>
    <row r="248" spans="1:47" s="2" customFormat="1" ht="39">
      <c r="A248" s="32"/>
      <c r="B248" s="33"/>
      <c r="C248" s="32"/>
      <c r="D248" s="158" t="s">
        <v>213</v>
      </c>
      <c r="E248" s="32"/>
      <c r="F248" s="159" t="s">
        <v>1186</v>
      </c>
      <c r="G248" s="32"/>
      <c r="H248" s="32"/>
      <c r="I248" s="160"/>
      <c r="J248" s="32"/>
      <c r="K248" s="32"/>
      <c r="L248" s="33"/>
      <c r="M248" s="161"/>
      <c r="N248" s="162"/>
      <c r="O248" s="58"/>
      <c r="P248" s="58"/>
      <c r="Q248" s="58"/>
      <c r="R248" s="58"/>
      <c r="S248" s="58"/>
      <c r="T248" s="59"/>
      <c r="U248" s="32"/>
      <c r="V248" s="32"/>
      <c r="W248" s="32"/>
      <c r="X248" s="32"/>
      <c r="Y248" s="32"/>
      <c r="Z248" s="32"/>
      <c r="AA248" s="32"/>
      <c r="AB248" s="32"/>
      <c r="AC248" s="32"/>
      <c r="AD248" s="32"/>
      <c r="AE248" s="32"/>
      <c r="AT248" s="17" t="s">
        <v>213</v>
      </c>
      <c r="AU248" s="17" t="s">
        <v>89</v>
      </c>
    </row>
    <row r="249" spans="1:65" s="2" customFormat="1" ht="21.75" customHeight="1">
      <c r="A249" s="32"/>
      <c r="B249" s="143"/>
      <c r="C249" s="144" t="s">
        <v>557</v>
      </c>
      <c r="D249" s="144" t="s">
        <v>208</v>
      </c>
      <c r="E249" s="145" t="s">
        <v>1191</v>
      </c>
      <c r="F249" s="146" t="s">
        <v>1192</v>
      </c>
      <c r="G249" s="147" t="s">
        <v>612</v>
      </c>
      <c r="H249" s="148">
        <v>512</v>
      </c>
      <c r="I249" s="149"/>
      <c r="J249" s="150">
        <f>ROUND(I249*H249,2)</f>
        <v>0</v>
      </c>
      <c r="K249" s="151"/>
      <c r="L249" s="33"/>
      <c r="M249" s="152" t="s">
        <v>1</v>
      </c>
      <c r="N249" s="153" t="s">
        <v>44</v>
      </c>
      <c r="O249" s="58"/>
      <c r="P249" s="154">
        <f>O249*H249</f>
        <v>0</v>
      </c>
      <c r="Q249" s="154">
        <v>0</v>
      </c>
      <c r="R249" s="154">
        <f>Q249*H249</f>
        <v>0</v>
      </c>
      <c r="S249" s="154">
        <v>0</v>
      </c>
      <c r="T249" s="155">
        <f>S249*H249</f>
        <v>0</v>
      </c>
      <c r="U249" s="32"/>
      <c r="V249" s="32"/>
      <c r="W249" s="32"/>
      <c r="X249" s="32"/>
      <c r="Y249" s="32"/>
      <c r="Z249" s="32"/>
      <c r="AA249" s="32"/>
      <c r="AB249" s="32"/>
      <c r="AC249" s="32"/>
      <c r="AD249" s="32"/>
      <c r="AE249" s="32"/>
      <c r="AR249" s="156" t="s">
        <v>212</v>
      </c>
      <c r="AT249" s="156" t="s">
        <v>208</v>
      </c>
      <c r="AU249" s="156" t="s">
        <v>89</v>
      </c>
      <c r="AY249" s="17" t="s">
        <v>207</v>
      </c>
      <c r="BE249" s="157">
        <f>IF(N249="základní",J249,0)</f>
        <v>0</v>
      </c>
      <c r="BF249" s="157">
        <f>IF(N249="snížená",J249,0)</f>
        <v>0</v>
      </c>
      <c r="BG249" s="157">
        <f>IF(N249="zákl. přenesená",J249,0)</f>
        <v>0</v>
      </c>
      <c r="BH249" s="157">
        <f>IF(N249="sníž. přenesená",J249,0)</f>
        <v>0</v>
      </c>
      <c r="BI249" s="157">
        <f>IF(N249="nulová",J249,0)</f>
        <v>0</v>
      </c>
      <c r="BJ249" s="17" t="s">
        <v>87</v>
      </c>
      <c r="BK249" s="157">
        <f>ROUND(I249*H249,2)</f>
        <v>0</v>
      </c>
      <c r="BL249" s="17" t="s">
        <v>212</v>
      </c>
      <c r="BM249" s="156" t="s">
        <v>1459</v>
      </c>
    </row>
    <row r="250" spans="1:47" s="2" customFormat="1" ht="39">
      <c r="A250" s="32"/>
      <c r="B250" s="33"/>
      <c r="C250" s="32"/>
      <c r="D250" s="158" t="s">
        <v>213</v>
      </c>
      <c r="E250" s="32"/>
      <c r="F250" s="159" t="s">
        <v>1194</v>
      </c>
      <c r="G250" s="32"/>
      <c r="H250" s="32"/>
      <c r="I250" s="160"/>
      <c r="J250" s="32"/>
      <c r="K250" s="32"/>
      <c r="L250" s="33"/>
      <c r="M250" s="161"/>
      <c r="N250" s="162"/>
      <c r="O250" s="58"/>
      <c r="P250" s="58"/>
      <c r="Q250" s="58"/>
      <c r="R250" s="58"/>
      <c r="S250" s="58"/>
      <c r="T250" s="59"/>
      <c r="U250" s="32"/>
      <c r="V250" s="32"/>
      <c r="W250" s="32"/>
      <c r="X250" s="32"/>
      <c r="Y250" s="32"/>
      <c r="Z250" s="32"/>
      <c r="AA250" s="32"/>
      <c r="AB250" s="32"/>
      <c r="AC250" s="32"/>
      <c r="AD250" s="32"/>
      <c r="AE250" s="32"/>
      <c r="AT250" s="17" t="s">
        <v>213</v>
      </c>
      <c r="AU250" s="17" t="s">
        <v>89</v>
      </c>
    </row>
    <row r="251" spans="2:51" s="15" customFormat="1" ht="12">
      <c r="B251" s="189"/>
      <c r="D251" s="158" t="s">
        <v>466</v>
      </c>
      <c r="E251" s="190" t="s">
        <v>1</v>
      </c>
      <c r="F251" s="191" t="s">
        <v>1460</v>
      </c>
      <c r="H251" s="192">
        <v>512</v>
      </c>
      <c r="I251" s="193"/>
      <c r="L251" s="189"/>
      <c r="M251" s="194"/>
      <c r="N251" s="195"/>
      <c r="O251" s="195"/>
      <c r="P251" s="195"/>
      <c r="Q251" s="195"/>
      <c r="R251" s="195"/>
      <c r="S251" s="195"/>
      <c r="T251" s="196"/>
      <c r="AT251" s="190" t="s">
        <v>466</v>
      </c>
      <c r="AU251" s="190" t="s">
        <v>89</v>
      </c>
      <c r="AV251" s="15" t="s">
        <v>89</v>
      </c>
      <c r="AW251" s="15" t="s">
        <v>36</v>
      </c>
      <c r="AX251" s="15" t="s">
        <v>87</v>
      </c>
      <c r="AY251" s="190" t="s">
        <v>207</v>
      </c>
    </row>
    <row r="252" spans="1:65" s="2" customFormat="1" ht="21.75" customHeight="1">
      <c r="A252" s="32"/>
      <c r="B252" s="143"/>
      <c r="C252" s="144" t="s">
        <v>288</v>
      </c>
      <c r="D252" s="144" t="s">
        <v>208</v>
      </c>
      <c r="E252" s="145" t="s">
        <v>1461</v>
      </c>
      <c r="F252" s="146" t="s">
        <v>1462</v>
      </c>
      <c r="G252" s="147" t="s">
        <v>612</v>
      </c>
      <c r="H252" s="148">
        <v>64</v>
      </c>
      <c r="I252" s="149"/>
      <c r="J252" s="150">
        <f>ROUND(I252*H252,2)</f>
        <v>0</v>
      </c>
      <c r="K252" s="151"/>
      <c r="L252" s="33"/>
      <c r="M252" s="152" t="s">
        <v>1</v>
      </c>
      <c r="N252" s="153" t="s">
        <v>44</v>
      </c>
      <c r="O252" s="58"/>
      <c r="P252" s="154">
        <f>O252*H252</f>
        <v>0</v>
      </c>
      <c r="Q252" s="154">
        <v>0</v>
      </c>
      <c r="R252" s="154">
        <f>Q252*H252</f>
        <v>0</v>
      </c>
      <c r="S252" s="154">
        <v>0</v>
      </c>
      <c r="T252" s="155">
        <f>S252*H252</f>
        <v>0</v>
      </c>
      <c r="U252" s="32"/>
      <c r="V252" s="32"/>
      <c r="W252" s="32"/>
      <c r="X252" s="32"/>
      <c r="Y252" s="32"/>
      <c r="Z252" s="32"/>
      <c r="AA252" s="32"/>
      <c r="AB252" s="32"/>
      <c r="AC252" s="32"/>
      <c r="AD252" s="32"/>
      <c r="AE252" s="32"/>
      <c r="AR252" s="156" t="s">
        <v>212</v>
      </c>
      <c r="AT252" s="156" t="s">
        <v>208</v>
      </c>
      <c r="AU252" s="156" t="s">
        <v>89</v>
      </c>
      <c r="AY252" s="17" t="s">
        <v>207</v>
      </c>
      <c r="BE252" s="157">
        <f>IF(N252="základní",J252,0)</f>
        <v>0</v>
      </c>
      <c r="BF252" s="157">
        <f>IF(N252="snížená",J252,0)</f>
        <v>0</v>
      </c>
      <c r="BG252" s="157">
        <f>IF(N252="zákl. přenesená",J252,0)</f>
        <v>0</v>
      </c>
      <c r="BH252" s="157">
        <f>IF(N252="sníž. přenesená",J252,0)</f>
        <v>0</v>
      </c>
      <c r="BI252" s="157">
        <f>IF(N252="nulová",J252,0)</f>
        <v>0</v>
      </c>
      <c r="BJ252" s="17" t="s">
        <v>87</v>
      </c>
      <c r="BK252" s="157">
        <f>ROUND(I252*H252,2)</f>
        <v>0</v>
      </c>
      <c r="BL252" s="17" t="s">
        <v>212</v>
      </c>
      <c r="BM252" s="156" t="s">
        <v>1463</v>
      </c>
    </row>
    <row r="253" spans="1:47" s="2" customFormat="1" ht="12">
      <c r="A253" s="32"/>
      <c r="B253" s="33"/>
      <c r="C253" s="32"/>
      <c r="D253" s="158" t="s">
        <v>213</v>
      </c>
      <c r="E253" s="32"/>
      <c r="F253" s="159" t="s">
        <v>1462</v>
      </c>
      <c r="G253" s="32"/>
      <c r="H253" s="32"/>
      <c r="I253" s="160"/>
      <c r="J253" s="32"/>
      <c r="K253" s="32"/>
      <c r="L253" s="33"/>
      <c r="M253" s="161"/>
      <c r="N253" s="162"/>
      <c r="O253" s="58"/>
      <c r="P253" s="58"/>
      <c r="Q253" s="58"/>
      <c r="R253" s="58"/>
      <c r="S253" s="58"/>
      <c r="T253" s="59"/>
      <c r="U253" s="32"/>
      <c r="V253" s="32"/>
      <c r="W253" s="32"/>
      <c r="X253" s="32"/>
      <c r="Y253" s="32"/>
      <c r="Z253" s="32"/>
      <c r="AA253" s="32"/>
      <c r="AB253" s="32"/>
      <c r="AC253" s="32"/>
      <c r="AD253" s="32"/>
      <c r="AE253" s="32"/>
      <c r="AT253" s="17" t="s">
        <v>213</v>
      </c>
      <c r="AU253" s="17" t="s">
        <v>89</v>
      </c>
    </row>
    <row r="254" spans="2:51" s="15" customFormat="1" ht="12">
      <c r="B254" s="189"/>
      <c r="D254" s="158" t="s">
        <v>466</v>
      </c>
      <c r="E254" s="190" t="s">
        <v>1</v>
      </c>
      <c r="F254" s="191" t="s">
        <v>1464</v>
      </c>
      <c r="H254" s="192">
        <v>64</v>
      </c>
      <c r="I254" s="193"/>
      <c r="L254" s="189"/>
      <c r="M254" s="194"/>
      <c r="N254" s="195"/>
      <c r="O254" s="195"/>
      <c r="P254" s="195"/>
      <c r="Q254" s="195"/>
      <c r="R254" s="195"/>
      <c r="S254" s="195"/>
      <c r="T254" s="196"/>
      <c r="AT254" s="190" t="s">
        <v>466</v>
      </c>
      <c r="AU254" s="190" t="s">
        <v>89</v>
      </c>
      <c r="AV254" s="15" t="s">
        <v>89</v>
      </c>
      <c r="AW254" s="15" t="s">
        <v>36</v>
      </c>
      <c r="AX254" s="15" t="s">
        <v>87</v>
      </c>
      <c r="AY254" s="190" t="s">
        <v>207</v>
      </c>
    </row>
    <row r="255" spans="1:65" s="2" customFormat="1" ht="16.5" customHeight="1">
      <c r="A255" s="32"/>
      <c r="B255" s="143"/>
      <c r="C255" s="197" t="s">
        <v>562</v>
      </c>
      <c r="D255" s="197" t="s">
        <v>267</v>
      </c>
      <c r="E255" s="198" t="s">
        <v>1465</v>
      </c>
      <c r="F255" s="199" t="s">
        <v>1466</v>
      </c>
      <c r="G255" s="200" t="s">
        <v>333</v>
      </c>
      <c r="H255" s="201">
        <v>32</v>
      </c>
      <c r="I255" s="202"/>
      <c r="J255" s="203">
        <f>ROUND(I255*H255,2)</f>
        <v>0</v>
      </c>
      <c r="K255" s="204"/>
      <c r="L255" s="205"/>
      <c r="M255" s="206" t="s">
        <v>1</v>
      </c>
      <c r="N255" s="207" t="s">
        <v>44</v>
      </c>
      <c r="O255" s="58"/>
      <c r="P255" s="154">
        <f>O255*H255</f>
        <v>0</v>
      </c>
      <c r="Q255" s="154">
        <v>0</v>
      </c>
      <c r="R255" s="154">
        <f>Q255*H255</f>
        <v>0</v>
      </c>
      <c r="S255" s="154">
        <v>0</v>
      </c>
      <c r="T255" s="155">
        <f>S255*H255</f>
        <v>0</v>
      </c>
      <c r="U255" s="32"/>
      <c r="V255" s="32"/>
      <c r="W255" s="32"/>
      <c r="X255" s="32"/>
      <c r="Y255" s="32"/>
      <c r="Z255" s="32"/>
      <c r="AA255" s="32"/>
      <c r="AB255" s="32"/>
      <c r="AC255" s="32"/>
      <c r="AD255" s="32"/>
      <c r="AE255" s="32"/>
      <c r="AR255" s="156" t="s">
        <v>224</v>
      </c>
      <c r="AT255" s="156" t="s">
        <v>267</v>
      </c>
      <c r="AU255" s="156" t="s">
        <v>89</v>
      </c>
      <c r="AY255" s="17" t="s">
        <v>207</v>
      </c>
      <c r="BE255" s="157">
        <f>IF(N255="základní",J255,0)</f>
        <v>0</v>
      </c>
      <c r="BF255" s="157">
        <f>IF(N255="snížená",J255,0)</f>
        <v>0</v>
      </c>
      <c r="BG255" s="157">
        <f>IF(N255="zákl. přenesená",J255,0)</f>
        <v>0</v>
      </c>
      <c r="BH255" s="157">
        <f>IF(N255="sníž. přenesená",J255,0)</f>
        <v>0</v>
      </c>
      <c r="BI255" s="157">
        <f>IF(N255="nulová",J255,0)</f>
        <v>0</v>
      </c>
      <c r="BJ255" s="17" t="s">
        <v>87</v>
      </c>
      <c r="BK255" s="157">
        <f>ROUND(I255*H255,2)</f>
        <v>0</v>
      </c>
      <c r="BL255" s="17" t="s">
        <v>212</v>
      </c>
      <c r="BM255" s="156" t="s">
        <v>1467</v>
      </c>
    </row>
    <row r="256" spans="1:47" s="2" customFormat="1" ht="12">
      <c r="A256" s="32"/>
      <c r="B256" s="33"/>
      <c r="C256" s="32"/>
      <c r="D256" s="158" t="s">
        <v>213</v>
      </c>
      <c r="E256" s="32"/>
      <c r="F256" s="159" t="s">
        <v>1466</v>
      </c>
      <c r="G256" s="32"/>
      <c r="H256" s="32"/>
      <c r="I256" s="160"/>
      <c r="J256" s="32"/>
      <c r="K256" s="32"/>
      <c r="L256" s="33"/>
      <c r="M256" s="161"/>
      <c r="N256" s="162"/>
      <c r="O256" s="58"/>
      <c r="P256" s="58"/>
      <c r="Q256" s="58"/>
      <c r="R256" s="58"/>
      <c r="S256" s="58"/>
      <c r="T256" s="59"/>
      <c r="U256" s="32"/>
      <c r="V256" s="32"/>
      <c r="W256" s="32"/>
      <c r="X256" s="32"/>
      <c r="Y256" s="32"/>
      <c r="Z256" s="32"/>
      <c r="AA256" s="32"/>
      <c r="AB256" s="32"/>
      <c r="AC256" s="32"/>
      <c r="AD256" s="32"/>
      <c r="AE256" s="32"/>
      <c r="AT256" s="17" t="s">
        <v>213</v>
      </c>
      <c r="AU256" s="17" t="s">
        <v>89</v>
      </c>
    </row>
    <row r="257" spans="1:65" s="2" customFormat="1" ht="16.5" customHeight="1">
      <c r="A257" s="32"/>
      <c r="B257" s="143"/>
      <c r="C257" s="197" t="s">
        <v>292</v>
      </c>
      <c r="D257" s="197" t="s">
        <v>267</v>
      </c>
      <c r="E257" s="198" t="s">
        <v>1199</v>
      </c>
      <c r="F257" s="199" t="s">
        <v>1200</v>
      </c>
      <c r="G257" s="200" t="s">
        <v>333</v>
      </c>
      <c r="H257" s="201">
        <v>258</v>
      </c>
      <c r="I257" s="202"/>
      <c r="J257" s="203">
        <f>ROUND(I257*H257,2)</f>
        <v>0</v>
      </c>
      <c r="K257" s="204"/>
      <c r="L257" s="205"/>
      <c r="M257" s="206" t="s">
        <v>1</v>
      </c>
      <c r="N257" s="207" t="s">
        <v>44</v>
      </c>
      <c r="O257" s="58"/>
      <c r="P257" s="154">
        <f>O257*H257</f>
        <v>0</v>
      </c>
      <c r="Q257" s="154">
        <v>1.438</v>
      </c>
      <c r="R257" s="154">
        <f>Q257*H257</f>
        <v>371.00399999999996</v>
      </c>
      <c r="S257" s="154">
        <v>0</v>
      </c>
      <c r="T257" s="155">
        <f>S257*H257</f>
        <v>0</v>
      </c>
      <c r="U257" s="32"/>
      <c r="V257" s="32"/>
      <c r="W257" s="32"/>
      <c r="X257" s="32"/>
      <c r="Y257" s="32"/>
      <c r="Z257" s="32"/>
      <c r="AA257" s="32"/>
      <c r="AB257" s="32"/>
      <c r="AC257" s="32"/>
      <c r="AD257" s="32"/>
      <c r="AE257" s="32"/>
      <c r="AR257" s="156" t="s">
        <v>224</v>
      </c>
      <c r="AT257" s="156" t="s">
        <v>267</v>
      </c>
      <c r="AU257" s="156" t="s">
        <v>89</v>
      </c>
      <c r="AY257" s="17" t="s">
        <v>207</v>
      </c>
      <c r="BE257" s="157">
        <f>IF(N257="základní",J257,0)</f>
        <v>0</v>
      </c>
      <c r="BF257" s="157">
        <f>IF(N257="snížená",J257,0)</f>
        <v>0</v>
      </c>
      <c r="BG257" s="157">
        <f>IF(N257="zákl. přenesená",J257,0)</f>
        <v>0</v>
      </c>
      <c r="BH257" s="157">
        <f>IF(N257="sníž. přenesená",J257,0)</f>
        <v>0</v>
      </c>
      <c r="BI257" s="157">
        <f>IF(N257="nulová",J257,0)</f>
        <v>0</v>
      </c>
      <c r="BJ257" s="17" t="s">
        <v>87</v>
      </c>
      <c r="BK257" s="157">
        <f>ROUND(I257*H257,2)</f>
        <v>0</v>
      </c>
      <c r="BL257" s="17" t="s">
        <v>212</v>
      </c>
      <c r="BM257" s="156" t="s">
        <v>1468</v>
      </c>
    </row>
    <row r="258" spans="1:47" s="2" customFormat="1" ht="12">
      <c r="A258" s="32"/>
      <c r="B258" s="33"/>
      <c r="C258" s="32"/>
      <c r="D258" s="158" t="s">
        <v>213</v>
      </c>
      <c r="E258" s="32"/>
      <c r="F258" s="159" t="s">
        <v>1200</v>
      </c>
      <c r="G258" s="32"/>
      <c r="H258" s="32"/>
      <c r="I258" s="160"/>
      <c r="J258" s="32"/>
      <c r="K258" s="32"/>
      <c r="L258" s="33"/>
      <c r="M258" s="161"/>
      <c r="N258" s="162"/>
      <c r="O258" s="58"/>
      <c r="P258" s="58"/>
      <c r="Q258" s="58"/>
      <c r="R258" s="58"/>
      <c r="S258" s="58"/>
      <c r="T258" s="59"/>
      <c r="U258" s="32"/>
      <c r="V258" s="32"/>
      <c r="W258" s="32"/>
      <c r="X258" s="32"/>
      <c r="Y258" s="32"/>
      <c r="Z258" s="32"/>
      <c r="AA258" s="32"/>
      <c r="AB258" s="32"/>
      <c r="AC258" s="32"/>
      <c r="AD258" s="32"/>
      <c r="AE258" s="32"/>
      <c r="AT258" s="17" t="s">
        <v>213</v>
      </c>
      <c r="AU258" s="17" t="s">
        <v>89</v>
      </c>
    </row>
    <row r="259" spans="2:51" s="15" customFormat="1" ht="12">
      <c r="B259" s="189"/>
      <c r="D259" s="158" t="s">
        <v>466</v>
      </c>
      <c r="E259" s="190" t="s">
        <v>1</v>
      </c>
      <c r="F259" s="191" t="s">
        <v>1469</v>
      </c>
      <c r="H259" s="192">
        <v>258</v>
      </c>
      <c r="I259" s="193"/>
      <c r="L259" s="189"/>
      <c r="M259" s="194"/>
      <c r="N259" s="195"/>
      <c r="O259" s="195"/>
      <c r="P259" s="195"/>
      <c r="Q259" s="195"/>
      <c r="R259" s="195"/>
      <c r="S259" s="195"/>
      <c r="T259" s="196"/>
      <c r="AT259" s="190" t="s">
        <v>466</v>
      </c>
      <c r="AU259" s="190" t="s">
        <v>89</v>
      </c>
      <c r="AV259" s="15" t="s">
        <v>89</v>
      </c>
      <c r="AW259" s="15" t="s">
        <v>36</v>
      </c>
      <c r="AX259" s="15" t="s">
        <v>87</v>
      </c>
      <c r="AY259" s="190" t="s">
        <v>207</v>
      </c>
    </row>
    <row r="260" spans="1:65" s="2" customFormat="1" ht="16.5" customHeight="1">
      <c r="A260" s="32"/>
      <c r="B260" s="143"/>
      <c r="C260" s="197" t="s">
        <v>565</v>
      </c>
      <c r="D260" s="197" t="s">
        <v>267</v>
      </c>
      <c r="E260" s="198" t="s">
        <v>1210</v>
      </c>
      <c r="F260" s="199" t="s">
        <v>1211</v>
      </c>
      <c r="G260" s="200" t="s">
        <v>333</v>
      </c>
      <c r="H260" s="201">
        <v>1</v>
      </c>
      <c r="I260" s="202"/>
      <c r="J260" s="203">
        <f>ROUND(I260*H260,2)</f>
        <v>0</v>
      </c>
      <c r="K260" s="204"/>
      <c r="L260" s="205"/>
      <c r="M260" s="206" t="s">
        <v>1</v>
      </c>
      <c r="N260" s="207" t="s">
        <v>44</v>
      </c>
      <c r="O260" s="58"/>
      <c r="P260" s="154">
        <f>O260*H260</f>
        <v>0</v>
      </c>
      <c r="Q260" s="154">
        <v>0</v>
      </c>
      <c r="R260" s="154">
        <f>Q260*H260</f>
        <v>0</v>
      </c>
      <c r="S260" s="154">
        <v>0</v>
      </c>
      <c r="T260" s="155">
        <f>S260*H260</f>
        <v>0</v>
      </c>
      <c r="U260" s="32"/>
      <c r="V260" s="32"/>
      <c r="W260" s="32"/>
      <c r="X260" s="32"/>
      <c r="Y260" s="32"/>
      <c r="Z260" s="32"/>
      <c r="AA260" s="32"/>
      <c r="AB260" s="32"/>
      <c r="AC260" s="32"/>
      <c r="AD260" s="32"/>
      <c r="AE260" s="32"/>
      <c r="AR260" s="156" t="s">
        <v>224</v>
      </c>
      <c r="AT260" s="156" t="s">
        <v>267</v>
      </c>
      <c r="AU260" s="156" t="s">
        <v>89</v>
      </c>
      <c r="AY260" s="17" t="s">
        <v>207</v>
      </c>
      <c r="BE260" s="157">
        <f>IF(N260="základní",J260,0)</f>
        <v>0</v>
      </c>
      <c r="BF260" s="157">
        <f>IF(N260="snížená",J260,0)</f>
        <v>0</v>
      </c>
      <c r="BG260" s="157">
        <f>IF(N260="zákl. přenesená",J260,0)</f>
        <v>0</v>
      </c>
      <c r="BH260" s="157">
        <f>IF(N260="sníž. přenesená",J260,0)</f>
        <v>0</v>
      </c>
      <c r="BI260" s="157">
        <f>IF(N260="nulová",J260,0)</f>
        <v>0</v>
      </c>
      <c r="BJ260" s="17" t="s">
        <v>87</v>
      </c>
      <c r="BK260" s="157">
        <f>ROUND(I260*H260,2)</f>
        <v>0</v>
      </c>
      <c r="BL260" s="17" t="s">
        <v>212</v>
      </c>
      <c r="BM260" s="156" t="s">
        <v>1470</v>
      </c>
    </row>
    <row r="261" spans="1:47" s="2" customFormat="1" ht="12">
      <c r="A261" s="32"/>
      <c r="B261" s="33"/>
      <c r="C261" s="32"/>
      <c r="D261" s="158" t="s">
        <v>213</v>
      </c>
      <c r="E261" s="32"/>
      <c r="F261" s="159" t="s">
        <v>1211</v>
      </c>
      <c r="G261" s="32"/>
      <c r="H261" s="32"/>
      <c r="I261" s="160"/>
      <c r="J261" s="32"/>
      <c r="K261" s="32"/>
      <c r="L261" s="33"/>
      <c r="M261" s="161"/>
      <c r="N261" s="162"/>
      <c r="O261" s="58"/>
      <c r="P261" s="58"/>
      <c r="Q261" s="58"/>
      <c r="R261" s="58"/>
      <c r="S261" s="58"/>
      <c r="T261" s="59"/>
      <c r="U261" s="32"/>
      <c r="V261" s="32"/>
      <c r="W261" s="32"/>
      <c r="X261" s="32"/>
      <c r="Y261" s="32"/>
      <c r="Z261" s="32"/>
      <c r="AA261" s="32"/>
      <c r="AB261" s="32"/>
      <c r="AC261" s="32"/>
      <c r="AD261" s="32"/>
      <c r="AE261" s="32"/>
      <c r="AT261" s="17" t="s">
        <v>213</v>
      </c>
      <c r="AU261" s="17" t="s">
        <v>89</v>
      </c>
    </row>
    <row r="262" spans="1:65" s="2" customFormat="1" ht="16.5" customHeight="1">
      <c r="A262" s="32"/>
      <c r="B262" s="143"/>
      <c r="C262" s="197" t="s">
        <v>295</v>
      </c>
      <c r="D262" s="197" t="s">
        <v>267</v>
      </c>
      <c r="E262" s="198" t="s">
        <v>1213</v>
      </c>
      <c r="F262" s="199" t="s">
        <v>1214</v>
      </c>
      <c r="G262" s="200" t="s">
        <v>333</v>
      </c>
      <c r="H262" s="201">
        <v>1</v>
      </c>
      <c r="I262" s="202"/>
      <c r="J262" s="203">
        <f>ROUND(I262*H262,2)</f>
        <v>0</v>
      </c>
      <c r="K262" s="204"/>
      <c r="L262" s="205"/>
      <c r="M262" s="206" t="s">
        <v>1</v>
      </c>
      <c r="N262" s="207" t="s">
        <v>44</v>
      </c>
      <c r="O262" s="58"/>
      <c r="P262" s="154">
        <f>O262*H262</f>
        <v>0</v>
      </c>
      <c r="Q262" s="154">
        <v>0</v>
      </c>
      <c r="R262" s="154">
        <f>Q262*H262</f>
        <v>0</v>
      </c>
      <c r="S262" s="154">
        <v>0</v>
      </c>
      <c r="T262" s="155">
        <f>S262*H262</f>
        <v>0</v>
      </c>
      <c r="U262" s="32"/>
      <c r="V262" s="32"/>
      <c r="W262" s="32"/>
      <c r="X262" s="32"/>
      <c r="Y262" s="32"/>
      <c r="Z262" s="32"/>
      <c r="AA262" s="32"/>
      <c r="AB262" s="32"/>
      <c r="AC262" s="32"/>
      <c r="AD262" s="32"/>
      <c r="AE262" s="32"/>
      <c r="AR262" s="156" t="s">
        <v>224</v>
      </c>
      <c r="AT262" s="156" t="s">
        <v>267</v>
      </c>
      <c r="AU262" s="156" t="s">
        <v>89</v>
      </c>
      <c r="AY262" s="17" t="s">
        <v>207</v>
      </c>
      <c r="BE262" s="157">
        <f>IF(N262="základní",J262,0)</f>
        <v>0</v>
      </c>
      <c r="BF262" s="157">
        <f>IF(N262="snížená",J262,0)</f>
        <v>0</v>
      </c>
      <c r="BG262" s="157">
        <f>IF(N262="zákl. přenesená",J262,0)</f>
        <v>0</v>
      </c>
      <c r="BH262" s="157">
        <f>IF(N262="sníž. přenesená",J262,0)</f>
        <v>0</v>
      </c>
      <c r="BI262" s="157">
        <f>IF(N262="nulová",J262,0)</f>
        <v>0</v>
      </c>
      <c r="BJ262" s="17" t="s">
        <v>87</v>
      </c>
      <c r="BK262" s="157">
        <f>ROUND(I262*H262,2)</f>
        <v>0</v>
      </c>
      <c r="BL262" s="17" t="s">
        <v>212</v>
      </c>
      <c r="BM262" s="156" t="s">
        <v>1471</v>
      </c>
    </row>
    <row r="263" spans="1:47" s="2" customFormat="1" ht="12">
      <c r="A263" s="32"/>
      <c r="B263" s="33"/>
      <c r="C263" s="32"/>
      <c r="D263" s="158" t="s">
        <v>213</v>
      </c>
      <c r="E263" s="32"/>
      <c r="F263" s="159" t="s">
        <v>1214</v>
      </c>
      <c r="G263" s="32"/>
      <c r="H263" s="32"/>
      <c r="I263" s="160"/>
      <c r="J263" s="32"/>
      <c r="K263" s="32"/>
      <c r="L263" s="33"/>
      <c r="M263" s="161"/>
      <c r="N263" s="162"/>
      <c r="O263" s="58"/>
      <c r="P263" s="58"/>
      <c r="Q263" s="58"/>
      <c r="R263" s="58"/>
      <c r="S263" s="58"/>
      <c r="T263" s="59"/>
      <c r="U263" s="32"/>
      <c r="V263" s="32"/>
      <c r="W263" s="32"/>
      <c r="X263" s="32"/>
      <c r="Y263" s="32"/>
      <c r="Z263" s="32"/>
      <c r="AA263" s="32"/>
      <c r="AB263" s="32"/>
      <c r="AC263" s="32"/>
      <c r="AD263" s="32"/>
      <c r="AE263" s="32"/>
      <c r="AT263" s="17" t="s">
        <v>213</v>
      </c>
      <c r="AU263" s="17" t="s">
        <v>89</v>
      </c>
    </row>
    <row r="264" spans="1:65" s="2" customFormat="1" ht="16.5" customHeight="1">
      <c r="A264" s="32"/>
      <c r="B264" s="143"/>
      <c r="C264" s="197" t="s">
        <v>570</v>
      </c>
      <c r="D264" s="197" t="s">
        <v>267</v>
      </c>
      <c r="E264" s="198" t="s">
        <v>1216</v>
      </c>
      <c r="F264" s="199" t="s">
        <v>1217</v>
      </c>
      <c r="G264" s="200" t="s">
        <v>333</v>
      </c>
      <c r="H264" s="201">
        <v>1</v>
      </c>
      <c r="I264" s="202"/>
      <c r="J264" s="203">
        <f>ROUND(I264*H264,2)</f>
        <v>0</v>
      </c>
      <c r="K264" s="204"/>
      <c r="L264" s="205"/>
      <c r="M264" s="206" t="s">
        <v>1</v>
      </c>
      <c r="N264" s="207" t="s">
        <v>44</v>
      </c>
      <c r="O264" s="58"/>
      <c r="P264" s="154">
        <f>O264*H264</f>
        <v>0</v>
      </c>
      <c r="Q264" s="154">
        <v>0</v>
      </c>
      <c r="R264" s="154">
        <f>Q264*H264</f>
        <v>0</v>
      </c>
      <c r="S264" s="154">
        <v>0</v>
      </c>
      <c r="T264" s="155">
        <f>S264*H264</f>
        <v>0</v>
      </c>
      <c r="U264" s="32"/>
      <c r="V264" s="32"/>
      <c r="W264" s="32"/>
      <c r="X264" s="32"/>
      <c r="Y264" s="32"/>
      <c r="Z264" s="32"/>
      <c r="AA264" s="32"/>
      <c r="AB264" s="32"/>
      <c r="AC264" s="32"/>
      <c r="AD264" s="32"/>
      <c r="AE264" s="32"/>
      <c r="AR264" s="156" t="s">
        <v>224</v>
      </c>
      <c r="AT264" s="156" t="s">
        <v>267</v>
      </c>
      <c r="AU264" s="156" t="s">
        <v>89</v>
      </c>
      <c r="AY264" s="17" t="s">
        <v>207</v>
      </c>
      <c r="BE264" s="157">
        <f>IF(N264="základní",J264,0)</f>
        <v>0</v>
      </c>
      <c r="BF264" s="157">
        <f>IF(N264="snížená",J264,0)</f>
        <v>0</v>
      </c>
      <c r="BG264" s="157">
        <f>IF(N264="zákl. přenesená",J264,0)</f>
        <v>0</v>
      </c>
      <c r="BH264" s="157">
        <f>IF(N264="sníž. přenesená",J264,0)</f>
        <v>0</v>
      </c>
      <c r="BI264" s="157">
        <f>IF(N264="nulová",J264,0)</f>
        <v>0</v>
      </c>
      <c r="BJ264" s="17" t="s">
        <v>87</v>
      </c>
      <c r="BK264" s="157">
        <f>ROUND(I264*H264,2)</f>
        <v>0</v>
      </c>
      <c r="BL264" s="17" t="s">
        <v>212</v>
      </c>
      <c r="BM264" s="156" t="s">
        <v>1472</v>
      </c>
    </row>
    <row r="265" spans="1:47" s="2" customFormat="1" ht="12">
      <c r="A265" s="32"/>
      <c r="B265" s="33"/>
      <c r="C265" s="32"/>
      <c r="D265" s="158" t="s">
        <v>213</v>
      </c>
      <c r="E265" s="32"/>
      <c r="F265" s="159" t="s">
        <v>1217</v>
      </c>
      <c r="G265" s="32"/>
      <c r="H265" s="32"/>
      <c r="I265" s="160"/>
      <c r="J265" s="32"/>
      <c r="K265" s="32"/>
      <c r="L265" s="33"/>
      <c r="M265" s="161"/>
      <c r="N265" s="162"/>
      <c r="O265" s="58"/>
      <c r="P265" s="58"/>
      <c r="Q265" s="58"/>
      <c r="R265" s="58"/>
      <c r="S265" s="58"/>
      <c r="T265" s="59"/>
      <c r="U265" s="32"/>
      <c r="V265" s="32"/>
      <c r="W265" s="32"/>
      <c r="X265" s="32"/>
      <c r="Y265" s="32"/>
      <c r="Z265" s="32"/>
      <c r="AA265" s="32"/>
      <c r="AB265" s="32"/>
      <c r="AC265" s="32"/>
      <c r="AD265" s="32"/>
      <c r="AE265" s="32"/>
      <c r="AT265" s="17" t="s">
        <v>213</v>
      </c>
      <c r="AU265" s="17" t="s">
        <v>89</v>
      </c>
    </row>
    <row r="266" spans="1:65" s="2" customFormat="1" ht="16.5" customHeight="1">
      <c r="A266" s="32"/>
      <c r="B266" s="143"/>
      <c r="C266" s="197" t="s">
        <v>299</v>
      </c>
      <c r="D266" s="197" t="s">
        <v>267</v>
      </c>
      <c r="E266" s="198" t="s">
        <v>1219</v>
      </c>
      <c r="F266" s="199" t="s">
        <v>1220</v>
      </c>
      <c r="G266" s="200" t="s">
        <v>333</v>
      </c>
      <c r="H266" s="201">
        <v>1</v>
      </c>
      <c r="I266" s="202"/>
      <c r="J266" s="203">
        <f>ROUND(I266*H266,2)</f>
        <v>0</v>
      </c>
      <c r="K266" s="204"/>
      <c r="L266" s="205"/>
      <c r="M266" s="206" t="s">
        <v>1</v>
      </c>
      <c r="N266" s="207" t="s">
        <v>44</v>
      </c>
      <c r="O266" s="58"/>
      <c r="P266" s="154">
        <f>O266*H266</f>
        <v>0</v>
      </c>
      <c r="Q266" s="154">
        <v>0</v>
      </c>
      <c r="R266" s="154">
        <f>Q266*H266</f>
        <v>0</v>
      </c>
      <c r="S266" s="154">
        <v>0</v>
      </c>
      <c r="T266" s="155">
        <f>S266*H266</f>
        <v>0</v>
      </c>
      <c r="U266" s="32"/>
      <c r="V266" s="32"/>
      <c r="W266" s="32"/>
      <c r="X266" s="32"/>
      <c r="Y266" s="32"/>
      <c r="Z266" s="32"/>
      <c r="AA266" s="32"/>
      <c r="AB266" s="32"/>
      <c r="AC266" s="32"/>
      <c r="AD266" s="32"/>
      <c r="AE266" s="32"/>
      <c r="AR266" s="156" t="s">
        <v>224</v>
      </c>
      <c r="AT266" s="156" t="s">
        <v>267</v>
      </c>
      <c r="AU266" s="156" t="s">
        <v>89</v>
      </c>
      <c r="AY266" s="17" t="s">
        <v>207</v>
      </c>
      <c r="BE266" s="157">
        <f>IF(N266="základní",J266,0)</f>
        <v>0</v>
      </c>
      <c r="BF266" s="157">
        <f>IF(N266="snížená",J266,0)</f>
        <v>0</v>
      </c>
      <c r="BG266" s="157">
        <f>IF(N266="zákl. přenesená",J266,0)</f>
        <v>0</v>
      </c>
      <c r="BH266" s="157">
        <f>IF(N266="sníž. přenesená",J266,0)</f>
        <v>0</v>
      </c>
      <c r="BI266" s="157">
        <f>IF(N266="nulová",J266,0)</f>
        <v>0</v>
      </c>
      <c r="BJ266" s="17" t="s">
        <v>87</v>
      </c>
      <c r="BK266" s="157">
        <f>ROUND(I266*H266,2)</f>
        <v>0</v>
      </c>
      <c r="BL266" s="17" t="s">
        <v>212</v>
      </c>
      <c r="BM266" s="156" t="s">
        <v>1473</v>
      </c>
    </row>
    <row r="267" spans="1:47" s="2" customFormat="1" ht="12">
      <c r="A267" s="32"/>
      <c r="B267" s="33"/>
      <c r="C267" s="32"/>
      <c r="D267" s="158" t="s">
        <v>213</v>
      </c>
      <c r="E267" s="32"/>
      <c r="F267" s="159" t="s">
        <v>1220</v>
      </c>
      <c r="G267" s="32"/>
      <c r="H267" s="32"/>
      <c r="I267" s="160"/>
      <c r="J267" s="32"/>
      <c r="K267" s="32"/>
      <c r="L267" s="33"/>
      <c r="M267" s="161"/>
      <c r="N267" s="162"/>
      <c r="O267" s="58"/>
      <c r="P267" s="58"/>
      <c r="Q267" s="58"/>
      <c r="R267" s="58"/>
      <c r="S267" s="58"/>
      <c r="T267" s="59"/>
      <c r="U267" s="32"/>
      <c r="V267" s="32"/>
      <c r="W267" s="32"/>
      <c r="X267" s="32"/>
      <c r="Y267" s="32"/>
      <c r="Z267" s="32"/>
      <c r="AA267" s="32"/>
      <c r="AB267" s="32"/>
      <c r="AC267" s="32"/>
      <c r="AD267" s="32"/>
      <c r="AE267" s="32"/>
      <c r="AT267" s="17" t="s">
        <v>213</v>
      </c>
      <c r="AU267" s="17" t="s">
        <v>89</v>
      </c>
    </row>
    <row r="268" spans="1:65" s="2" customFormat="1" ht="21.75" customHeight="1">
      <c r="A268" s="32"/>
      <c r="B268" s="143"/>
      <c r="C268" s="197" t="s">
        <v>578</v>
      </c>
      <c r="D268" s="197" t="s">
        <v>267</v>
      </c>
      <c r="E268" s="198" t="s">
        <v>1222</v>
      </c>
      <c r="F268" s="199" t="s">
        <v>1223</v>
      </c>
      <c r="G268" s="200" t="s">
        <v>576</v>
      </c>
      <c r="H268" s="201">
        <v>103.878</v>
      </c>
      <c r="I268" s="202"/>
      <c r="J268" s="203">
        <f>ROUND(I268*H268,2)</f>
        <v>0</v>
      </c>
      <c r="K268" s="204"/>
      <c r="L268" s="205"/>
      <c r="M268" s="206" t="s">
        <v>1</v>
      </c>
      <c r="N268" s="207" t="s">
        <v>44</v>
      </c>
      <c r="O268" s="58"/>
      <c r="P268" s="154">
        <f>O268*H268</f>
        <v>0</v>
      </c>
      <c r="Q268" s="154">
        <v>2.234</v>
      </c>
      <c r="R268" s="154">
        <f>Q268*H268</f>
        <v>232.063452</v>
      </c>
      <c r="S268" s="154">
        <v>0</v>
      </c>
      <c r="T268" s="155">
        <f>S268*H268</f>
        <v>0</v>
      </c>
      <c r="U268" s="32"/>
      <c r="V268" s="32"/>
      <c r="W268" s="32"/>
      <c r="X268" s="32"/>
      <c r="Y268" s="32"/>
      <c r="Z268" s="32"/>
      <c r="AA268" s="32"/>
      <c r="AB268" s="32"/>
      <c r="AC268" s="32"/>
      <c r="AD268" s="32"/>
      <c r="AE268" s="32"/>
      <c r="AR268" s="156" t="s">
        <v>224</v>
      </c>
      <c r="AT268" s="156" t="s">
        <v>267</v>
      </c>
      <c r="AU268" s="156" t="s">
        <v>89</v>
      </c>
      <c r="AY268" s="17" t="s">
        <v>207</v>
      </c>
      <c r="BE268" s="157">
        <f>IF(N268="základní",J268,0)</f>
        <v>0</v>
      </c>
      <c r="BF268" s="157">
        <f>IF(N268="snížená",J268,0)</f>
        <v>0</v>
      </c>
      <c r="BG268" s="157">
        <f>IF(N268="zákl. přenesená",J268,0)</f>
        <v>0</v>
      </c>
      <c r="BH268" s="157">
        <f>IF(N268="sníž. přenesená",J268,0)</f>
        <v>0</v>
      </c>
      <c r="BI268" s="157">
        <f>IF(N268="nulová",J268,0)</f>
        <v>0</v>
      </c>
      <c r="BJ268" s="17" t="s">
        <v>87</v>
      </c>
      <c r="BK268" s="157">
        <f>ROUND(I268*H268,2)</f>
        <v>0</v>
      </c>
      <c r="BL268" s="17" t="s">
        <v>212</v>
      </c>
      <c r="BM268" s="156" t="s">
        <v>1474</v>
      </c>
    </row>
    <row r="269" spans="1:47" s="2" customFormat="1" ht="12">
      <c r="A269" s="32"/>
      <c r="B269" s="33"/>
      <c r="C269" s="32"/>
      <c r="D269" s="158" t="s">
        <v>213</v>
      </c>
      <c r="E269" s="32"/>
      <c r="F269" s="159" t="s">
        <v>1223</v>
      </c>
      <c r="G269" s="32"/>
      <c r="H269" s="32"/>
      <c r="I269" s="160"/>
      <c r="J269" s="32"/>
      <c r="K269" s="32"/>
      <c r="L269" s="33"/>
      <c r="M269" s="161"/>
      <c r="N269" s="162"/>
      <c r="O269" s="58"/>
      <c r="P269" s="58"/>
      <c r="Q269" s="58"/>
      <c r="R269" s="58"/>
      <c r="S269" s="58"/>
      <c r="T269" s="59"/>
      <c r="U269" s="32"/>
      <c r="V269" s="32"/>
      <c r="W269" s="32"/>
      <c r="X269" s="32"/>
      <c r="Y269" s="32"/>
      <c r="Z269" s="32"/>
      <c r="AA269" s="32"/>
      <c r="AB269" s="32"/>
      <c r="AC269" s="32"/>
      <c r="AD269" s="32"/>
      <c r="AE269" s="32"/>
      <c r="AT269" s="17" t="s">
        <v>213</v>
      </c>
      <c r="AU269" s="17" t="s">
        <v>89</v>
      </c>
    </row>
    <row r="270" spans="2:51" s="15" customFormat="1" ht="12">
      <c r="B270" s="189"/>
      <c r="D270" s="158" t="s">
        <v>466</v>
      </c>
      <c r="E270" s="190" t="s">
        <v>1</v>
      </c>
      <c r="F270" s="191" t="s">
        <v>1475</v>
      </c>
      <c r="H270" s="192">
        <v>103.878</v>
      </c>
      <c r="I270" s="193"/>
      <c r="L270" s="189"/>
      <c r="M270" s="194"/>
      <c r="N270" s="195"/>
      <c r="O270" s="195"/>
      <c r="P270" s="195"/>
      <c r="Q270" s="195"/>
      <c r="R270" s="195"/>
      <c r="S270" s="195"/>
      <c r="T270" s="196"/>
      <c r="AT270" s="190" t="s">
        <v>466</v>
      </c>
      <c r="AU270" s="190" t="s">
        <v>89</v>
      </c>
      <c r="AV270" s="15" t="s">
        <v>89</v>
      </c>
      <c r="AW270" s="15" t="s">
        <v>36</v>
      </c>
      <c r="AX270" s="15" t="s">
        <v>87</v>
      </c>
      <c r="AY270" s="190" t="s">
        <v>207</v>
      </c>
    </row>
    <row r="271" spans="1:65" s="2" customFormat="1" ht="16.5" customHeight="1">
      <c r="A271" s="32"/>
      <c r="B271" s="143"/>
      <c r="C271" s="197" t="s">
        <v>302</v>
      </c>
      <c r="D271" s="197" t="s">
        <v>267</v>
      </c>
      <c r="E271" s="198" t="s">
        <v>1227</v>
      </c>
      <c r="F271" s="199" t="s">
        <v>1228</v>
      </c>
      <c r="G271" s="200" t="s">
        <v>576</v>
      </c>
      <c r="H271" s="201">
        <v>7.066</v>
      </c>
      <c r="I271" s="202"/>
      <c r="J271" s="203">
        <f>ROUND(I271*H271,2)</f>
        <v>0</v>
      </c>
      <c r="K271" s="204"/>
      <c r="L271" s="205"/>
      <c r="M271" s="206" t="s">
        <v>1</v>
      </c>
      <c r="N271" s="207" t="s">
        <v>44</v>
      </c>
      <c r="O271" s="58"/>
      <c r="P271" s="154">
        <f>O271*H271</f>
        <v>0</v>
      </c>
      <c r="Q271" s="154">
        <v>2.429</v>
      </c>
      <c r="R271" s="154">
        <f>Q271*H271</f>
        <v>17.163314</v>
      </c>
      <c r="S271" s="154">
        <v>0</v>
      </c>
      <c r="T271" s="155">
        <f>S271*H271</f>
        <v>0</v>
      </c>
      <c r="U271" s="32"/>
      <c r="V271" s="32"/>
      <c r="W271" s="32"/>
      <c r="X271" s="32"/>
      <c r="Y271" s="32"/>
      <c r="Z271" s="32"/>
      <c r="AA271" s="32"/>
      <c r="AB271" s="32"/>
      <c r="AC271" s="32"/>
      <c r="AD271" s="32"/>
      <c r="AE271" s="32"/>
      <c r="AR271" s="156" t="s">
        <v>224</v>
      </c>
      <c r="AT271" s="156" t="s">
        <v>267</v>
      </c>
      <c r="AU271" s="156" t="s">
        <v>89</v>
      </c>
      <c r="AY271" s="17" t="s">
        <v>207</v>
      </c>
      <c r="BE271" s="157">
        <f>IF(N271="základní",J271,0)</f>
        <v>0</v>
      </c>
      <c r="BF271" s="157">
        <f>IF(N271="snížená",J271,0)</f>
        <v>0</v>
      </c>
      <c r="BG271" s="157">
        <f>IF(N271="zákl. přenesená",J271,0)</f>
        <v>0</v>
      </c>
      <c r="BH271" s="157">
        <f>IF(N271="sníž. přenesená",J271,0)</f>
        <v>0</v>
      </c>
      <c r="BI271" s="157">
        <f>IF(N271="nulová",J271,0)</f>
        <v>0</v>
      </c>
      <c r="BJ271" s="17" t="s">
        <v>87</v>
      </c>
      <c r="BK271" s="157">
        <f>ROUND(I271*H271,2)</f>
        <v>0</v>
      </c>
      <c r="BL271" s="17" t="s">
        <v>212</v>
      </c>
      <c r="BM271" s="156" t="s">
        <v>1476</v>
      </c>
    </row>
    <row r="272" spans="1:47" s="2" customFormat="1" ht="12">
      <c r="A272" s="32"/>
      <c r="B272" s="33"/>
      <c r="C272" s="32"/>
      <c r="D272" s="158" t="s">
        <v>213</v>
      </c>
      <c r="E272" s="32"/>
      <c r="F272" s="159" t="s">
        <v>1228</v>
      </c>
      <c r="G272" s="32"/>
      <c r="H272" s="32"/>
      <c r="I272" s="160"/>
      <c r="J272" s="32"/>
      <c r="K272" s="32"/>
      <c r="L272" s="33"/>
      <c r="M272" s="161"/>
      <c r="N272" s="162"/>
      <c r="O272" s="58"/>
      <c r="P272" s="58"/>
      <c r="Q272" s="58"/>
      <c r="R272" s="58"/>
      <c r="S272" s="58"/>
      <c r="T272" s="59"/>
      <c r="U272" s="32"/>
      <c r="V272" s="32"/>
      <c r="W272" s="32"/>
      <c r="X272" s="32"/>
      <c r="Y272" s="32"/>
      <c r="Z272" s="32"/>
      <c r="AA272" s="32"/>
      <c r="AB272" s="32"/>
      <c r="AC272" s="32"/>
      <c r="AD272" s="32"/>
      <c r="AE272" s="32"/>
      <c r="AT272" s="17" t="s">
        <v>213</v>
      </c>
      <c r="AU272" s="17" t="s">
        <v>89</v>
      </c>
    </row>
    <row r="273" spans="2:51" s="15" customFormat="1" ht="12">
      <c r="B273" s="189"/>
      <c r="D273" s="158" t="s">
        <v>466</v>
      </c>
      <c r="E273" s="190" t="s">
        <v>1</v>
      </c>
      <c r="F273" s="191" t="s">
        <v>1231</v>
      </c>
      <c r="H273" s="192">
        <v>6.316</v>
      </c>
      <c r="I273" s="193"/>
      <c r="L273" s="189"/>
      <c r="M273" s="194"/>
      <c r="N273" s="195"/>
      <c r="O273" s="195"/>
      <c r="P273" s="195"/>
      <c r="Q273" s="195"/>
      <c r="R273" s="195"/>
      <c r="S273" s="195"/>
      <c r="T273" s="196"/>
      <c r="AT273" s="190" t="s">
        <v>466</v>
      </c>
      <c r="AU273" s="190" t="s">
        <v>89</v>
      </c>
      <c r="AV273" s="15" t="s">
        <v>89</v>
      </c>
      <c r="AW273" s="15" t="s">
        <v>36</v>
      </c>
      <c r="AX273" s="15" t="s">
        <v>79</v>
      </c>
      <c r="AY273" s="190" t="s">
        <v>207</v>
      </c>
    </row>
    <row r="274" spans="2:51" s="15" customFormat="1" ht="12">
      <c r="B274" s="189"/>
      <c r="D274" s="158" t="s">
        <v>466</v>
      </c>
      <c r="E274" s="190" t="s">
        <v>1</v>
      </c>
      <c r="F274" s="191" t="s">
        <v>1477</v>
      </c>
      <c r="H274" s="192">
        <v>0.75</v>
      </c>
      <c r="I274" s="193"/>
      <c r="L274" s="189"/>
      <c r="M274" s="194"/>
      <c r="N274" s="195"/>
      <c r="O274" s="195"/>
      <c r="P274" s="195"/>
      <c r="Q274" s="195"/>
      <c r="R274" s="195"/>
      <c r="S274" s="195"/>
      <c r="T274" s="196"/>
      <c r="AT274" s="190" t="s">
        <v>466</v>
      </c>
      <c r="AU274" s="190" t="s">
        <v>89</v>
      </c>
      <c r="AV274" s="15" t="s">
        <v>89</v>
      </c>
      <c r="AW274" s="15" t="s">
        <v>36</v>
      </c>
      <c r="AX274" s="15" t="s">
        <v>79</v>
      </c>
      <c r="AY274" s="190" t="s">
        <v>207</v>
      </c>
    </row>
    <row r="275" spans="2:51" s="13" customFormat="1" ht="12">
      <c r="B275" s="175"/>
      <c r="D275" s="158" t="s">
        <v>466</v>
      </c>
      <c r="E275" s="176" t="s">
        <v>1</v>
      </c>
      <c r="F275" s="177" t="s">
        <v>468</v>
      </c>
      <c r="H275" s="178">
        <v>7.066</v>
      </c>
      <c r="I275" s="179"/>
      <c r="L275" s="175"/>
      <c r="M275" s="180"/>
      <c r="N275" s="181"/>
      <c r="O275" s="181"/>
      <c r="P275" s="181"/>
      <c r="Q275" s="181"/>
      <c r="R275" s="181"/>
      <c r="S275" s="181"/>
      <c r="T275" s="182"/>
      <c r="AT275" s="176" t="s">
        <v>466</v>
      </c>
      <c r="AU275" s="176" t="s">
        <v>89</v>
      </c>
      <c r="AV275" s="13" t="s">
        <v>212</v>
      </c>
      <c r="AW275" s="13" t="s">
        <v>36</v>
      </c>
      <c r="AX275" s="13" t="s">
        <v>87</v>
      </c>
      <c r="AY275" s="176" t="s">
        <v>207</v>
      </c>
    </row>
    <row r="276" spans="1:65" s="2" customFormat="1" ht="21.75" customHeight="1">
      <c r="A276" s="32"/>
      <c r="B276" s="143"/>
      <c r="C276" s="144" t="s">
        <v>585</v>
      </c>
      <c r="D276" s="144" t="s">
        <v>208</v>
      </c>
      <c r="E276" s="145" t="s">
        <v>1252</v>
      </c>
      <c r="F276" s="146" t="s">
        <v>1253</v>
      </c>
      <c r="G276" s="147" t="s">
        <v>576</v>
      </c>
      <c r="H276" s="148">
        <v>3.661</v>
      </c>
      <c r="I276" s="149"/>
      <c r="J276" s="150">
        <f>ROUND(I276*H276,2)</f>
        <v>0</v>
      </c>
      <c r="K276" s="151"/>
      <c r="L276" s="33"/>
      <c r="M276" s="152" t="s">
        <v>1</v>
      </c>
      <c r="N276" s="153" t="s">
        <v>44</v>
      </c>
      <c r="O276" s="58"/>
      <c r="P276" s="154">
        <f>O276*H276</f>
        <v>0</v>
      </c>
      <c r="Q276" s="154">
        <v>0</v>
      </c>
      <c r="R276" s="154">
        <f>Q276*H276</f>
        <v>0</v>
      </c>
      <c r="S276" s="154">
        <v>0</v>
      </c>
      <c r="T276" s="155">
        <f>S276*H276</f>
        <v>0</v>
      </c>
      <c r="U276" s="32"/>
      <c r="V276" s="32"/>
      <c r="W276" s="32"/>
      <c r="X276" s="32"/>
      <c r="Y276" s="32"/>
      <c r="Z276" s="32"/>
      <c r="AA276" s="32"/>
      <c r="AB276" s="32"/>
      <c r="AC276" s="32"/>
      <c r="AD276" s="32"/>
      <c r="AE276" s="32"/>
      <c r="AR276" s="156" t="s">
        <v>212</v>
      </c>
      <c r="AT276" s="156" t="s">
        <v>208</v>
      </c>
      <c r="AU276" s="156" t="s">
        <v>89</v>
      </c>
      <c r="AY276" s="17" t="s">
        <v>207</v>
      </c>
      <c r="BE276" s="157">
        <f>IF(N276="základní",J276,0)</f>
        <v>0</v>
      </c>
      <c r="BF276" s="157">
        <f>IF(N276="snížená",J276,0)</f>
        <v>0</v>
      </c>
      <c r="BG276" s="157">
        <f>IF(N276="zákl. přenesená",J276,0)</f>
        <v>0</v>
      </c>
      <c r="BH276" s="157">
        <f>IF(N276="sníž. přenesená",J276,0)</f>
        <v>0</v>
      </c>
      <c r="BI276" s="157">
        <f>IF(N276="nulová",J276,0)</f>
        <v>0</v>
      </c>
      <c r="BJ276" s="17" t="s">
        <v>87</v>
      </c>
      <c r="BK276" s="157">
        <f>ROUND(I276*H276,2)</f>
        <v>0</v>
      </c>
      <c r="BL276" s="17" t="s">
        <v>212</v>
      </c>
      <c r="BM276" s="156" t="s">
        <v>1478</v>
      </c>
    </row>
    <row r="277" spans="1:47" s="2" customFormat="1" ht="12">
      <c r="A277" s="32"/>
      <c r="B277" s="33"/>
      <c r="C277" s="32"/>
      <c r="D277" s="158" t="s">
        <v>213</v>
      </c>
      <c r="E277" s="32"/>
      <c r="F277" s="159" t="s">
        <v>1253</v>
      </c>
      <c r="G277" s="32"/>
      <c r="H277" s="32"/>
      <c r="I277" s="160"/>
      <c r="J277" s="32"/>
      <c r="K277" s="32"/>
      <c r="L277" s="33"/>
      <c r="M277" s="161"/>
      <c r="N277" s="162"/>
      <c r="O277" s="58"/>
      <c r="P277" s="58"/>
      <c r="Q277" s="58"/>
      <c r="R277" s="58"/>
      <c r="S277" s="58"/>
      <c r="T277" s="59"/>
      <c r="U277" s="32"/>
      <c r="V277" s="32"/>
      <c r="W277" s="32"/>
      <c r="X277" s="32"/>
      <c r="Y277" s="32"/>
      <c r="Z277" s="32"/>
      <c r="AA277" s="32"/>
      <c r="AB277" s="32"/>
      <c r="AC277" s="32"/>
      <c r="AD277" s="32"/>
      <c r="AE277" s="32"/>
      <c r="AT277" s="17" t="s">
        <v>213</v>
      </c>
      <c r="AU277" s="17" t="s">
        <v>89</v>
      </c>
    </row>
    <row r="278" spans="2:51" s="15" customFormat="1" ht="12">
      <c r="B278" s="189"/>
      <c r="D278" s="158" t="s">
        <v>466</v>
      </c>
      <c r="E278" s="190" t="s">
        <v>1</v>
      </c>
      <c r="F278" s="191" t="s">
        <v>1479</v>
      </c>
      <c r="H278" s="192">
        <v>2.693</v>
      </c>
      <c r="I278" s="193"/>
      <c r="L278" s="189"/>
      <c r="M278" s="194"/>
      <c r="N278" s="195"/>
      <c r="O278" s="195"/>
      <c r="P278" s="195"/>
      <c r="Q278" s="195"/>
      <c r="R278" s="195"/>
      <c r="S278" s="195"/>
      <c r="T278" s="196"/>
      <c r="AT278" s="190" t="s">
        <v>466</v>
      </c>
      <c r="AU278" s="190" t="s">
        <v>89</v>
      </c>
      <c r="AV278" s="15" t="s">
        <v>89</v>
      </c>
      <c r="AW278" s="15" t="s">
        <v>36</v>
      </c>
      <c r="AX278" s="15" t="s">
        <v>79</v>
      </c>
      <c r="AY278" s="190" t="s">
        <v>207</v>
      </c>
    </row>
    <row r="279" spans="2:51" s="15" customFormat="1" ht="12">
      <c r="B279" s="189"/>
      <c r="D279" s="158" t="s">
        <v>466</v>
      </c>
      <c r="E279" s="190" t="s">
        <v>1</v>
      </c>
      <c r="F279" s="191" t="s">
        <v>1480</v>
      </c>
      <c r="H279" s="192">
        <v>0.568</v>
      </c>
      <c r="I279" s="193"/>
      <c r="L279" s="189"/>
      <c r="M279" s="194"/>
      <c r="N279" s="195"/>
      <c r="O279" s="195"/>
      <c r="P279" s="195"/>
      <c r="Q279" s="195"/>
      <c r="R279" s="195"/>
      <c r="S279" s="195"/>
      <c r="T279" s="196"/>
      <c r="AT279" s="190" t="s">
        <v>466</v>
      </c>
      <c r="AU279" s="190" t="s">
        <v>89</v>
      </c>
      <c r="AV279" s="15" t="s">
        <v>89</v>
      </c>
      <c r="AW279" s="15" t="s">
        <v>36</v>
      </c>
      <c r="AX279" s="15" t="s">
        <v>79</v>
      </c>
      <c r="AY279" s="190" t="s">
        <v>207</v>
      </c>
    </row>
    <row r="280" spans="2:51" s="15" customFormat="1" ht="12">
      <c r="B280" s="189"/>
      <c r="D280" s="158" t="s">
        <v>466</v>
      </c>
      <c r="E280" s="190" t="s">
        <v>1</v>
      </c>
      <c r="F280" s="191" t="s">
        <v>1481</v>
      </c>
      <c r="H280" s="192">
        <v>0.1</v>
      </c>
      <c r="I280" s="193"/>
      <c r="L280" s="189"/>
      <c r="M280" s="194"/>
      <c r="N280" s="195"/>
      <c r="O280" s="195"/>
      <c r="P280" s="195"/>
      <c r="Q280" s="195"/>
      <c r="R280" s="195"/>
      <c r="S280" s="195"/>
      <c r="T280" s="196"/>
      <c r="AT280" s="190" t="s">
        <v>466</v>
      </c>
      <c r="AU280" s="190" t="s">
        <v>89</v>
      </c>
      <c r="AV280" s="15" t="s">
        <v>89</v>
      </c>
      <c r="AW280" s="15" t="s">
        <v>36</v>
      </c>
      <c r="AX280" s="15" t="s">
        <v>79</v>
      </c>
      <c r="AY280" s="190" t="s">
        <v>207</v>
      </c>
    </row>
    <row r="281" spans="2:51" s="15" customFormat="1" ht="12">
      <c r="B281" s="189"/>
      <c r="D281" s="158" t="s">
        <v>466</v>
      </c>
      <c r="E281" s="190" t="s">
        <v>1</v>
      </c>
      <c r="F281" s="191" t="s">
        <v>1482</v>
      </c>
      <c r="H281" s="192">
        <v>0.3</v>
      </c>
      <c r="I281" s="193"/>
      <c r="L281" s="189"/>
      <c r="M281" s="194"/>
      <c r="N281" s="195"/>
      <c r="O281" s="195"/>
      <c r="P281" s="195"/>
      <c r="Q281" s="195"/>
      <c r="R281" s="195"/>
      <c r="S281" s="195"/>
      <c r="T281" s="196"/>
      <c r="AT281" s="190" t="s">
        <v>466</v>
      </c>
      <c r="AU281" s="190" t="s">
        <v>89</v>
      </c>
      <c r="AV281" s="15" t="s">
        <v>89</v>
      </c>
      <c r="AW281" s="15" t="s">
        <v>36</v>
      </c>
      <c r="AX281" s="15" t="s">
        <v>79</v>
      </c>
      <c r="AY281" s="190" t="s">
        <v>207</v>
      </c>
    </row>
    <row r="282" spans="2:51" s="13" customFormat="1" ht="12">
      <c r="B282" s="175"/>
      <c r="D282" s="158" t="s">
        <v>466</v>
      </c>
      <c r="E282" s="176" t="s">
        <v>1</v>
      </c>
      <c r="F282" s="177" t="s">
        <v>468</v>
      </c>
      <c r="H282" s="178">
        <v>3.661</v>
      </c>
      <c r="I282" s="179"/>
      <c r="L282" s="175"/>
      <c r="M282" s="180"/>
      <c r="N282" s="181"/>
      <c r="O282" s="181"/>
      <c r="P282" s="181"/>
      <c r="Q282" s="181"/>
      <c r="R282" s="181"/>
      <c r="S282" s="181"/>
      <c r="T282" s="182"/>
      <c r="AT282" s="176" t="s">
        <v>466</v>
      </c>
      <c r="AU282" s="176" t="s">
        <v>89</v>
      </c>
      <c r="AV282" s="13" t="s">
        <v>212</v>
      </c>
      <c r="AW282" s="13" t="s">
        <v>36</v>
      </c>
      <c r="AX282" s="13" t="s">
        <v>87</v>
      </c>
      <c r="AY282" s="176" t="s">
        <v>207</v>
      </c>
    </row>
    <row r="283" spans="1:65" s="2" customFormat="1" ht="16.5" customHeight="1">
      <c r="A283" s="32"/>
      <c r="B283" s="143"/>
      <c r="C283" s="144" t="s">
        <v>306</v>
      </c>
      <c r="D283" s="144" t="s">
        <v>208</v>
      </c>
      <c r="E283" s="145" t="s">
        <v>1261</v>
      </c>
      <c r="F283" s="146" t="s">
        <v>1262</v>
      </c>
      <c r="G283" s="147" t="s">
        <v>796</v>
      </c>
      <c r="H283" s="148">
        <v>0.073</v>
      </c>
      <c r="I283" s="149"/>
      <c r="J283" s="150">
        <f>ROUND(I283*H283,2)</f>
        <v>0</v>
      </c>
      <c r="K283" s="151"/>
      <c r="L283" s="33"/>
      <c r="M283" s="152" t="s">
        <v>1</v>
      </c>
      <c r="N283" s="153" t="s">
        <v>44</v>
      </c>
      <c r="O283" s="58"/>
      <c r="P283" s="154">
        <f>O283*H283</f>
        <v>0</v>
      </c>
      <c r="Q283" s="154">
        <v>0</v>
      </c>
      <c r="R283" s="154">
        <f>Q283*H283</f>
        <v>0</v>
      </c>
      <c r="S283" s="154">
        <v>0</v>
      </c>
      <c r="T283" s="155">
        <f>S283*H283</f>
        <v>0</v>
      </c>
      <c r="U283" s="32"/>
      <c r="V283" s="32"/>
      <c r="W283" s="32"/>
      <c r="X283" s="32"/>
      <c r="Y283" s="32"/>
      <c r="Z283" s="32"/>
      <c r="AA283" s="32"/>
      <c r="AB283" s="32"/>
      <c r="AC283" s="32"/>
      <c r="AD283" s="32"/>
      <c r="AE283" s="32"/>
      <c r="AR283" s="156" t="s">
        <v>212</v>
      </c>
      <c r="AT283" s="156" t="s">
        <v>208</v>
      </c>
      <c r="AU283" s="156" t="s">
        <v>89</v>
      </c>
      <c r="AY283" s="17" t="s">
        <v>207</v>
      </c>
      <c r="BE283" s="157">
        <f>IF(N283="základní",J283,0)</f>
        <v>0</v>
      </c>
      <c r="BF283" s="157">
        <f>IF(N283="snížená",J283,0)</f>
        <v>0</v>
      </c>
      <c r="BG283" s="157">
        <f>IF(N283="zákl. přenesená",J283,0)</f>
        <v>0</v>
      </c>
      <c r="BH283" s="157">
        <f>IF(N283="sníž. přenesená",J283,0)</f>
        <v>0</v>
      </c>
      <c r="BI283" s="157">
        <f>IF(N283="nulová",J283,0)</f>
        <v>0</v>
      </c>
      <c r="BJ283" s="17" t="s">
        <v>87</v>
      </c>
      <c r="BK283" s="157">
        <f>ROUND(I283*H283,2)</f>
        <v>0</v>
      </c>
      <c r="BL283" s="17" t="s">
        <v>212</v>
      </c>
      <c r="BM283" s="156" t="s">
        <v>1483</v>
      </c>
    </row>
    <row r="284" spans="1:47" s="2" customFormat="1" ht="12">
      <c r="A284" s="32"/>
      <c r="B284" s="33"/>
      <c r="C284" s="32"/>
      <c r="D284" s="158" t="s">
        <v>213</v>
      </c>
      <c r="E284" s="32"/>
      <c r="F284" s="159" t="s">
        <v>1262</v>
      </c>
      <c r="G284" s="32"/>
      <c r="H284" s="32"/>
      <c r="I284" s="160"/>
      <c r="J284" s="32"/>
      <c r="K284" s="32"/>
      <c r="L284" s="33"/>
      <c r="M284" s="161"/>
      <c r="N284" s="162"/>
      <c r="O284" s="58"/>
      <c r="P284" s="58"/>
      <c r="Q284" s="58"/>
      <c r="R284" s="58"/>
      <c r="S284" s="58"/>
      <c r="T284" s="59"/>
      <c r="U284" s="32"/>
      <c r="V284" s="32"/>
      <c r="W284" s="32"/>
      <c r="X284" s="32"/>
      <c r="Y284" s="32"/>
      <c r="Z284" s="32"/>
      <c r="AA284" s="32"/>
      <c r="AB284" s="32"/>
      <c r="AC284" s="32"/>
      <c r="AD284" s="32"/>
      <c r="AE284" s="32"/>
      <c r="AT284" s="17" t="s">
        <v>213</v>
      </c>
      <c r="AU284" s="17" t="s">
        <v>89</v>
      </c>
    </row>
    <row r="285" spans="2:51" s="15" customFormat="1" ht="22.5">
      <c r="B285" s="189"/>
      <c r="D285" s="158" t="s">
        <v>466</v>
      </c>
      <c r="E285" s="190" t="s">
        <v>1</v>
      </c>
      <c r="F285" s="191" t="s">
        <v>1484</v>
      </c>
      <c r="H285" s="192">
        <v>0.073</v>
      </c>
      <c r="I285" s="193"/>
      <c r="L285" s="189"/>
      <c r="M285" s="194"/>
      <c r="N285" s="195"/>
      <c r="O285" s="195"/>
      <c r="P285" s="195"/>
      <c r="Q285" s="195"/>
      <c r="R285" s="195"/>
      <c r="S285" s="195"/>
      <c r="T285" s="196"/>
      <c r="AT285" s="190" t="s">
        <v>466</v>
      </c>
      <c r="AU285" s="190" t="s">
        <v>89</v>
      </c>
      <c r="AV285" s="15" t="s">
        <v>89</v>
      </c>
      <c r="AW285" s="15" t="s">
        <v>36</v>
      </c>
      <c r="AX285" s="15" t="s">
        <v>87</v>
      </c>
      <c r="AY285" s="190" t="s">
        <v>207</v>
      </c>
    </row>
    <row r="286" spans="1:65" s="2" customFormat="1" ht="16.5" customHeight="1">
      <c r="A286" s="32"/>
      <c r="B286" s="143"/>
      <c r="C286" s="197" t="s">
        <v>588</v>
      </c>
      <c r="D286" s="197" t="s">
        <v>267</v>
      </c>
      <c r="E286" s="198" t="s">
        <v>1265</v>
      </c>
      <c r="F286" s="199" t="s">
        <v>1266</v>
      </c>
      <c r="G286" s="200" t="s">
        <v>796</v>
      </c>
      <c r="H286" s="201">
        <v>0.073</v>
      </c>
      <c r="I286" s="202"/>
      <c r="J286" s="203">
        <f>ROUND(I286*H286,2)</f>
        <v>0</v>
      </c>
      <c r="K286" s="204"/>
      <c r="L286" s="205"/>
      <c r="M286" s="206" t="s">
        <v>1</v>
      </c>
      <c r="N286" s="207" t="s">
        <v>44</v>
      </c>
      <c r="O286" s="58"/>
      <c r="P286" s="154">
        <f>O286*H286</f>
        <v>0</v>
      </c>
      <c r="Q286" s="154">
        <v>0</v>
      </c>
      <c r="R286" s="154">
        <f>Q286*H286</f>
        <v>0</v>
      </c>
      <c r="S286" s="154">
        <v>0</v>
      </c>
      <c r="T286" s="155">
        <f>S286*H286</f>
        <v>0</v>
      </c>
      <c r="U286" s="32"/>
      <c r="V286" s="32"/>
      <c r="W286" s="32"/>
      <c r="X286" s="32"/>
      <c r="Y286" s="32"/>
      <c r="Z286" s="32"/>
      <c r="AA286" s="32"/>
      <c r="AB286" s="32"/>
      <c r="AC286" s="32"/>
      <c r="AD286" s="32"/>
      <c r="AE286" s="32"/>
      <c r="AR286" s="156" t="s">
        <v>224</v>
      </c>
      <c r="AT286" s="156" t="s">
        <v>267</v>
      </c>
      <c r="AU286" s="156" t="s">
        <v>89</v>
      </c>
      <c r="AY286" s="17" t="s">
        <v>207</v>
      </c>
      <c r="BE286" s="157">
        <f>IF(N286="základní",J286,0)</f>
        <v>0</v>
      </c>
      <c r="BF286" s="157">
        <f>IF(N286="snížená",J286,0)</f>
        <v>0</v>
      </c>
      <c r="BG286" s="157">
        <f>IF(N286="zákl. přenesená",J286,0)</f>
        <v>0</v>
      </c>
      <c r="BH286" s="157">
        <f>IF(N286="sníž. přenesená",J286,0)</f>
        <v>0</v>
      </c>
      <c r="BI286" s="157">
        <f>IF(N286="nulová",J286,0)</f>
        <v>0</v>
      </c>
      <c r="BJ286" s="17" t="s">
        <v>87</v>
      </c>
      <c r="BK286" s="157">
        <f>ROUND(I286*H286,2)</f>
        <v>0</v>
      </c>
      <c r="BL286" s="17" t="s">
        <v>212</v>
      </c>
      <c r="BM286" s="156" t="s">
        <v>1485</v>
      </c>
    </row>
    <row r="287" spans="1:47" s="2" customFormat="1" ht="12">
      <c r="A287" s="32"/>
      <c r="B287" s="33"/>
      <c r="C287" s="32"/>
      <c r="D287" s="158" t="s">
        <v>213</v>
      </c>
      <c r="E287" s="32"/>
      <c r="F287" s="159" t="s">
        <v>1266</v>
      </c>
      <c r="G287" s="32"/>
      <c r="H287" s="32"/>
      <c r="I287" s="160"/>
      <c r="J287" s="32"/>
      <c r="K287" s="32"/>
      <c r="L287" s="33"/>
      <c r="M287" s="161"/>
      <c r="N287" s="162"/>
      <c r="O287" s="58"/>
      <c r="P287" s="58"/>
      <c r="Q287" s="58"/>
      <c r="R287" s="58"/>
      <c r="S287" s="58"/>
      <c r="T287" s="59"/>
      <c r="U287" s="32"/>
      <c r="V287" s="32"/>
      <c r="W287" s="32"/>
      <c r="X287" s="32"/>
      <c r="Y287" s="32"/>
      <c r="Z287" s="32"/>
      <c r="AA287" s="32"/>
      <c r="AB287" s="32"/>
      <c r="AC287" s="32"/>
      <c r="AD287" s="32"/>
      <c r="AE287" s="32"/>
      <c r="AT287" s="17" t="s">
        <v>213</v>
      </c>
      <c r="AU287" s="17" t="s">
        <v>89</v>
      </c>
    </row>
    <row r="288" spans="1:65" s="2" customFormat="1" ht="21.75" customHeight="1">
      <c r="A288" s="32"/>
      <c r="B288" s="143"/>
      <c r="C288" s="144" t="s">
        <v>309</v>
      </c>
      <c r="D288" s="144" t="s">
        <v>208</v>
      </c>
      <c r="E288" s="145" t="s">
        <v>1269</v>
      </c>
      <c r="F288" s="146" t="s">
        <v>1270</v>
      </c>
      <c r="G288" s="147" t="s">
        <v>576</v>
      </c>
      <c r="H288" s="148">
        <v>633.6</v>
      </c>
      <c r="I288" s="149"/>
      <c r="J288" s="150">
        <f>ROUND(I288*H288,2)</f>
        <v>0</v>
      </c>
      <c r="K288" s="151"/>
      <c r="L288" s="33"/>
      <c r="M288" s="152" t="s">
        <v>1</v>
      </c>
      <c r="N288" s="153" t="s">
        <v>44</v>
      </c>
      <c r="O288" s="58"/>
      <c r="P288" s="154">
        <f>O288*H288</f>
        <v>0</v>
      </c>
      <c r="Q288" s="154">
        <v>0</v>
      </c>
      <c r="R288" s="154">
        <f>Q288*H288</f>
        <v>0</v>
      </c>
      <c r="S288" s="154">
        <v>0</v>
      </c>
      <c r="T288" s="155">
        <f>S288*H288</f>
        <v>0</v>
      </c>
      <c r="U288" s="32"/>
      <c r="V288" s="32"/>
      <c r="W288" s="32"/>
      <c r="X288" s="32"/>
      <c r="Y288" s="32"/>
      <c r="Z288" s="32"/>
      <c r="AA288" s="32"/>
      <c r="AB288" s="32"/>
      <c r="AC288" s="32"/>
      <c r="AD288" s="32"/>
      <c r="AE288" s="32"/>
      <c r="AR288" s="156" t="s">
        <v>212</v>
      </c>
      <c r="AT288" s="156" t="s">
        <v>208</v>
      </c>
      <c r="AU288" s="156" t="s">
        <v>89</v>
      </c>
      <c r="AY288" s="17" t="s">
        <v>207</v>
      </c>
      <c r="BE288" s="157">
        <f>IF(N288="základní",J288,0)</f>
        <v>0</v>
      </c>
      <c r="BF288" s="157">
        <f>IF(N288="snížená",J288,0)</f>
        <v>0</v>
      </c>
      <c r="BG288" s="157">
        <f>IF(N288="zákl. přenesená",J288,0)</f>
        <v>0</v>
      </c>
      <c r="BH288" s="157">
        <f>IF(N288="sníž. přenesená",J288,0)</f>
        <v>0</v>
      </c>
      <c r="BI288" s="157">
        <f>IF(N288="nulová",J288,0)</f>
        <v>0</v>
      </c>
      <c r="BJ288" s="17" t="s">
        <v>87</v>
      </c>
      <c r="BK288" s="157">
        <f>ROUND(I288*H288,2)</f>
        <v>0</v>
      </c>
      <c r="BL288" s="17" t="s">
        <v>212</v>
      </c>
      <c r="BM288" s="156" t="s">
        <v>1486</v>
      </c>
    </row>
    <row r="289" spans="1:47" s="2" customFormat="1" ht="29.25">
      <c r="A289" s="32"/>
      <c r="B289" s="33"/>
      <c r="C289" s="32"/>
      <c r="D289" s="158" t="s">
        <v>213</v>
      </c>
      <c r="E289" s="32"/>
      <c r="F289" s="159" t="s">
        <v>1272</v>
      </c>
      <c r="G289" s="32"/>
      <c r="H289" s="32"/>
      <c r="I289" s="160"/>
      <c r="J289" s="32"/>
      <c r="K289" s="32"/>
      <c r="L289" s="33"/>
      <c r="M289" s="161"/>
      <c r="N289" s="162"/>
      <c r="O289" s="58"/>
      <c r="P289" s="58"/>
      <c r="Q289" s="58"/>
      <c r="R289" s="58"/>
      <c r="S289" s="58"/>
      <c r="T289" s="59"/>
      <c r="U289" s="32"/>
      <c r="V289" s="32"/>
      <c r="W289" s="32"/>
      <c r="X289" s="32"/>
      <c r="Y289" s="32"/>
      <c r="Z289" s="32"/>
      <c r="AA289" s="32"/>
      <c r="AB289" s="32"/>
      <c r="AC289" s="32"/>
      <c r="AD289" s="32"/>
      <c r="AE289" s="32"/>
      <c r="AT289" s="17" t="s">
        <v>213</v>
      </c>
      <c r="AU289" s="17" t="s">
        <v>89</v>
      </c>
    </row>
    <row r="290" spans="2:51" s="15" customFormat="1" ht="12">
      <c r="B290" s="189"/>
      <c r="D290" s="158" t="s">
        <v>466</v>
      </c>
      <c r="E290" s="190" t="s">
        <v>1</v>
      </c>
      <c r="F290" s="191" t="s">
        <v>1487</v>
      </c>
      <c r="H290" s="192">
        <v>633.6</v>
      </c>
      <c r="I290" s="193"/>
      <c r="L290" s="189"/>
      <c r="M290" s="194"/>
      <c r="N290" s="195"/>
      <c r="O290" s="195"/>
      <c r="P290" s="195"/>
      <c r="Q290" s="195"/>
      <c r="R290" s="195"/>
      <c r="S290" s="195"/>
      <c r="T290" s="196"/>
      <c r="AT290" s="190" t="s">
        <v>466</v>
      </c>
      <c r="AU290" s="190" t="s">
        <v>89</v>
      </c>
      <c r="AV290" s="15" t="s">
        <v>89</v>
      </c>
      <c r="AW290" s="15" t="s">
        <v>36</v>
      </c>
      <c r="AX290" s="15" t="s">
        <v>87</v>
      </c>
      <c r="AY290" s="190" t="s">
        <v>207</v>
      </c>
    </row>
    <row r="291" spans="1:65" s="2" customFormat="1" ht="16.5" customHeight="1">
      <c r="A291" s="32"/>
      <c r="B291" s="143"/>
      <c r="C291" s="197" t="s">
        <v>591</v>
      </c>
      <c r="D291" s="197" t="s">
        <v>267</v>
      </c>
      <c r="E291" s="198" t="s">
        <v>1275</v>
      </c>
      <c r="F291" s="199" t="s">
        <v>1276</v>
      </c>
      <c r="G291" s="200" t="s">
        <v>796</v>
      </c>
      <c r="H291" s="201">
        <v>1235.52</v>
      </c>
      <c r="I291" s="202"/>
      <c r="J291" s="203">
        <f>ROUND(I291*H291,2)</f>
        <v>0</v>
      </c>
      <c r="K291" s="204"/>
      <c r="L291" s="205"/>
      <c r="M291" s="206" t="s">
        <v>1</v>
      </c>
      <c r="N291" s="207" t="s">
        <v>44</v>
      </c>
      <c r="O291" s="58"/>
      <c r="P291" s="154">
        <f>O291*H291</f>
        <v>0</v>
      </c>
      <c r="Q291" s="154">
        <v>0</v>
      </c>
      <c r="R291" s="154">
        <f>Q291*H291</f>
        <v>0</v>
      </c>
      <c r="S291" s="154">
        <v>0</v>
      </c>
      <c r="T291" s="155">
        <f>S291*H291</f>
        <v>0</v>
      </c>
      <c r="U291" s="32"/>
      <c r="V291" s="32"/>
      <c r="W291" s="32"/>
      <c r="X291" s="32"/>
      <c r="Y291" s="32"/>
      <c r="Z291" s="32"/>
      <c r="AA291" s="32"/>
      <c r="AB291" s="32"/>
      <c r="AC291" s="32"/>
      <c r="AD291" s="32"/>
      <c r="AE291" s="32"/>
      <c r="AR291" s="156" t="s">
        <v>224</v>
      </c>
      <c r="AT291" s="156" t="s">
        <v>267</v>
      </c>
      <c r="AU291" s="156" t="s">
        <v>89</v>
      </c>
      <c r="AY291" s="17" t="s">
        <v>207</v>
      </c>
      <c r="BE291" s="157">
        <f>IF(N291="základní",J291,0)</f>
        <v>0</v>
      </c>
      <c r="BF291" s="157">
        <f>IF(N291="snížená",J291,0)</f>
        <v>0</v>
      </c>
      <c r="BG291" s="157">
        <f>IF(N291="zákl. přenesená",J291,0)</f>
        <v>0</v>
      </c>
      <c r="BH291" s="157">
        <f>IF(N291="sníž. přenesená",J291,0)</f>
        <v>0</v>
      </c>
      <c r="BI291" s="157">
        <f>IF(N291="nulová",J291,0)</f>
        <v>0</v>
      </c>
      <c r="BJ291" s="17" t="s">
        <v>87</v>
      </c>
      <c r="BK291" s="157">
        <f>ROUND(I291*H291,2)</f>
        <v>0</v>
      </c>
      <c r="BL291" s="17" t="s">
        <v>212</v>
      </c>
      <c r="BM291" s="156" t="s">
        <v>1488</v>
      </c>
    </row>
    <row r="292" spans="1:47" s="2" customFormat="1" ht="12">
      <c r="A292" s="32"/>
      <c r="B292" s="33"/>
      <c r="C292" s="32"/>
      <c r="D292" s="158" t="s">
        <v>213</v>
      </c>
      <c r="E292" s="32"/>
      <c r="F292" s="159" t="s">
        <v>1276</v>
      </c>
      <c r="G292" s="32"/>
      <c r="H292" s="32"/>
      <c r="I292" s="160"/>
      <c r="J292" s="32"/>
      <c r="K292" s="32"/>
      <c r="L292" s="33"/>
      <c r="M292" s="161"/>
      <c r="N292" s="162"/>
      <c r="O292" s="58"/>
      <c r="P292" s="58"/>
      <c r="Q292" s="58"/>
      <c r="R292" s="58"/>
      <c r="S292" s="58"/>
      <c r="T292" s="59"/>
      <c r="U292" s="32"/>
      <c r="V292" s="32"/>
      <c r="W292" s="32"/>
      <c r="X292" s="32"/>
      <c r="Y292" s="32"/>
      <c r="Z292" s="32"/>
      <c r="AA292" s="32"/>
      <c r="AB292" s="32"/>
      <c r="AC292" s="32"/>
      <c r="AD292" s="32"/>
      <c r="AE292" s="32"/>
      <c r="AT292" s="17" t="s">
        <v>213</v>
      </c>
      <c r="AU292" s="17" t="s">
        <v>89</v>
      </c>
    </row>
    <row r="293" spans="2:51" s="15" customFormat="1" ht="12">
      <c r="B293" s="189"/>
      <c r="D293" s="158" t="s">
        <v>466</v>
      </c>
      <c r="E293" s="190" t="s">
        <v>1</v>
      </c>
      <c r="F293" s="191" t="s">
        <v>1489</v>
      </c>
      <c r="H293" s="192">
        <v>1235.52</v>
      </c>
      <c r="I293" s="193"/>
      <c r="L293" s="189"/>
      <c r="M293" s="194"/>
      <c r="N293" s="195"/>
      <c r="O293" s="195"/>
      <c r="P293" s="195"/>
      <c r="Q293" s="195"/>
      <c r="R293" s="195"/>
      <c r="S293" s="195"/>
      <c r="T293" s="196"/>
      <c r="AT293" s="190" t="s">
        <v>466</v>
      </c>
      <c r="AU293" s="190" t="s">
        <v>89</v>
      </c>
      <c r="AV293" s="15" t="s">
        <v>89</v>
      </c>
      <c r="AW293" s="15" t="s">
        <v>36</v>
      </c>
      <c r="AX293" s="15" t="s">
        <v>87</v>
      </c>
      <c r="AY293" s="190" t="s">
        <v>207</v>
      </c>
    </row>
    <row r="294" spans="1:65" s="2" customFormat="1" ht="21.75" customHeight="1">
      <c r="A294" s="32"/>
      <c r="B294" s="143"/>
      <c r="C294" s="144" t="s">
        <v>314</v>
      </c>
      <c r="D294" s="144" t="s">
        <v>208</v>
      </c>
      <c r="E294" s="145" t="s">
        <v>1280</v>
      </c>
      <c r="F294" s="146" t="s">
        <v>1281</v>
      </c>
      <c r="G294" s="147" t="s">
        <v>576</v>
      </c>
      <c r="H294" s="148">
        <v>1043.735</v>
      </c>
      <c r="I294" s="149"/>
      <c r="J294" s="150">
        <f>ROUND(I294*H294,2)</f>
        <v>0</v>
      </c>
      <c r="K294" s="151"/>
      <c r="L294" s="33"/>
      <c r="M294" s="152" t="s">
        <v>1</v>
      </c>
      <c r="N294" s="153" t="s">
        <v>44</v>
      </c>
      <c r="O294" s="58"/>
      <c r="P294" s="154">
        <f>O294*H294</f>
        <v>0</v>
      </c>
      <c r="Q294" s="154">
        <v>0</v>
      </c>
      <c r="R294" s="154">
        <f>Q294*H294</f>
        <v>0</v>
      </c>
      <c r="S294" s="154">
        <v>0</v>
      </c>
      <c r="T294" s="155">
        <f>S294*H294</f>
        <v>0</v>
      </c>
      <c r="U294" s="32"/>
      <c r="V294" s="32"/>
      <c r="W294" s="32"/>
      <c r="X294" s="32"/>
      <c r="Y294" s="32"/>
      <c r="Z294" s="32"/>
      <c r="AA294" s="32"/>
      <c r="AB294" s="32"/>
      <c r="AC294" s="32"/>
      <c r="AD294" s="32"/>
      <c r="AE294" s="32"/>
      <c r="AR294" s="156" t="s">
        <v>212</v>
      </c>
      <c r="AT294" s="156" t="s">
        <v>208</v>
      </c>
      <c r="AU294" s="156" t="s">
        <v>89</v>
      </c>
      <c r="AY294" s="17" t="s">
        <v>207</v>
      </c>
      <c r="BE294" s="157">
        <f>IF(N294="základní",J294,0)</f>
        <v>0</v>
      </c>
      <c r="BF294" s="157">
        <f>IF(N294="snížená",J294,0)</f>
        <v>0</v>
      </c>
      <c r="BG294" s="157">
        <f>IF(N294="zákl. přenesená",J294,0)</f>
        <v>0</v>
      </c>
      <c r="BH294" s="157">
        <f>IF(N294="sníž. přenesená",J294,0)</f>
        <v>0</v>
      </c>
      <c r="BI294" s="157">
        <f>IF(N294="nulová",J294,0)</f>
        <v>0</v>
      </c>
      <c r="BJ294" s="17" t="s">
        <v>87</v>
      </c>
      <c r="BK294" s="157">
        <f>ROUND(I294*H294,2)</f>
        <v>0</v>
      </c>
      <c r="BL294" s="17" t="s">
        <v>212</v>
      </c>
      <c r="BM294" s="156" t="s">
        <v>1490</v>
      </c>
    </row>
    <row r="295" spans="1:47" s="2" customFormat="1" ht="39">
      <c r="A295" s="32"/>
      <c r="B295" s="33"/>
      <c r="C295" s="32"/>
      <c r="D295" s="158" t="s">
        <v>213</v>
      </c>
      <c r="E295" s="32"/>
      <c r="F295" s="159" t="s">
        <v>1283</v>
      </c>
      <c r="G295" s="32"/>
      <c r="H295" s="32"/>
      <c r="I295" s="160"/>
      <c r="J295" s="32"/>
      <c r="K295" s="32"/>
      <c r="L295" s="33"/>
      <c r="M295" s="161"/>
      <c r="N295" s="162"/>
      <c r="O295" s="58"/>
      <c r="P295" s="58"/>
      <c r="Q295" s="58"/>
      <c r="R295" s="58"/>
      <c r="S295" s="58"/>
      <c r="T295" s="59"/>
      <c r="U295" s="32"/>
      <c r="V295" s="32"/>
      <c r="W295" s="32"/>
      <c r="X295" s="32"/>
      <c r="Y295" s="32"/>
      <c r="Z295" s="32"/>
      <c r="AA295" s="32"/>
      <c r="AB295" s="32"/>
      <c r="AC295" s="32"/>
      <c r="AD295" s="32"/>
      <c r="AE295" s="32"/>
      <c r="AT295" s="17" t="s">
        <v>213</v>
      </c>
      <c r="AU295" s="17" t="s">
        <v>89</v>
      </c>
    </row>
    <row r="296" spans="2:51" s="15" customFormat="1" ht="12">
      <c r="B296" s="189"/>
      <c r="D296" s="158" t="s">
        <v>466</v>
      </c>
      <c r="E296" s="190" t="s">
        <v>1</v>
      </c>
      <c r="F296" s="191" t="s">
        <v>1491</v>
      </c>
      <c r="H296" s="192">
        <v>1039.05</v>
      </c>
      <c r="I296" s="193"/>
      <c r="L296" s="189"/>
      <c r="M296" s="194"/>
      <c r="N296" s="195"/>
      <c r="O296" s="195"/>
      <c r="P296" s="195"/>
      <c r="Q296" s="195"/>
      <c r="R296" s="195"/>
      <c r="S296" s="195"/>
      <c r="T296" s="196"/>
      <c r="AT296" s="190" t="s">
        <v>466</v>
      </c>
      <c r="AU296" s="190" t="s">
        <v>89</v>
      </c>
      <c r="AV296" s="15" t="s">
        <v>89</v>
      </c>
      <c r="AW296" s="15" t="s">
        <v>36</v>
      </c>
      <c r="AX296" s="15" t="s">
        <v>79</v>
      </c>
      <c r="AY296" s="190" t="s">
        <v>207</v>
      </c>
    </row>
    <row r="297" spans="2:51" s="15" customFormat="1" ht="22.5">
      <c r="B297" s="189"/>
      <c r="D297" s="158" t="s">
        <v>466</v>
      </c>
      <c r="E297" s="190" t="s">
        <v>1</v>
      </c>
      <c r="F297" s="191" t="s">
        <v>1492</v>
      </c>
      <c r="H297" s="192">
        <v>4.685</v>
      </c>
      <c r="I297" s="193"/>
      <c r="L297" s="189"/>
      <c r="M297" s="194"/>
      <c r="N297" s="195"/>
      <c r="O297" s="195"/>
      <c r="P297" s="195"/>
      <c r="Q297" s="195"/>
      <c r="R297" s="195"/>
      <c r="S297" s="195"/>
      <c r="T297" s="196"/>
      <c r="AT297" s="190" t="s">
        <v>466</v>
      </c>
      <c r="AU297" s="190" t="s">
        <v>89</v>
      </c>
      <c r="AV297" s="15" t="s">
        <v>89</v>
      </c>
      <c r="AW297" s="15" t="s">
        <v>36</v>
      </c>
      <c r="AX297" s="15" t="s">
        <v>79</v>
      </c>
      <c r="AY297" s="190" t="s">
        <v>207</v>
      </c>
    </row>
    <row r="298" spans="2:51" s="13" customFormat="1" ht="12">
      <c r="B298" s="175"/>
      <c r="D298" s="158" t="s">
        <v>466</v>
      </c>
      <c r="E298" s="176" t="s">
        <v>1</v>
      </c>
      <c r="F298" s="177" t="s">
        <v>468</v>
      </c>
      <c r="H298" s="178">
        <v>1043.735</v>
      </c>
      <c r="I298" s="179"/>
      <c r="L298" s="175"/>
      <c r="M298" s="180"/>
      <c r="N298" s="181"/>
      <c r="O298" s="181"/>
      <c r="P298" s="181"/>
      <c r="Q298" s="181"/>
      <c r="R298" s="181"/>
      <c r="S298" s="181"/>
      <c r="T298" s="182"/>
      <c r="AT298" s="176" t="s">
        <v>466</v>
      </c>
      <c r="AU298" s="176" t="s">
        <v>89</v>
      </c>
      <c r="AV298" s="13" t="s">
        <v>212</v>
      </c>
      <c r="AW298" s="13" t="s">
        <v>36</v>
      </c>
      <c r="AX298" s="13" t="s">
        <v>87</v>
      </c>
      <c r="AY298" s="176" t="s">
        <v>207</v>
      </c>
    </row>
    <row r="299" spans="1:65" s="2" customFormat="1" ht="16.5" customHeight="1">
      <c r="A299" s="32"/>
      <c r="B299" s="143"/>
      <c r="C299" s="144" t="s">
        <v>594</v>
      </c>
      <c r="D299" s="144" t="s">
        <v>208</v>
      </c>
      <c r="E299" s="145" t="s">
        <v>1293</v>
      </c>
      <c r="F299" s="146" t="s">
        <v>1294</v>
      </c>
      <c r="G299" s="147" t="s">
        <v>576</v>
      </c>
      <c r="H299" s="148">
        <v>161.5</v>
      </c>
      <c r="I299" s="149"/>
      <c r="J299" s="150">
        <f>ROUND(I299*H299,2)</f>
        <v>0</v>
      </c>
      <c r="K299" s="151"/>
      <c r="L299" s="33"/>
      <c r="M299" s="152" t="s">
        <v>1</v>
      </c>
      <c r="N299" s="153" t="s">
        <v>44</v>
      </c>
      <c r="O299" s="58"/>
      <c r="P299" s="154">
        <f>O299*H299</f>
        <v>0</v>
      </c>
      <c r="Q299" s="154">
        <v>0</v>
      </c>
      <c r="R299" s="154">
        <f>Q299*H299</f>
        <v>0</v>
      </c>
      <c r="S299" s="154">
        <v>0</v>
      </c>
      <c r="T299" s="155">
        <f>S299*H299</f>
        <v>0</v>
      </c>
      <c r="U299" s="32"/>
      <c r="V299" s="32"/>
      <c r="W299" s="32"/>
      <c r="X299" s="32"/>
      <c r="Y299" s="32"/>
      <c r="Z299" s="32"/>
      <c r="AA299" s="32"/>
      <c r="AB299" s="32"/>
      <c r="AC299" s="32"/>
      <c r="AD299" s="32"/>
      <c r="AE299" s="32"/>
      <c r="AR299" s="156" t="s">
        <v>212</v>
      </c>
      <c r="AT299" s="156" t="s">
        <v>208</v>
      </c>
      <c r="AU299" s="156" t="s">
        <v>89</v>
      </c>
      <c r="AY299" s="17" t="s">
        <v>207</v>
      </c>
      <c r="BE299" s="157">
        <f>IF(N299="základní",J299,0)</f>
        <v>0</v>
      </c>
      <c r="BF299" s="157">
        <f>IF(N299="snížená",J299,0)</f>
        <v>0</v>
      </c>
      <c r="BG299" s="157">
        <f>IF(N299="zákl. přenesená",J299,0)</f>
        <v>0</v>
      </c>
      <c r="BH299" s="157">
        <f>IF(N299="sníž. přenesená",J299,0)</f>
        <v>0</v>
      </c>
      <c r="BI299" s="157">
        <f>IF(N299="nulová",J299,0)</f>
        <v>0</v>
      </c>
      <c r="BJ299" s="17" t="s">
        <v>87</v>
      </c>
      <c r="BK299" s="157">
        <f>ROUND(I299*H299,2)</f>
        <v>0</v>
      </c>
      <c r="BL299" s="17" t="s">
        <v>212</v>
      </c>
      <c r="BM299" s="156" t="s">
        <v>1493</v>
      </c>
    </row>
    <row r="300" spans="1:47" s="2" customFormat="1" ht="12">
      <c r="A300" s="32"/>
      <c r="B300" s="33"/>
      <c r="C300" s="32"/>
      <c r="D300" s="158" t="s">
        <v>213</v>
      </c>
      <c r="E300" s="32"/>
      <c r="F300" s="159" t="s">
        <v>1294</v>
      </c>
      <c r="G300" s="32"/>
      <c r="H300" s="32"/>
      <c r="I300" s="160"/>
      <c r="J300" s="32"/>
      <c r="K300" s="32"/>
      <c r="L300" s="33"/>
      <c r="M300" s="161"/>
      <c r="N300" s="162"/>
      <c r="O300" s="58"/>
      <c r="P300" s="58"/>
      <c r="Q300" s="58"/>
      <c r="R300" s="58"/>
      <c r="S300" s="58"/>
      <c r="T300" s="59"/>
      <c r="U300" s="32"/>
      <c r="V300" s="32"/>
      <c r="W300" s="32"/>
      <c r="X300" s="32"/>
      <c r="Y300" s="32"/>
      <c r="Z300" s="32"/>
      <c r="AA300" s="32"/>
      <c r="AB300" s="32"/>
      <c r="AC300" s="32"/>
      <c r="AD300" s="32"/>
      <c r="AE300" s="32"/>
      <c r="AT300" s="17" t="s">
        <v>213</v>
      </c>
      <c r="AU300" s="17" t="s">
        <v>89</v>
      </c>
    </row>
    <row r="301" spans="2:51" s="15" customFormat="1" ht="12">
      <c r="B301" s="189"/>
      <c r="D301" s="158" t="s">
        <v>466</v>
      </c>
      <c r="E301" s="190" t="s">
        <v>1</v>
      </c>
      <c r="F301" s="191" t="s">
        <v>1494</v>
      </c>
      <c r="H301" s="192">
        <v>161.5</v>
      </c>
      <c r="I301" s="193"/>
      <c r="L301" s="189"/>
      <c r="M301" s="194"/>
      <c r="N301" s="195"/>
      <c r="O301" s="195"/>
      <c r="P301" s="195"/>
      <c r="Q301" s="195"/>
      <c r="R301" s="195"/>
      <c r="S301" s="195"/>
      <c r="T301" s="196"/>
      <c r="AT301" s="190" t="s">
        <v>466</v>
      </c>
      <c r="AU301" s="190" t="s">
        <v>89</v>
      </c>
      <c r="AV301" s="15" t="s">
        <v>89</v>
      </c>
      <c r="AW301" s="15" t="s">
        <v>36</v>
      </c>
      <c r="AX301" s="15" t="s">
        <v>87</v>
      </c>
      <c r="AY301" s="190" t="s">
        <v>207</v>
      </c>
    </row>
    <row r="302" spans="1:65" s="2" customFormat="1" ht="16.5" customHeight="1">
      <c r="A302" s="32"/>
      <c r="B302" s="143"/>
      <c r="C302" s="144" t="s">
        <v>317</v>
      </c>
      <c r="D302" s="144" t="s">
        <v>208</v>
      </c>
      <c r="E302" s="145" t="s">
        <v>1297</v>
      </c>
      <c r="F302" s="146" t="s">
        <v>1298</v>
      </c>
      <c r="G302" s="147" t="s">
        <v>333</v>
      </c>
      <c r="H302" s="148">
        <v>1</v>
      </c>
      <c r="I302" s="149"/>
      <c r="J302" s="150">
        <f>ROUND(I302*H302,2)</f>
        <v>0</v>
      </c>
      <c r="K302" s="151"/>
      <c r="L302" s="33"/>
      <c r="M302" s="152" t="s">
        <v>1</v>
      </c>
      <c r="N302" s="153" t="s">
        <v>44</v>
      </c>
      <c r="O302" s="58"/>
      <c r="P302" s="154">
        <f>O302*H302</f>
        <v>0</v>
      </c>
      <c r="Q302" s="154">
        <v>0</v>
      </c>
      <c r="R302" s="154">
        <f>Q302*H302</f>
        <v>0</v>
      </c>
      <c r="S302" s="154">
        <v>0</v>
      </c>
      <c r="T302" s="155">
        <f>S302*H302</f>
        <v>0</v>
      </c>
      <c r="U302" s="32"/>
      <c r="V302" s="32"/>
      <c r="W302" s="32"/>
      <c r="X302" s="32"/>
      <c r="Y302" s="32"/>
      <c r="Z302" s="32"/>
      <c r="AA302" s="32"/>
      <c r="AB302" s="32"/>
      <c r="AC302" s="32"/>
      <c r="AD302" s="32"/>
      <c r="AE302" s="32"/>
      <c r="AR302" s="156" t="s">
        <v>212</v>
      </c>
      <c r="AT302" s="156" t="s">
        <v>208</v>
      </c>
      <c r="AU302" s="156" t="s">
        <v>89</v>
      </c>
      <c r="AY302" s="17" t="s">
        <v>207</v>
      </c>
      <c r="BE302" s="157">
        <f>IF(N302="základní",J302,0)</f>
        <v>0</v>
      </c>
      <c r="BF302" s="157">
        <f>IF(N302="snížená",J302,0)</f>
        <v>0</v>
      </c>
      <c r="BG302" s="157">
        <f>IF(N302="zákl. přenesená",J302,0)</f>
        <v>0</v>
      </c>
      <c r="BH302" s="157">
        <f>IF(N302="sníž. přenesená",J302,0)</f>
        <v>0</v>
      </c>
      <c r="BI302" s="157">
        <f>IF(N302="nulová",J302,0)</f>
        <v>0</v>
      </c>
      <c r="BJ302" s="17" t="s">
        <v>87</v>
      </c>
      <c r="BK302" s="157">
        <f>ROUND(I302*H302,2)</f>
        <v>0</v>
      </c>
      <c r="BL302" s="17" t="s">
        <v>212</v>
      </c>
      <c r="BM302" s="156" t="s">
        <v>1495</v>
      </c>
    </row>
    <row r="303" spans="1:47" s="2" customFormat="1" ht="12">
      <c r="A303" s="32"/>
      <c r="B303" s="33"/>
      <c r="C303" s="32"/>
      <c r="D303" s="158" t="s">
        <v>213</v>
      </c>
      <c r="E303" s="32"/>
      <c r="F303" s="159" t="s">
        <v>1298</v>
      </c>
      <c r="G303" s="32"/>
      <c r="H303" s="32"/>
      <c r="I303" s="160"/>
      <c r="J303" s="32"/>
      <c r="K303" s="32"/>
      <c r="L303" s="33"/>
      <c r="M303" s="161"/>
      <c r="N303" s="162"/>
      <c r="O303" s="58"/>
      <c r="P303" s="58"/>
      <c r="Q303" s="58"/>
      <c r="R303" s="58"/>
      <c r="S303" s="58"/>
      <c r="T303" s="59"/>
      <c r="U303" s="32"/>
      <c r="V303" s="32"/>
      <c r="W303" s="32"/>
      <c r="X303" s="32"/>
      <c r="Y303" s="32"/>
      <c r="Z303" s="32"/>
      <c r="AA303" s="32"/>
      <c r="AB303" s="32"/>
      <c r="AC303" s="32"/>
      <c r="AD303" s="32"/>
      <c r="AE303" s="32"/>
      <c r="AT303" s="17" t="s">
        <v>213</v>
      </c>
      <c r="AU303" s="17" t="s">
        <v>89</v>
      </c>
    </row>
    <row r="304" spans="2:63" s="11" customFormat="1" ht="25.9" customHeight="1">
      <c r="B304" s="132"/>
      <c r="D304" s="133" t="s">
        <v>78</v>
      </c>
      <c r="E304" s="134" t="s">
        <v>608</v>
      </c>
      <c r="F304" s="134" t="s">
        <v>609</v>
      </c>
      <c r="I304" s="135"/>
      <c r="J304" s="136">
        <f>BK304</f>
        <v>0</v>
      </c>
      <c r="L304" s="132"/>
      <c r="M304" s="137"/>
      <c r="N304" s="138"/>
      <c r="O304" s="138"/>
      <c r="P304" s="139">
        <f>SUM(P305:P389)</f>
        <v>0</v>
      </c>
      <c r="Q304" s="138"/>
      <c r="R304" s="139">
        <f>SUM(R305:R389)</f>
        <v>0</v>
      </c>
      <c r="S304" s="138"/>
      <c r="T304" s="140">
        <f>SUM(T305:T389)</f>
        <v>0</v>
      </c>
      <c r="AR304" s="133" t="s">
        <v>212</v>
      </c>
      <c r="AT304" s="141" t="s">
        <v>78</v>
      </c>
      <c r="AU304" s="141" t="s">
        <v>79</v>
      </c>
      <c r="AY304" s="133" t="s">
        <v>207</v>
      </c>
      <c r="BK304" s="142">
        <f>SUM(BK305:BK389)</f>
        <v>0</v>
      </c>
    </row>
    <row r="305" spans="1:65" s="2" customFormat="1" ht="55.5" customHeight="1">
      <c r="A305" s="32"/>
      <c r="B305" s="143"/>
      <c r="C305" s="144" t="s">
        <v>599</v>
      </c>
      <c r="D305" s="144" t="s">
        <v>208</v>
      </c>
      <c r="E305" s="145" t="s">
        <v>1301</v>
      </c>
      <c r="F305" s="146" t="s">
        <v>1302</v>
      </c>
      <c r="G305" s="147" t="s">
        <v>796</v>
      </c>
      <c r="H305" s="148">
        <v>298.065</v>
      </c>
      <c r="I305" s="149"/>
      <c r="J305" s="150">
        <f>ROUND(I305*H305,2)</f>
        <v>0</v>
      </c>
      <c r="K305" s="151"/>
      <c r="L305" s="33"/>
      <c r="M305" s="152" t="s">
        <v>1</v>
      </c>
      <c r="N305" s="153" t="s">
        <v>44</v>
      </c>
      <c r="O305" s="58"/>
      <c r="P305" s="154">
        <f>O305*H305</f>
        <v>0</v>
      </c>
      <c r="Q305" s="154">
        <v>0</v>
      </c>
      <c r="R305" s="154">
        <f>Q305*H305</f>
        <v>0</v>
      </c>
      <c r="S305" s="154">
        <v>0</v>
      </c>
      <c r="T305" s="155">
        <f>S305*H305</f>
        <v>0</v>
      </c>
      <c r="U305" s="32"/>
      <c r="V305" s="32"/>
      <c r="W305" s="32"/>
      <c r="X305" s="32"/>
      <c r="Y305" s="32"/>
      <c r="Z305" s="32"/>
      <c r="AA305" s="32"/>
      <c r="AB305" s="32"/>
      <c r="AC305" s="32"/>
      <c r="AD305" s="32"/>
      <c r="AE305" s="32"/>
      <c r="AR305" s="156" t="s">
        <v>902</v>
      </c>
      <c r="AT305" s="156" t="s">
        <v>208</v>
      </c>
      <c r="AU305" s="156" t="s">
        <v>87</v>
      </c>
      <c r="AY305" s="17" t="s">
        <v>207</v>
      </c>
      <c r="BE305" s="157">
        <f>IF(N305="základní",J305,0)</f>
        <v>0</v>
      </c>
      <c r="BF305" s="157">
        <f>IF(N305="snížená",J305,0)</f>
        <v>0</v>
      </c>
      <c r="BG305" s="157">
        <f>IF(N305="zákl. přenesená",J305,0)</f>
        <v>0</v>
      </c>
      <c r="BH305" s="157">
        <f>IF(N305="sníž. přenesená",J305,0)</f>
        <v>0</v>
      </c>
      <c r="BI305" s="157">
        <f>IF(N305="nulová",J305,0)</f>
        <v>0</v>
      </c>
      <c r="BJ305" s="17" t="s">
        <v>87</v>
      </c>
      <c r="BK305" s="157">
        <f>ROUND(I305*H305,2)</f>
        <v>0</v>
      </c>
      <c r="BL305" s="17" t="s">
        <v>902</v>
      </c>
      <c r="BM305" s="156" t="s">
        <v>1496</v>
      </c>
    </row>
    <row r="306" spans="1:47" s="2" customFormat="1" ht="39">
      <c r="A306" s="32"/>
      <c r="B306" s="33"/>
      <c r="C306" s="32"/>
      <c r="D306" s="158" t="s">
        <v>213</v>
      </c>
      <c r="E306" s="32"/>
      <c r="F306" s="159" t="s">
        <v>1304</v>
      </c>
      <c r="G306" s="32"/>
      <c r="H306" s="32"/>
      <c r="I306" s="160"/>
      <c r="J306" s="32"/>
      <c r="K306" s="32"/>
      <c r="L306" s="33"/>
      <c r="M306" s="161"/>
      <c r="N306" s="162"/>
      <c r="O306" s="58"/>
      <c r="P306" s="58"/>
      <c r="Q306" s="58"/>
      <c r="R306" s="58"/>
      <c r="S306" s="58"/>
      <c r="T306" s="59"/>
      <c r="U306" s="32"/>
      <c r="V306" s="32"/>
      <c r="W306" s="32"/>
      <c r="X306" s="32"/>
      <c r="Y306" s="32"/>
      <c r="Z306" s="32"/>
      <c r="AA306" s="32"/>
      <c r="AB306" s="32"/>
      <c r="AC306" s="32"/>
      <c r="AD306" s="32"/>
      <c r="AE306" s="32"/>
      <c r="AT306" s="17" t="s">
        <v>213</v>
      </c>
      <c r="AU306" s="17" t="s">
        <v>87</v>
      </c>
    </row>
    <row r="307" spans="1:47" s="2" customFormat="1" ht="19.5">
      <c r="A307" s="32"/>
      <c r="B307" s="33"/>
      <c r="C307" s="32"/>
      <c r="D307" s="158" t="s">
        <v>214</v>
      </c>
      <c r="E307" s="32"/>
      <c r="F307" s="163" t="s">
        <v>905</v>
      </c>
      <c r="G307" s="32"/>
      <c r="H307" s="32"/>
      <c r="I307" s="160"/>
      <c r="J307" s="32"/>
      <c r="K307" s="32"/>
      <c r="L307" s="33"/>
      <c r="M307" s="161"/>
      <c r="N307" s="162"/>
      <c r="O307" s="58"/>
      <c r="P307" s="58"/>
      <c r="Q307" s="58"/>
      <c r="R307" s="58"/>
      <c r="S307" s="58"/>
      <c r="T307" s="59"/>
      <c r="U307" s="32"/>
      <c r="V307" s="32"/>
      <c r="W307" s="32"/>
      <c r="X307" s="32"/>
      <c r="Y307" s="32"/>
      <c r="Z307" s="32"/>
      <c r="AA307" s="32"/>
      <c r="AB307" s="32"/>
      <c r="AC307" s="32"/>
      <c r="AD307" s="32"/>
      <c r="AE307" s="32"/>
      <c r="AT307" s="17" t="s">
        <v>214</v>
      </c>
      <c r="AU307" s="17" t="s">
        <v>87</v>
      </c>
    </row>
    <row r="308" spans="2:51" s="15" customFormat="1" ht="12">
      <c r="B308" s="189"/>
      <c r="D308" s="158" t="s">
        <v>466</v>
      </c>
      <c r="E308" s="190" t="s">
        <v>1</v>
      </c>
      <c r="F308" s="191" t="s">
        <v>1497</v>
      </c>
      <c r="H308" s="192">
        <v>249.307</v>
      </c>
      <c r="I308" s="193"/>
      <c r="L308" s="189"/>
      <c r="M308" s="194"/>
      <c r="N308" s="195"/>
      <c r="O308" s="195"/>
      <c r="P308" s="195"/>
      <c r="Q308" s="195"/>
      <c r="R308" s="195"/>
      <c r="S308" s="195"/>
      <c r="T308" s="196"/>
      <c r="AT308" s="190" t="s">
        <v>466</v>
      </c>
      <c r="AU308" s="190" t="s">
        <v>87</v>
      </c>
      <c r="AV308" s="15" t="s">
        <v>89</v>
      </c>
      <c r="AW308" s="15" t="s">
        <v>36</v>
      </c>
      <c r="AX308" s="15" t="s">
        <v>79</v>
      </c>
      <c r="AY308" s="190" t="s">
        <v>207</v>
      </c>
    </row>
    <row r="309" spans="2:51" s="15" customFormat="1" ht="12">
      <c r="B309" s="189"/>
      <c r="D309" s="158" t="s">
        <v>466</v>
      </c>
      <c r="E309" s="190" t="s">
        <v>1</v>
      </c>
      <c r="F309" s="191" t="s">
        <v>1498</v>
      </c>
      <c r="H309" s="192">
        <v>27</v>
      </c>
      <c r="I309" s="193"/>
      <c r="L309" s="189"/>
      <c r="M309" s="194"/>
      <c r="N309" s="195"/>
      <c r="O309" s="195"/>
      <c r="P309" s="195"/>
      <c r="Q309" s="195"/>
      <c r="R309" s="195"/>
      <c r="S309" s="195"/>
      <c r="T309" s="196"/>
      <c r="AT309" s="190" t="s">
        <v>466</v>
      </c>
      <c r="AU309" s="190" t="s">
        <v>87</v>
      </c>
      <c r="AV309" s="15" t="s">
        <v>89</v>
      </c>
      <c r="AW309" s="15" t="s">
        <v>36</v>
      </c>
      <c r="AX309" s="15" t="s">
        <v>79</v>
      </c>
      <c r="AY309" s="190" t="s">
        <v>207</v>
      </c>
    </row>
    <row r="310" spans="2:51" s="15" customFormat="1" ht="12">
      <c r="B310" s="189"/>
      <c r="D310" s="158" t="s">
        <v>466</v>
      </c>
      <c r="E310" s="190" t="s">
        <v>1</v>
      </c>
      <c r="F310" s="191" t="s">
        <v>1499</v>
      </c>
      <c r="H310" s="192">
        <v>21.758</v>
      </c>
      <c r="I310" s="193"/>
      <c r="L310" s="189"/>
      <c r="M310" s="194"/>
      <c r="N310" s="195"/>
      <c r="O310" s="195"/>
      <c r="P310" s="195"/>
      <c r="Q310" s="195"/>
      <c r="R310" s="195"/>
      <c r="S310" s="195"/>
      <c r="T310" s="196"/>
      <c r="AT310" s="190" t="s">
        <v>466</v>
      </c>
      <c r="AU310" s="190" t="s">
        <v>87</v>
      </c>
      <c r="AV310" s="15" t="s">
        <v>89</v>
      </c>
      <c r="AW310" s="15" t="s">
        <v>36</v>
      </c>
      <c r="AX310" s="15" t="s">
        <v>79</v>
      </c>
      <c r="AY310" s="190" t="s">
        <v>207</v>
      </c>
    </row>
    <row r="311" spans="2:51" s="13" customFormat="1" ht="12">
      <c r="B311" s="175"/>
      <c r="D311" s="158" t="s">
        <v>466</v>
      </c>
      <c r="E311" s="176" t="s">
        <v>1</v>
      </c>
      <c r="F311" s="177" t="s">
        <v>468</v>
      </c>
      <c r="H311" s="178">
        <v>298.065</v>
      </c>
      <c r="I311" s="179"/>
      <c r="L311" s="175"/>
      <c r="M311" s="180"/>
      <c r="N311" s="181"/>
      <c r="O311" s="181"/>
      <c r="P311" s="181"/>
      <c r="Q311" s="181"/>
      <c r="R311" s="181"/>
      <c r="S311" s="181"/>
      <c r="T311" s="182"/>
      <c r="AT311" s="176" t="s">
        <v>466</v>
      </c>
      <c r="AU311" s="176" t="s">
        <v>87</v>
      </c>
      <c r="AV311" s="13" t="s">
        <v>212</v>
      </c>
      <c r="AW311" s="13" t="s">
        <v>36</v>
      </c>
      <c r="AX311" s="13" t="s">
        <v>87</v>
      </c>
      <c r="AY311" s="176" t="s">
        <v>207</v>
      </c>
    </row>
    <row r="312" spans="1:65" s="2" customFormat="1" ht="55.5" customHeight="1">
      <c r="A312" s="32"/>
      <c r="B312" s="143"/>
      <c r="C312" s="144" t="s">
        <v>322</v>
      </c>
      <c r="D312" s="144" t="s">
        <v>208</v>
      </c>
      <c r="E312" s="145" t="s">
        <v>1308</v>
      </c>
      <c r="F312" s="146" t="s">
        <v>1309</v>
      </c>
      <c r="G312" s="147" t="s">
        <v>796</v>
      </c>
      <c r="H312" s="148">
        <v>5298.918</v>
      </c>
      <c r="I312" s="149"/>
      <c r="J312" s="150">
        <f>ROUND(I312*H312,2)</f>
        <v>0</v>
      </c>
      <c r="K312" s="151"/>
      <c r="L312" s="33"/>
      <c r="M312" s="152" t="s">
        <v>1</v>
      </c>
      <c r="N312" s="153" t="s">
        <v>44</v>
      </c>
      <c r="O312" s="58"/>
      <c r="P312" s="154">
        <f>O312*H312</f>
        <v>0</v>
      </c>
      <c r="Q312" s="154">
        <v>0</v>
      </c>
      <c r="R312" s="154">
        <f>Q312*H312</f>
        <v>0</v>
      </c>
      <c r="S312" s="154">
        <v>0</v>
      </c>
      <c r="T312" s="155">
        <f>S312*H312</f>
        <v>0</v>
      </c>
      <c r="U312" s="32"/>
      <c r="V312" s="32"/>
      <c r="W312" s="32"/>
      <c r="X312" s="32"/>
      <c r="Y312" s="32"/>
      <c r="Z312" s="32"/>
      <c r="AA312" s="32"/>
      <c r="AB312" s="32"/>
      <c r="AC312" s="32"/>
      <c r="AD312" s="32"/>
      <c r="AE312" s="32"/>
      <c r="AR312" s="156" t="s">
        <v>902</v>
      </c>
      <c r="AT312" s="156" t="s">
        <v>208</v>
      </c>
      <c r="AU312" s="156" t="s">
        <v>87</v>
      </c>
      <c r="AY312" s="17" t="s">
        <v>207</v>
      </c>
      <c r="BE312" s="157">
        <f>IF(N312="základní",J312,0)</f>
        <v>0</v>
      </c>
      <c r="BF312" s="157">
        <f>IF(N312="snížená",J312,0)</f>
        <v>0</v>
      </c>
      <c r="BG312" s="157">
        <f>IF(N312="zákl. přenesená",J312,0)</f>
        <v>0</v>
      </c>
      <c r="BH312" s="157">
        <f>IF(N312="sníž. přenesená",J312,0)</f>
        <v>0</v>
      </c>
      <c r="BI312" s="157">
        <f>IF(N312="nulová",J312,0)</f>
        <v>0</v>
      </c>
      <c r="BJ312" s="17" t="s">
        <v>87</v>
      </c>
      <c r="BK312" s="157">
        <f>ROUND(I312*H312,2)</f>
        <v>0</v>
      </c>
      <c r="BL312" s="17" t="s">
        <v>902</v>
      </c>
      <c r="BM312" s="156" t="s">
        <v>1500</v>
      </c>
    </row>
    <row r="313" spans="1:47" s="2" customFormat="1" ht="39">
      <c r="A313" s="32"/>
      <c r="B313" s="33"/>
      <c r="C313" s="32"/>
      <c r="D313" s="158" t="s">
        <v>213</v>
      </c>
      <c r="E313" s="32"/>
      <c r="F313" s="159" t="s">
        <v>1311</v>
      </c>
      <c r="G313" s="32"/>
      <c r="H313" s="32"/>
      <c r="I313" s="160"/>
      <c r="J313" s="32"/>
      <c r="K313" s="32"/>
      <c r="L313" s="33"/>
      <c r="M313" s="161"/>
      <c r="N313" s="162"/>
      <c r="O313" s="58"/>
      <c r="P313" s="58"/>
      <c r="Q313" s="58"/>
      <c r="R313" s="58"/>
      <c r="S313" s="58"/>
      <c r="T313" s="59"/>
      <c r="U313" s="32"/>
      <c r="V313" s="32"/>
      <c r="W313" s="32"/>
      <c r="X313" s="32"/>
      <c r="Y313" s="32"/>
      <c r="Z313" s="32"/>
      <c r="AA313" s="32"/>
      <c r="AB313" s="32"/>
      <c r="AC313" s="32"/>
      <c r="AD313" s="32"/>
      <c r="AE313" s="32"/>
      <c r="AT313" s="17" t="s">
        <v>213</v>
      </c>
      <c r="AU313" s="17" t="s">
        <v>87</v>
      </c>
    </row>
    <row r="314" spans="1:47" s="2" customFormat="1" ht="19.5">
      <c r="A314" s="32"/>
      <c r="B314" s="33"/>
      <c r="C314" s="32"/>
      <c r="D314" s="158" t="s">
        <v>214</v>
      </c>
      <c r="E314" s="32"/>
      <c r="F314" s="163" t="s">
        <v>905</v>
      </c>
      <c r="G314" s="32"/>
      <c r="H314" s="32"/>
      <c r="I314" s="160"/>
      <c r="J314" s="32"/>
      <c r="K314" s="32"/>
      <c r="L314" s="33"/>
      <c r="M314" s="161"/>
      <c r="N314" s="162"/>
      <c r="O314" s="58"/>
      <c r="P314" s="58"/>
      <c r="Q314" s="58"/>
      <c r="R314" s="58"/>
      <c r="S314" s="58"/>
      <c r="T314" s="59"/>
      <c r="U314" s="32"/>
      <c r="V314" s="32"/>
      <c r="W314" s="32"/>
      <c r="X314" s="32"/>
      <c r="Y314" s="32"/>
      <c r="Z314" s="32"/>
      <c r="AA314" s="32"/>
      <c r="AB314" s="32"/>
      <c r="AC314" s="32"/>
      <c r="AD314" s="32"/>
      <c r="AE314" s="32"/>
      <c r="AT314" s="17" t="s">
        <v>214</v>
      </c>
      <c r="AU314" s="17" t="s">
        <v>87</v>
      </c>
    </row>
    <row r="315" spans="2:51" s="15" customFormat="1" ht="12">
      <c r="B315" s="189"/>
      <c r="D315" s="158" t="s">
        <v>466</v>
      </c>
      <c r="E315" s="190" t="s">
        <v>1</v>
      </c>
      <c r="F315" s="191" t="s">
        <v>1501</v>
      </c>
      <c r="H315" s="192">
        <v>115.692</v>
      </c>
      <c r="I315" s="193"/>
      <c r="L315" s="189"/>
      <c r="M315" s="194"/>
      <c r="N315" s="195"/>
      <c r="O315" s="195"/>
      <c r="P315" s="195"/>
      <c r="Q315" s="195"/>
      <c r="R315" s="195"/>
      <c r="S315" s="195"/>
      <c r="T315" s="196"/>
      <c r="AT315" s="190" t="s">
        <v>466</v>
      </c>
      <c r="AU315" s="190" t="s">
        <v>87</v>
      </c>
      <c r="AV315" s="15" t="s">
        <v>89</v>
      </c>
      <c r="AW315" s="15" t="s">
        <v>36</v>
      </c>
      <c r="AX315" s="15" t="s">
        <v>79</v>
      </c>
      <c r="AY315" s="190" t="s">
        <v>207</v>
      </c>
    </row>
    <row r="316" spans="2:51" s="15" customFormat="1" ht="12">
      <c r="B316" s="189"/>
      <c r="D316" s="158" t="s">
        <v>466</v>
      </c>
      <c r="E316" s="190" t="s">
        <v>1</v>
      </c>
      <c r="F316" s="191" t="s">
        <v>1502</v>
      </c>
      <c r="H316" s="192">
        <v>1661.286</v>
      </c>
      <c r="I316" s="193"/>
      <c r="L316" s="189"/>
      <c r="M316" s="194"/>
      <c r="N316" s="195"/>
      <c r="O316" s="195"/>
      <c r="P316" s="195"/>
      <c r="Q316" s="195"/>
      <c r="R316" s="195"/>
      <c r="S316" s="195"/>
      <c r="T316" s="196"/>
      <c r="AT316" s="190" t="s">
        <v>466</v>
      </c>
      <c r="AU316" s="190" t="s">
        <v>87</v>
      </c>
      <c r="AV316" s="15" t="s">
        <v>89</v>
      </c>
      <c r="AW316" s="15" t="s">
        <v>36</v>
      </c>
      <c r="AX316" s="15" t="s">
        <v>79</v>
      </c>
      <c r="AY316" s="190" t="s">
        <v>207</v>
      </c>
    </row>
    <row r="317" spans="2:51" s="15" customFormat="1" ht="12">
      <c r="B317" s="189"/>
      <c r="D317" s="158" t="s">
        <v>466</v>
      </c>
      <c r="E317" s="190" t="s">
        <v>1</v>
      </c>
      <c r="F317" s="191" t="s">
        <v>1503</v>
      </c>
      <c r="H317" s="192">
        <v>1235.52</v>
      </c>
      <c r="I317" s="193"/>
      <c r="L317" s="189"/>
      <c r="M317" s="194"/>
      <c r="N317" s="195"/>
      <c r="O317" s="195"/>
      <c r="P317" s="195"/>
      <c r="Q317" s="195"/>
      <c r="R317" s="195"/>
      <c r="S317" s="195"/>
      <c r="T317" s="196"/>
      <c r="AT317" s="190" t="s">
        <v>466</v>
      </c>
      <c r="AU317" s="190" t="s">
        <v>87</v>
      </c>
      <c r="AV317" s="15" t="s">
        <v>89</v>
      </c>
      <c r="AW317" s="15" t="s">
        <v>36</v>
      </c>
      <c r="AX317" s="15" t="s">
        <v>79</v>
      </c>
      <c r="AY317" s="190" t="s">
        <v>207</v>
      </c>
    </row>
    <row r="318" spans="2:51" s="15" customFormat="1" ht="12">
      <c r="B318" s="189"/>
      <c r="D318" s="158" t="s">
        <v>466</v>
      </c>
      <c r="E318" s="190" t="s">
        <v>1</v>
      </c>
      <c r="F318" s="191" t="s">
        <v>1504</v>
      </c>
      <c r="H318" s="192">
        <v>2087.47</v>
      </c>
      <c r="I318" s="193"/>
      <c r="L318" s="189"/>
      <c r="M318" s="194"/>
      <c r="N318" s="195"/>
      <c r="O318" s="195"/>
      <c r="P318" s="195"/>
      <c r="Q318" s="195"/>
      <c r="R318" s="195"/>
      <c r="S318" s="195"/>
      <c r="T318" s="196"/>
      <c r="AT318" s="190" t="s">
        <v>466</v>
      </c>
      <c r="AU318" s="190" t="s">
        <v>87</v>
      </c>
      <c r="AV318" s="15" t="s">
        <v>89</v>
      </c>
      <c r="AW318" s="15" t="s">
        <v>36</v>
      </c>
      <c r="AX318" s="15" t="s">
        <v>79</v>
      </c>
      <c r="AY318" s="190" t="s">
        <v>207</v>
      </c>
    </row>
    <row r="319" spans="2:51" s="15" customFormat="1" ht="22.5">
      <c r="B319" s="189"/>
      <c r="D319" s="158" t="s">
        <v>466</v>
      </c>
      <c r="E319" s="190" t="s">
        <v>1</v>
      </c>
      <c r="F319" s="191" t="s">
        <v>1505</v>
      </c>
      <c r="H319" s="192">
        <v>163.42</v>
      </c>
      <c r="I319" s="193"/>
      <c r="L319" s="189"/>
      <c r="M319" s="194"/>
      <c r="N319" s="195"/>
      <c r="O319" s="195"/>
      <c r="P319" s="195"/>
      <c r="Q319" s="195"/>
      <c r="R319" s="195"/>
      <c r="S319" s="195"/>
      <c r="T319" s="196"/>
      <c r="AT319" s="190" t="s">
        <v>466</v>
      </c>
      <c r="AU319" s="190" t="s">
        <v>87</v>
      </c>
      <c r="AV319" s="15" t="s">
        <v>89</v>
      </c>
      <c r="AW319" s="15" t="s">
        <v>36</v>
      </c>
      <c r="AX319" s="15" t="s">
        <v>79</v>
      </c>
      <c r="AY319" s="190" t="s">
        <v>207</v>
      </c>
    </row>
    <row r="320" spans="2:51" s="15" customFormat="1" ht="12">
      <c r="B320" s="189"/>
      <c r="D320" s="158" t="s">
        <v>466</v>
      </c>
      <c r="E320" s="190" t="s">
        <v>1</v>
      </c>
      <c r="F320" s="191" t="s">
        <v>1506</v>
      </c>
      <c r="H320" s="192">
        <v>35.53</v>
      </c>
      <c r="I320" s="193"/>
      <c r="L320" s="189"/>
      <c r="M320" s="194"/>
      <c r="N320" s="195"/>
      <c r="O320" s="195"/>
      <c r="P320" s="195"/>
      <c r="Q320" s="195"/>
      <c r="R320" s="195"/>
      <c r="S320" s="195"/>
      <c r="T320" s="196"/>
      <c r="AT320" s="190" t="s">
        <v>466</v>
      </c>
      <c r="AU320" s="190" t="s">
        <v>87</v>
      </c>
      <c r="AV320" s="15" t="s">
        <v>89</v>
      </c>
      <c r="AW320" s="15" t="s">
        <v>36</v>
      </c>
      <c r="AX320" s="15" t="s">
        <v>79</v>
      </c>
      <c r="AY320" s="190" t="s">
        <v>207</v>
      </c>
    </row>
    <row r="321" spans="2:51" s="13" customFormat="1" ht="12">
      <c r="B321" s="175"/>
      <c r="D321" s="158" t="s">
        <v>466</v>
      </c>
      <c r="E321" s="176" t="s">
        <v>1</v>
      </c>
      <c r="F321" s="177" t="s">
        <v>468</v>
      </c>
      <c r="H321" s="178">
        <v>5298.918</v>
      </c>
      <c r="I321" s="179"/>
      <c r="L321" s="175"/>
      <c r="M321" s="180"/>
      <c r="N321" s="181"/>
      <c r="O321" s="181"/>
      <c r="P321" s="181"/>
      <c r="Q321" s="181"/>
      <c r="R321" s="181"/>
      <c r="S321" s="181"/>
      <c r="T321" s="182"/>
      <c r="AT321" s="176" t="s">
        <v>466</v>
      </c>
      <c r="AU321" s="176" t="s">
        <v>87</v>
      </c>
      <c r="AV321" s="13" t="s">
        <v>212</v>
      </c>
      <c r="AW321" s="13" t="s">
        <v>36</v>
      </c>
      <c r="AX321" s="13" t="s">
        <v>87</v>
      </c>
      <c r="AY321" s="176" t="s">
        <v>207</v>
      </c>
    </row>
    <row r="322" spans="1:65" s="2" customFormat="1" ht="66.75" customHeight="1">
      <c r="A322" s="32"/>
      <c r="B322" s="143"/>
      <c r="C322" s="144" t="s">
        <v>602</v>
      </c>
      <c r="D322" s="144" t="s">
        <v>208</v>
      </c>
      <c r="E322" s="145" t="s">
        <v>900</v>
      </c>
      <c r="F322" s="146" t="s">
        <v>901</v>
      </c>
      <c r="G322" s="147" t="s">
        <v>796</v>
      </c>
      <c r="H322" s="148">
        <v>608.568</v>
      </c>
      <c r="I322" s="149"/>
      <c r="J322" s="150">
        <f>ROUND(I322*H322,2)</f>
        <v>0</v>
      </c>
      <c r="K322" s="151"/>
      <c r="L322" s="33"/>
      <c r="M322" s="152" t="s">
        <v>1</v>
      </c>
      <c r="N322" s="153" t="s">
        <v>44</v>
      </c>
      <c r="O322" s="58"/>
      <c r="P322" s="154">
        <f>O322*H322</f>
        <v>0</v>
      </c>
      <c r="Q322" s="154">
        <v>0</v>
      </c>
      <c r="R322" s="154">
        <f>Q322*H322</f>
        <v>0</v>
      </c>
      <c r="S322" s="154">
        <v>0</v>
      </c>
      <c r="T322" s="155">
        <f>S322*H322</f>
        <v>0</v>
      </c>
      <c r="U322" s="32"/>
      <c r="V322" s="32"/>
      <c r="W322" s="32"/>
      <c r="X322" s="32"/>
      <c r="Y322" s="32"/>
      <c r="Z322" s="32"/>
      <c r="AA322" s="32"/>
      <c r="AB322" s="32"/>
      <c r="AC322" s="32"/>
      <c r="AD322" s="32"/>
      <c r="AE322" s="32"/>
      <c r="AR322" s="156" t="s">
        <v>902</v>
      </c>
      <c r="AT322" s="156" t="s">
        <v>208</v>
      </c>
      <c r="AU322" s="156" t="s">
        <v>87</v>
      </c>
      <c r="AY322" s="17" t="s">
        <v>207</v>
      </c>
      <c r="BE322" s="157">
        <f>IF(N322="základní",J322,0)</f>
        <v>0</v>
      </c>
      <c r="BF322" s="157">
        <f>IF(N322="snížená",J322,0)</f>
        <v>0</v>
      </c>
      <c r="BG322" s="157">
        <f>IF(N322="zákl. přenesená",J322,0)</f>
        <v>0</v>
      </c>
      <c r="BH322" s="157">
        <f>IF(N322="sníž. přenesená",J322,0)</f>
        <v>0</v>
      </c>
      <c r="BI322" s="157">
        <f>IF(N322="nulová",J322,0)</f>
        <v>0</v>
      </c>
      <c r="BJ322" s="17" t="s">
        <v>87</v>
      </c>
      <c r="BK322" s="157">
        <f>ROUND(I322*H322,2)</f>
        <v>0</v>
      </c>
      <c r="BL322" s="17" t="s">
        <v>902</v>
      </c>
      <c r="BM322" s="156" t="s">
        <v>1507</v>
      </c>
    </row>
    <row r="323" spans="1:47" s="2" customFormat="1" ht="39">
      <c r="A323" s="32"/>
      <c r="B323" s="33"/>
      <c r="C323" s="32"/>
      <c r="D323" s="158" t="s">
        <v>213</v>
      </c>
      <c r="E323" s="32"/>
      <c r="F323" s="159" t="s">
        <v>904</v>
      </c>
      <c r="G323" s="32"/>
      <c r="H323" s="32"/>
      <c r="I323" s="160"/>
      <c r="J323" s="32"/>
      <c r="K323" s="32"/>
      <c r="L323" s="33"/>
      <c r="M323" s="161"/>
      <c r="N323" s="162"/>
      <c r="O323" s="58"/>
      <c r="P323" s="58"/>
      <c r="Q323" s="58"/>
      <c r="R323" s="58"/>
      <c r="S323" s="58"/>
      <c r="T323" s="59"/>
      <c r="U323" s="32"/>
      <c r="V323" s="32"/>
      <c r="W323" s="32"/>
      <c r="X323" s="32"/>
      <c r="Y323" s="32"/>
      <c r="Z323" s="32"/>
      <c r="AA323" s="32"/>
      <c r="AB323" s="32"/>
      <c r="AC323" s="32"/>
      <c r="AD323" s="32"/>
      <c r="AE323" s="32"/>
      <c r="AT323" s="17" t="s">
        <v>213</v>
      </c>
      <c r="AU323" s="17" t="s">
        <v>87</v>
      </c>
    </row>
    <row r="324" spans="1:47" s="2" customFormat="1" ht="19.5">
      <c r="A324" s="32"/>
      <c r="B324" s="33"/>
      <c r="C324" s="32"/>
      <c r="D324" s="158" t="s">
        <v>214</v>
      </c>
      <c r="E324" s="32"/>
      <c r="F324" s="163" t="s">
        <v>905</v>
      </c>
      <c r="G324" s="32"/>
      <c r="H324" s="32"/>
      <c r="I324" s="160"/>
      <c r="J324" s="32"/>
      <c r="K324" s="32"/>
      <c r="L324" s="33"/>
      <c r="M324" s="161"/>
      <c r="N324" s="162"/>
      <c r="O324" s="58"/>
      <c r="P324" s="58"/>
      <c r="Q324" s="58"/>
      <c r="R324" s="58"/>
      <c r="S324" s="58"/>
      <c r="T324" s="59"/>
      <c r="U324" s="32"/>
      <c r="V324" s="32"/>
      <c r="W324" s="32"/>
      <c r="X324" s="32"/>
      <c r="Y324" s="32"/>
      <c r="Z324" s="32"/>
      <c r="AA324" s="32"/>
      <c r="AB324" s="32"/>
      <c r="AC324" s="32"/>
      <c r="AD324" s="32"/>
      <c r="AE324" s="32"/>
      <c r="AT324" s="17" t="s">
        <v>214</v>
      </c>
      <c r="AU324" s="17" t="s">
        <v>87</v>
      </c>
    </row>
    <row r="325" spans="2:51" s="15" customFormat="1" ht="12">
      <c r="B325" s="189"/>
      <c r="D325" s="158" t="s">
        <v>466</v>
      </c>
      <c r="E325" s="190" t="s">
        <v>1</v>
      </c>
      <c r="F325" s="191" t="s">
        <v>1508</v>
      </c>
      <c r="H325" s="192">
        <v>244.769</v>
      </c>
      <c r="I325" s="193"/>
      <c r="L325" s="189"/>
      <c r="M325" s="194"/>
      <c r="N325" s="195"/>
      <c r="O325" s="195"/>
      <c r="P325" s="195"/>
      <c r="Q325" s="195"/>
      <c r="R325" s="195"/>
      <c r="S325" s="195"/>
      <c r="T325" s="196"/>
      <c r="AT325" s="190" t="s">
        <v>466</v>
      </c>
      <c r="AU325" s="190" t="s">
        <v>87</v>
      </c>
      <c r="AV325" s="15" t="s">
        <v>89</v>
      </c>
      <c r="AW325" s="15" t="s">
        <v>36</v>
      </c>
      <c r="AX325" s="15" t="s">
        <v>79</v>
      </c>
      <c r="AY325" s="190" t="s">
        <v>207</v>
      </c>
    </row>
    <row r="326" spans="2:51" s="15" customFormat="1" ht="12">
      <c r="B326" s="189"/>
      <c r="D326" s="158" t="s">
        <v>466</v>
      </c>
      <c r="E326" s="190" t="s">
        <v>1</v>
      </c>
      <c r="F326" s="191" t="s">
        <v>1509</v>
      </c>
      <c r="H326" s="192">
        <v>0.055</v>
      </c>
      <c r="I326" s="193"/>
      <c r="L326" s="189"/>
      <c r="M326" s="194"/>
      <c r="N326" s="195"/>
      <c r="O326" s="195"/>
      <c r="P326" s="195"/>
      <c r="Q326" s="195"/>
      <c r="R326" s="195"/>
      <c r="S326" s="195"/>
      <c r="T326" s="196"/>
      <c r="AT326" s="190" t="s">
        <v>466</v>
      </c>
      <c r="AU326" s="190" t="s">
        <v>87</v>
      </c>
      <c r="AV326" s="15" t="s">
        <v>89</v>
      </c>
      <c r="AW326" s="15" t="s">
        <v>36</v>
      </c>
      <c r="AX326" s="15" t="s">
        <v>79</v>
      </c>
      <c r="AY326" s="190" t="s">
        <v>207</v>
      </c>
    </row>
    <row r="327" spans="2:51" s="15" customFormat="1" ht="12">
      <c r="B327" s="189"/>
      <c r="D327" s="158" t="s">
        <v>466</v>
      </c>
      <c r="E327" s="190" t="s">
        <v>1</v>
      </c>
      <c r="F327" s="191" t="s">
        <v>1323</v>
      </c>
      <c r="H327" s="192">
        <v>0.01</v>
      </c>
      <c r="I327" s="193"/>
      <c r="L327" s="189"/>
      <c r="M327" s="194"/>
      <c r="N327" s="195"/>
      <c r="O327" s="195"/>
      <c r="P327" s="195"/>
      <c r="Q327" s="195"/>
      <c r="R327" s="195"/>
      <c r="S327" s="195"/>
      <c r="T327" s="196"/>
      <c r="AT327" s="190" t="s">
        <v>466</v>
      </c>
      <c r="AU327" s="190" t="s">
        <v>87</v>
      </c>
      <c r="AV327" s="15" t="s">
        <v>89</v>
      </c>
      <c r="AW327" s="15" t="s">
        <v>36</v>
      </c>
      <c r="AX327" s="15" t="s">
        <v>79</v>
      </c>
      <c r="AY327" s="190" t="s">
        <v>207</v>
      </c>
    </row>
    <row r="328" spans="2:51" s="15" customFormat="1" ht="12">
      <c r="B328" s="189"/>
      <c r="D328" s="158" t="s">
        <v>466</v>
      </c>
      <c r="E328" s="190" t="s">
        <v>1</v>
      </c>
      <c r="F328" s="191" t="s">
        <v>1510</v>
      </c>
      <c r="H328" s="192">
        <v>0.075</v>
      </c>
      <c r="I328" s="193"/>
      <c r="L328" s="189"/>
      <c r="M328" s="194"/>
      <c r="N328" s="195"/>
      <c r="O328" s="195"/>
      <c r="P328" s="195"/>
      <c r="Q328" s="195"/>
      <c r="R328" s="195"/>
      <c r="S328" s="195"/>
      <c r="T328" s="196"/>
      <c r="AT328" s="190" t="s">
        <v>466</v>
      </c>
      <c r="AU328" s="190" t="s">
        <v>87</v>
      </c>
      <c r="AV328" s="15" t="s">
        <v>89</v>
      </c>
      <c r="AW328" s="15" t="s">
        <v>36</v>
      </c>
      <c r="AX328" s="15" t="s">
        <v>79</v>
      </c>
      <c r="AY328" s="190" t="s">
        <v>207</v>
      </c>
    </row>
    <row r="329" spans="2:51" s="15" customFormat="1" ht="12">
      <c r="B329" s="189"/>
      <c r="D329" s="158" t="s">
        <v>466</v>
      </c>
      <c r="E329" s="190" t="s">
        <v>1</v>
      </c>
      <c r="F329" s="191" t="s">
        <v>1511</v>
      </c>
      <c r="H329" s="192">
        <v>0.024</v>
      </c>
      <c r="I329" s="193"/>
      <c r="L329" s="189"/>
      <c r="M329" s="194"/>
      <c r="N329" s="195"/>
      <c r="O329" s="195"/>
      <c r="P329" s="195"/>
      <c r="Q329" s="195"/>
      <c r="R329" s="195"/>
      <c r="S329" s="195"/>
      <c r="T329" s="196"/>
      <c r="AT329" s="190" t="s">
        <v>466</v>
      </c>
      <c r="AU329" s="190" t="s">
        <v>87</v>
      </c>
      <c r="AV329" s="15" t="s">
        <v>89</v>
      </c>
      <c r="AW329" s="15" t="s">
        <v>36</v>
      </c>
      <c r="AX329" s="15" t="s">
        <v>79</v>
      </c>
      <c r="AY329" s="190" t="s">
        <v>207</v>
      </c>
    </row>
    <row r="330" spans="2:51" s="15" customFormat="1" ht="12">
      <c r="B330" s="189"/>
      <c r="D330" s="158" t="s">
        <v>466</v>
      </c>
      <c r="E330" s="190" t="s">
        <v>1</v>
      </c>
      <c r="F330" s="191" t="s">
        <v>1512</v>
      </c>
      <c r="H330" s="192">
        <v>0.073</v>
      </c>
      <c r="I330" s="193"/>
      <c r="L330" s="189"/>
      <c r="M330" s="194"/>
      <c r="N330" s="195"/>
      <c r="O330" s="195"/>
      <c r="P330" s="195"/>
      <c r="Q330" s="195"/>
      <c r="R330" s="195"/>
      <c r="S330" s="195"/>
      <c r="T330" s="196"/>
      <c r="AT330" s="190" t="s">
        <v>466</v>
      </c>
      <c r="AU330" s="190" t="s">
        <v>87</v>
      </c>
      <c r="AV330" s="15" t="s">
        <v>89</v>
      </c>
      <c r="AW330" s="15" t="s">
        <v>36</v>
      </c>
      <c r="AX330" s="15" t="s">
        <v>79</v>
      </c>
      <c r="AY330" s="190" t="s">
        <v>207</v>
      </c>
    </row>
    <row r="331" spans="2:51" s="15" customFormat="1" ht="12">
      <c r="B331" s="189"/>
      <c r="D331" s="158" t="s">
        <v>466</v>
      </c>
      <c r="E331" s="190" t="s">
        <v>1</v>
      </c>
      <c r="F331" s="191" t="s">
        <v>1513</v>
      </c>
      <c r="H331" s="192">
        <v>86.122</v>
      </c>
      <c r="I331" s="193"/>
      <c r="L331" s="189"/>
      <c r="M331" s="194"/>
      <c r="N331" s="195"/>
      <c r="O331" s="195"/>
      <c r="P331" s="195"/>
      <c r="Q331" s="195"/>
      <c r="R331" s="195"/>
      <c r="S331" s="195"/>
      <c r="T331" s="196"/>
      <c r="AT331" s="190" t="s">
        <v>466</v>
      </c>
      <c r="AU331" s="190" t="s">
        <v>87</v>
      </c>
      <c r="AV331" s="15" t="s">
        <v>89</v>
      </c>
      <c r="AW331" s="15" t="s">
        <v>36</v>
      </c>
      <c r="AX331" s="15" t="s">
        <v>79</v>
      </c>
      <c r="AY331" s="190" t="s">
        <v>207</v>
      </c>
    </row>
    <row r="332" spans="2:51" s="15" customFormat="1" ht="12">
      <c r="B332" s="189"/>
      <c r="D332" s="158" t="s">
        <v>466</v>
      </c>
      <c r="E332" s="190" t="s">
        <v>1</v>
      </c>
      <c r="F332" s="191" t="s">
        <v>1514</v>
      </c>
      <c r="H332" s="192">
        <v>277.44</v>
      </c>
      <c r="I332" s="193"/>
      <c r="L332" s="189"/>
      <c r="M332" s="194"/>
      <c r="N332" s="195"/>
      <c r="O332" s="195"/>
      <c r="P332" s="195"/>
      <c r="Q332" s="195"/>
      <c r="R332" s="195"/>
      <c r="S332" s="195"/>
      <c r="T332" s="196"/>
      <c r="AT332" s="190" t="s">
        <v>466</v>
      </c>
      <c r="AU332" s="190" t="s">
        <v>87</v>
      </c>
      <c r="AV332" s="15" t="s">
        <v>89</v>
      </c>
      <c r="AW332" s="15" t="s">
        <v>36</v>
      </c>
      <c r="AX332" s="15" t="s">
        <v>79</v>
      </c>
      <c r="AY332" s="190" t="s">
        <v>207</v>
      </c>
    </row>
    <row r="333" spans="2:51" s="13" customFormat="1" ht="12">
      <c r="B333" s="175"/>
      <c r="D333" s="158" t="s">
        <v>466</v>
      </c>
      <c r="E333" s="176" t="s">
        <v>1</v>
      </c>
      <c r="F333" s="177" t="s">
        <v>468</v>
      </c>
      <c r="H333" s="178">
        <v>608.568</v>
      </c>
      <c r="I333" s="179"/>
      <c r="L333" s="175"/>
      <c r="M333" s="180"/>
      <c r="N333" s="181"/>
      <c r="O333" s="181"/>
      <c r="P333" s="181"/>
      <c r="Q333" s="181"/>
      <c r="R333" s="181"/>
      <c r="S333" s="181"/>
      <c r="T333" s="182"/>
      <c r="AT333" s="176" t="s">
        <v>466</v>
      </c>
      <c r="AU333" s="176" t="s">
        <v>87</v>
      </c>
      <c r="AV333" s="13" t="s">
        <v>212</v>
      </c>
      <c r="AW333" s="13" t="s">
        <v>36</v>
      </c>
      <c r="AX333" s="13" t="s">
        <v>87</v>
      </c>
      <c r="AY333" s="176" t="s">
        <v>207</v>
      </c>
    </row>
    <row r="334" spans="1:65" s="2" customFormat="1" ht="66.75" customHeight="1">
      <c r="A334" s="32"/>
      <c r="B334" s="143"/>
      <c r="C334" s="144" t="s">
        <v>326</v>
      </c>
      <c r="D334" s="144" t="s">
        <v>208</v>
      </c>
      <c r="E334" s="145" t="s">
        <v>1334</v>
      </c>
      <c r="F334" s="146" t="s">
        <v>1335</v>
      </c>
      <c r="G334" s="147" t="s">
        <v>796</v>
      </c>
      <c r="H334" s="148">
        <v>2.972</v>
      </c>
      <c r="I334" s="149"/>
      <c r="J334" s="150">
        <f>ROUND(I334*H334,2)</f>
        <v>0</v>
      </c>
      <c r="K334" s="151"/>
      <c r="L334" s="33"/>
      <c r="M334" s="152" t="s">
        <v>1</v>
      </c>
      <c r="N334" s="153" t="s">
        <v>44</v>
      </c>
      <c r="O334" s="58"/>
      <c r="P334" s="154">
        <f>O334*H334</f>
        <v>0</v>
      </c>
      <c r="Q334" s="154">
        <v>0</v>
      </c>
      <c r="R334" s="154">
        <f>Q334*H334</f>
        <v>0</v>
      </c>
      <c r="S334" s="154">
        <v>0</v>
      </c>
      <c r="T334" s="155">
        <f>S334*H334</f>
        <v>0</v>
      </c>
      <c r="U334" s="32"/>
      <c r="V334" s="32"/>
      <c r="W334" s="32"/>
      <c r="X334" s="32"/>
      <c r="Y334" s="32"/>
      <c r="Z334" s="32"/>
      <c r="AA334" s="32"/>
      <c r="AB334" s="32"/>
      <c r="AC334" s="32"/>
      <c r="AD334" s="32"/>
      <c r="AE334" s="32"/>
      <c r="AR334" s="156" t="s">
        <v>902</v>
      </c>
      <c r="AT334" s="156" t="s">
        <v>208</v>
      </c>
      <c r="AU334" s="156" t="s">
        <v>87</v>
      </c>
      <c r="AY334" s="17" t="s">
        <v>207</v>
      </c>
      <c r="BE334" s="157">
        <f>IF(N334="základní",J334,0)</f>
        <v>0</v>
      </c>
      <c r="BF334" s="157">
        <f>IF(N334="snížená",J334,0)</f>
        <v>0</v>
      </c>
      <c r="BG334" s="157">
        <f>IF(N334="zákl. přenesená",J334,0)</f>
        <v>0</v>
      </c>
      <c r="BH334" s="157">
        <f>IF(N334="sníž. přenesená",J334,0)</f>
        <v>0</v>
      </c>
      <c r="BI334" s="157">
        <f>IF(N334="nulová",J334,0)</f>
        <v>0</v>
      </c>
      <c r="BJ334" s="17" t="s">
        <v>87</v>
      </c>
      <c r="BK334" s="157">
        <f>ROUND(I334*H334,2)</f>
        <v>0</v>
      </c>
      <c r="BL334" s="17" t="s">
        <v>902</v>
      </c>
      <c r="BM334" s="156" t="s">
        <v>1515</v>
      </c>
    </row>
    <row r="335" spans="1:47" s="2" customFormat="1" ht="39">
      <c r="A335" s="32"/>
      <c r="B335" s="33"/>
      <c r="C335" s="32"/>
      <c r="D335" s="158" t="s">
        <v>213</v>
      </c>
      <c r="E335" s="32"/>
      <c r="F335" s="159" t="s">
        <v>1337</v>
      </c>
      <c r="G335" s="32"/>
      <c r="H335" s="32"/>
      <c r="I335" s="160"/>
      <c r="J335" s="32"/>
      <c r="K335" s="32"/>
      <c r="L335" s="33"/>
      <c r="M335" s="161"/>
      <c r="N335" s="162"/>
      <c r="O335" s="58"/>
      <c r="P335" s="58"/>
      <c r="Q335" s="58"/>
      <c r="R335" s="58"/>
      <c r="S335" s="58"/>
      <c r="T335" s="59"/>
      <c r="U335" s="32"/>
      <c r="V335" s="32"/>
      <c r="W335" s="32"/>
      <c r="X335" s="32"/>
      <c r="Y335" s="32"/>
      <c r="Z335" s="32"/>
      <c r="AA335" s="32"/>
      <c r="AB335" s="32"/>
      <c r="AC335" s="32"/>
      <c r="AD335" s="32"/>
      <c r="AE335" s="32"/>
      <c r="AT335" s="17" t="s">
        <v>213</v>
      </c>
      <c r="AU335" s="17" t="s">
        <v>87</v>
      </c>
    </row>
    <row r="336" spans="1:47" s="2" customFormat="1" ht="19.5">
      <c r="A336" s="32"/>
      <c r="B336" s="33"/>
      <c r="C336" s="32"/>
      <c r="D336" s="158" t="s">
        <v>214</v>
      </c>
      <c r="E336" s="32"/>
      <c r="F336" s="163" t="s">
        <v>905</v>
      </c>
      <c r="G336" s="32"/>
      <c r="H336" s="32"/>
      <c r="I336" s="160"/>
      <c r="J336" s="32"/>
      <c r="K336" s="32"/>
      <c r="L336" s="33"/>
      <c r="M336" s="161"/>
      <c r="N336" s="162"/>
      <c r="O336" s="58"/>
      <c r="P336" s="58"/>
      <c r="Q336" s="58"/>
      <c r="R336" s="58"/>
      <c r="S336" s="58"/>
      <c r="T336" s="59"/>
      <c r="U336" s="32"/>
      <c r="V336" s="32"/>
      <c r="W336" s="32"/>
      <c r="X336" s="32"/>
      <c r="Y336" s="32"/>
      <c r="Z336" s="32"/>
      <c r="AA336" s="32"/>
      <c r="AB336" s="32"/>
      <c r="AC336" s="32"/>
      <c r="AD336" s="32"/>
      <c r="AE336" s="32"/>
      <c r="AT336" s="17" t="s">
        <v>214</v>
      </c>
      <c r="AU336" s="17" t="s">
        <v>87</v>
      </c>
    </row>
    <row r="337" spans="2:51" s="15" customFormat="1" ht="12">
      <c r="B337" s="189"/>
      <c r="D337" s="158" t="s">
        <v>466</v>
      </c>
      <c r="E337" s="190" t="s">
        <v>1</v>
      </c>
      <c r="F337" s="191" t="s">
        <v>1516</v>
      </c>
      <c r="H337" s="192">
        <v>2.863</v>
      </c>
      <c r="I337" s="193"/>
      <c r="L337" s="189"/>
      <c r="M337" s="194"/>
      <c r="N337" s="195"/>
      <c r="O337" s="195"/>
      <c r="P337" s="195"/>
      <c r="Q337" s="195"/>
      <c r="R337" s="195"/>
      <c r="S337" s="195"/>
      <c r="T337" s="196"/>
      <c r="AT337" s="190" t="s">
        <v>466</v>
      </c>
      <c r="AU337" s="190" t="s">
        <v>87</v>
      </c>
      <c r="AV337" s="15" t="s">
        <v>89</v>
      </c>
      <c r="AW337" s="15" t="s">
        <v>36</v>
      </c>
      <c r="AX337" s="15" t="s">
        <v>79</v>
      </c>
      <c r="AY337" s="190" t="s">
        <v>207</v>
      </c>
    </row>
    <row r="338" spans="2:51" s="15" customFormat="1" ht="12">
      <c r="B338" s="189"/>
      <c r="D338" s="158" t="s">
        <v>466</v>
      </c>
      <c r="E338" s="190" t="s">
        <v>1</v>
      </c>
      <c r="F338" s="191" t="s">
        <v>1517</v>
      </c>
      <c r="H338" s="192">
        <v>0.109</v>
      </c>
      <c r="I338" s="193"/>
      <c r="L338" s="189"/>
      <c r="M338" s="194"/>
      <c r="N338" s="195"/>
      <c r="O338" s="195"/>
      <c r="P338" s="195"/>
      <c r="Q338" s="195"/>
      <c r="R338" s="195"/>
      <c r="S338" s="195"/>
      <c r="T338" s="196"/>
      <c r="AT338" s="190" t="s">
        <v>466</v>
      </c>
      <c r="AU338" s="190" t="s">
        <v>87</v>
      </c>
      <c r="AV338" s="15" t="s">
        <v>89</v>
      </c>
      <c r="AW338" s="15" t="s">
        <v>36</v>
      </c>
      <c r="AX338" s="15" t="s">
        <v>79</v>
      </c>
      <c r="AY338" s="190" t="s">
        <v>207</v>
      </c>
    </row>
    <row r="339" spans="2:51" s="13" customFormat="1" ht="12">
      <c r="B339" s="175"/>
      <c r="D339" s="158" t="s">
        <v>466</v>
      </c>
      <c r="E339" s="176" t="s">
        <v>1</v>
      </c>
      <c r="F339" s="177" t="s">
        <v>468</v>
      </c>
      <c r="H339" s="178">
        <v>2.972</v>
      </c>
      <c r="I339" s="179"/>
      <c r="L339" s="175"/>
      <c r="M339" s="180"/>
      <c r="N339" s="181"/>
      <c r="O339" s="181"/>
      <c r="P339" s="181"/>
      <c r="Q339" s="181"/>
      <c r="R339" s="181"/>
      <c r="S339" s="181"/>
      <c r="T339" s="182"/>
      <c r="AT339" s="176" t="s">
        <v>466</v>
      </c>
      <c r="AU339" s="176" t="s">
        <v>87</v>
      </c>
      <c r="AV339" s="13" t="s">
        <v>212</v>
      </c>
      <c r="AW339" s="13" t="s">
        <v>36</v>
      </c>
      <c r="AX339" s="13" t="s">
        <v>87</v>
      </c>
      <c r="AY339" s="176" t="s">
        <v>207</v>
      </c>
    </row>
    <row r="340" spans="1:65" s="2" customFormat="1" ht="66.75" customHeight="1">
      <c r="A340" s="32"/>
      <c r="B340" s="143"/>
      <c r="C340" s="144" t="s">
        <v>1226</v>
      </c>
      <c r="D340" s="144" t="s">
        <v>208</v>
      </c>
      <c r="E340" s="145" t="s">
        <v>1342</v>
      </c>
      <c r="F340" s="146" t="s">
        <v>1343</v>
      </c>
      <c r="G340" s="147" t="s">
        <v>796</v>
      </c>
      <c r="H340" s="148">
        <v>433.606</v>
      </c>
      <c r="I340" s="149"/>
      <c r="J340" s="150">
        <f>ROUND(I340*H340,2)</f>
        <v>0</v>
      </c>
      <c r="K340" s="151"/>
      <c r="L340" s="33"/>
      <c r="M340" s="152" t="s">
        <v>1</v>
      </c>
      <c r="N340" s="153" t="s">
        <v>44</v>
      </c>
      <c r="O340" s="58"/>
      <c r="P340" s="154">
        <f>O340*H340</f>
        <v>0</v>
      </c>
      <c r="Q340" s="154">
        <v>0</v>
      </c>
      <c r="R340" s="154">
        <f>Q340*H340</f>
        <v>0</v>
      </c>
      <c r="S340" s="154">
        <v>0</v>
      </c>
      <c r="T340" s="155">
        <f>S340*H340</f>
        <v>0</v>
      </c>
      <c r="U340" s="32"/>
      <c r="V340" s="32"/>
      <c r="W340" s="32"/>
      <c r="X340" s="32"/>
      <c r="Y340" s="32"/>
      <c r="Z340" s="32"/>
      <c r="AA340" s="32"/>
      <c r="AB340" s="32"/>
      <c r="AC340" s="32"/>
      <c r="AD340" s="32"/>
      <c r="AE340" s="32"/>
      <c r="AR340" s="156" t="s">
        <v>902</v>
      </c>
      <c r="AT340" s="156" t="s">
        <v>208</v>
      </c>
      <c r="AU340" s="156" t="s">
        <v>87</v>
      </c>
      <c r="AY340" s="17" t="s">
        <v>207</v>
      </c>
      <c r="BE340" s="157">
        <f>IF(N340="základní",J340,0)</f>
        <v>0</v>
      </c>
      <c r="BF340" s="157">
        <f>IF(N340="snížená",J340,0)</f>
        <v>0</v>
      </c>
      <c r="BG340" s="157">
        <f>IF(N340="zákl. přenesená",J340,0)</f>
        <v>0</v>
      </c>
      <c r="BH340" s="157">
        <f>IF(N340="sníž. přenesená",J340,0)</f>
        <v>0</v>
      </c>
      <c r="BI340" s="157">
        <f>IF(N340="nulová",J340,0)</f>
        <v>0</v>
      </c>
      <c r="BJ340" s="17" t="s">
        <v>87</v>
      </c>
      <c r="BK340" s="157">
        <f>ROUND(I340*H340,2)</f>
        <v>0</v>
      </c>
      <c r="BL340" s="17" t="s">
        <v>902</v>
      </c>
      <c r="BM340" s="156" t="s">
        <v>1518</v>
      </c>
    </row>
    <row r="341" spans="1:47" s="2" customFormat="1" ht="39">
      <c r="A341" s="32"/>
      <c r="B341" s="33"/>
      <c r="C341" s="32"/>
      <c r="D341" s="158" t="s">
        <v>213</v>
      </c>
      <c r="E341" s="32"/>
      <c r="F341" s="159" t="s">
        <v>1345</v>
      </c>
      <c r="G341" s="32"/>
      <c r="H341" s="32"/>
      <c r="I341" s="160"/>
      <c r="J341" s="32"/>
      <c r="K341" s="32"/>
      <c r="L341" s="33"/>
      <c r="M341" s="161"/>
      <c r="N341" s="162"/>
      <c r="O341" s="58"/>
      <c r="P341" s="58"/>
      <c r="Q341" s="58"/>
      <c r="R341" s="58"/>
      <c r="S341" s="58"/>
      <c r="T341" s="59"/>
      <c r="U341" s="32"/>
      <c r="V341" s="32"/>
      <c r="W341" s="32"/>
      <c r="X341" s="32"/>
      <c r="Y341" s="32"/>
      <c r="Z341" s="32"/>
      <c r="AA341" s="32"/>
      <c r="AB341" s="32"/>
      <c r="AC341" s="32"/>
      <c r="AD341" s="32"/>
      <c r="AE341" s="32"/>
      <c r="AT341" s="17" t="s">
        <v>213</v>
      </c>
      <c r="AU341" s="17" t="s">
        <v>87</v>
      </c>
    </row>
    <row r="342" spans="1:47" s="2" customFormat="1" ht="19.5">
      <c r="A342" s="32"/>
      <c r="B342" s="33"/>
      <c r="C342" s="32"/>
      <c r="D342" s="158" t="s">
        <v>214</v>
      </c>
      <c r="E342" s="32"/>
      <c r="F342" s="163" t="s">
        <v>905</v>
      </c>
      <c r="G342" s="32"/>
      <c r="H342" s="32"/>
      <c r="I342" s="160"/>
      <c r="J342" s="32"/>
      <c r="K342" s="32"/>
      <c r="L342" s="33"/>
      <c r="M342" s="161"/>
      <c r="N342" s="162"/>
      <c r="O342" s="58"/>
      <c r="P342" s="58"/>
      <c r="Q342" s="58"/>
      <c r="R342" s="58"/>
      <c r="S342" s="58"/>
      <c r="T342" s="59"/>
      <c r="U342" s="32"/>
      <c r="V342" s="32"/>
      <c r="W342" s="32"/>
      <c r="X342" s="32"/>
      <c r="Y342" s="32"/>
      <c r="Z342" s="32"/>
      <c r="AA342" s="32"/>
      <c r="AB342" s="32"/>
      <c r="AC342" s="32"/>
      <c r="AD342" s="32"/>
      <c r="AE342" s="32"/>
      <c r="AT342" s="17" t="s">
        <v>214</v>
      </c>
      <c r="AU342" s="17" t="s">
        <v>87</v>
      </c>
    </row>
    <row r="343" spans="2:51" s="15" customFormat="1" ht="12">
      <c r="B343" s="189"/>
      <c r="D343" s="158" t="s">
        <v>466</v>
      </c>
      <c r="E343" s="190" t="s">
        <v>1</v>
      </c>
      <c r="F343" s="191" t="s">
        <v>1519</v>
      </c>
      <c r="H343" s="192">
        <v>352.944</v>
      </c>
      <c r="I343" s="193"/>
      <c r="L343" s="189"/>
      <c r="M343" s="194"/>
      <c r="N343" s="195"/>
      <c r="O343" s="195"/>
      <c r="P343" s="195"/>
      <c r="Q343" s="195"/>
      <c r="R343" s="195"/>
      <c r="S343" s="195"/>
      <c r="T343" s="196"/>
      <c r="AT343" s="190" t="s">
        <v>466</v>
      </c>
      <c r="AU343" s="190" t="s">
        <v>87</v>
      </c>
      <c r="AV343" s="15" t="s">
        <v>89</v>
      </c>
      <c r="AW343" s="15" t="s">
        <v>36</v>
      </c>
      <c r="AX343" s="15" t="s">
        <v>79</v>
      </c>
      <c r="AY343" s="190" t="s">
        <v>207</v>
      </c>
    </row>
    <row r="344" spans="2:51" s="15" customFormat="1" ht="12">
      <c r="B344" s="189"/>
      <c r="D344" s="158" t="s">
        <v>466</v>
      </c>
      <c r="E344" s="190" t="s">
        <v>1</v>
      </c>
      <c r="F344" s="191" t="s">
        <v>1520</v>
      </c>
      <c r="H344" s="192">
        <v>36.8</v>
      </c>
      <c r="I344" s="193"/>
      <c r="L344" s="189"/>
      <c r="M344" s="194"/>
      <c r="N344" s="195"/>
      <c r="O344" s="195"/>
      <c r="P344" s="195"/>
      <c r="Q344" s="195"/>
      <c r="R344" s="195"/>
      <c r="S344" s="195"/>
      <c r="T344" s="196"/>
      <c r="AT344" s="190" t="s">
        <v>466</v>
      </c>
      <c r="AU344" s="190" t="s">
        <v>87</v>
      </c>
      <c r="AV344" s="15" t="s">
        <v>89</v>
      </c>
      <c r="AW344" s="15" t="s">
        <v>36</v>
      </c>
      <c r="AX344" s="15" t="s">
        <v>79</v>
      </c>
      <c r="AY344" s="190" t="s">
        <v>207</v>
      </c>
    </row>
    <row r="345" spans="2:51" s="15" customFormat="1" ht="12">
      <c r="B345" s="189"/>
      <c r="D345" s="158" t="s">
        <v>466</v>
      </c>
      <c r="E345" s="190" t="s">
        <v>1</v>
      </c>
      <c r="F345" s="191" t="s">
        <v>1349</v>
      </c>
      <c r="H345" s="192">
        <v>2.644</v>
      </c>
      <c r="I345" s="193"/>
      <c r="L345" s="189"/>
      <c r="M345" s="194"/>
      <c r="N345" s="195"/>
      <c r="O345" s="195"/>
      <c r="P345" s="195"/>
      <c r="Q345" s="195"/>
      <c r="R345" s="195"/>
      <c r="S345" s="195"/>
      <c r="T345" s="196"/>
      <c r="AT345" s="190" t="s">
        <v>466</v>
      </c>
      <c r="AU345" s="190" t="s">
        <v>87</v>
      </c>
      <c r="AV345" s="15" t="s">
        <v>89</v>
      </c>
      <c r="AW345" s="15" t="s">
        <v>36</v>
      </c>
      <c r="AX345" s="15" t="s">
        <v>79</v>
      </c>
      <c r="AY345" s="190" t="s">
        <v>207</v>
      </c>
    </row>
    <row r="346" spans="2:51" s="15" customFormat="1" ht="12">
      <c r="B346" s="189"/>
      <c r="D346" s="158" t="s">
        <v>466</v>
      </c>
      <c r="E346" s="190" t="s">
        <v>1</v>
      </c>
      <c r="F346" s="191" t="s">
        <v>1350</v>
      </c>
      <c r="H346" s="192">
        <v>2.46</v>
      </c>
      <c r="I346" s="193"/>
      <c r="L346" s="189"/>
      <c r="M346" s="194"/>
      <c r="N346" s="195"/>
      <c r="O346" s="195"/>
      <c r="P346" s="195"/>
      <c r="Q346" s="195"/>
      <c r="R346" s="195"/>
      <c r="S346" s="195"/>
      <c r="T346" s="196"/>
      <c r="AT346" s="190" t="s">
        <v>466</v>
      </c>
      <c r="AU346" s="190" t="s">
        <v>87</v>
      </c>
      <c r="AV346" s="15" t="s">
        <v>89</v>
      </c>
      <c r="AW346" s="15" t="s">
        <v>36</v>
      </c>
      <c r="AX346" s="15" t="s">
        <v>79</v>
      </c>
      <c r="AY346" s="190" t="s">
        <v>207</v>
      </c>
    </row>
    <row r="347" spans="2:51" s="15" customFormat="1" ht="12">
      <c r="B347" s="189"/>
      <c r="D347" s="158" t="s">
        <v>466</v>
      </c>
      <c r="E347" s="190" t="s">
        <v>1</v>
      </c>
      <c r="F347" s="191" t="s">
        <v>1521</v>
      </c>
      <c r="H347" s="192">
        <v>38.088</v>
      </c>
      <c r="I347" s="193"/>
      <c r="L347" s="189"/>
      <c r="M347" s="194"/>
      <c r="N347" s="195"/>
      <c r="O347" s="195"/>
      <c r="P347" s="195"/>
      <c r="Q347" s="195"/>
      <c r="R347" s="195"/>
      <c r="S347" s="195"/>
      <c r="T347" s="196"/>
      <c r="AT347" s="190" t="s">
        <v>466</v>
      </c>
      <c r="AU347" s="190" t="s">
        <v>87</v>
      </c>
      <c r="AV347" s="15" t="s">
        <v>89</v>
      </c>
      <c r="AW347" s="15" t="s">
        <v>36</v>
      </c>
      <c r="AX347" s="15" t="s">
        <v>79</v>
      </c>
      <c r="AY347" s="190" t="s">
        <v>207</v>
      </c>
    </row>
    <row r="348" spans="2:51" s="15" customFormat="1" ht="12">
      <c r="B348" s="189"/>
      <c r="D348" s="158" t="s">
        <v>466</v>
      </c>
      <c r="E348" s="190" t="s">
        <v>1</v>
      </c>
      <c r="F348" s="191" t="s">
        <v>1352</v>
      </c>
      <c r="H348" s="192">
        <v>0.36</v>
      </c>
      <c r="I348" s="193"/>
      <c r="L348" s="189"/>
      <c r="M348" s="194"/>
      <c r="N348" s="195"/>
      <c r="O348" s="195"/>
      <c r="P348" s="195"/>
      <c r="Q348" s="195"/>
      <c r="R348" s="195"/>
      <c r="S348" s="195"/>
      <c r="T348" s="196"/>
      <c r="AT348" s="190" t="s">
        <v>466</v>
      </c>
      <c r="AU348" s="190" t="s">
        <v>87</v>
      </c>
      <c r="AV348" s="15" t="s">
        <v>89</v>
      </c>
      <c r="AW348" s="15" t="s">
        <v>36</v>
      </c>
      <c r="AX348" s="15" t="s">
        <v>79</v>
      </c>
      <c r="AY348" s="190" t="s">
        <v>207</v>
      </c>
    </row>
    <row r="349" spans="2:51" s="15" customFormat="1" ht="12">
      <c r="B349" s="189"/>
      <c r="D349" s="158" t="s">
        <v>466</v>
      </c>
      <c r="E349" s="190" t="s">
        <v>1</v>
      </c>
      <c r="F349" s="191" t="s">
        <v>1353</v>
      </c>
      <c r="H349" s="192">
        <v>0.18</v>
      </c>
      <c r="I349" s="193"/>
      <c r="L349" s="189"/>
      <c r="M349" s="194"/>
      <c r="N349" s="195"/>
      <c r="O349" s="195"/>
      <c r="P349" s="195"/>
      <c r="Q349" s="195"/>
      <c r="R349" s="195"/>
      <c r="S349" s="195"/>
      <c r="T349" s="196"/>
      <c r="AT349" s="190" t="s">
        <v>466</v>
      </c>
      <c r="AU349" s="190" t="s">
        <v>87</v>
      </c>
      <c r="AV349" s="15" t="s">
        <v>89</v>
      </c>
      <c r="AW349" s="15" t="s">
        <v>36</v>
      </c>
      <c r="AX349" s="15" t="s">
        <v>79</v>
      </c>
      <c r="AY349" s="190" t="s">
        <v>207</v>
      </c>
    </row>
    <row r="350" spans="2:51" s="15" customFormat="1" ht="12">
      <c r="B350" s="189"/>
      <c r="D350" s="158" t="s">
        <v>466</v>
      </c>
      <c r="E350" s="190" t="s">
        <v>1</v>
      </c>
      <c r="F350" s="191" t="s">
        <v>1354</v>
      </c>
      <c r="H350" s="192">
        <v>0.08</v>
      </c>
      <c r="I350" s="193"/>
      <c r="L350" s="189"/>
      <c r="M350" s="194"/>
      <c r="N350" s="195"/>
      <c r="O350" s="195"/>
      <c r="P350" s="195"/>
      <c r="Q350" s="195"/>
      <c r="R350" s="195"/>
      <c r="S350" s="195"/>
      <c r="T350" s="196"/>
      <c r="AT350" s="190" t="s">
        <v>466</v>
      </c>
      <c r="AU350" s="190" t="s">
        <v>87</v>
      </c>
      <c r="AV350" s="15" t="s">
        <v>89</v>
      </c>
      <c r="AW350" s="15" t="s">
        <v>36</v>
      </c>
      <c r="AX350" s="15" t="s">
        <v>79</v>
      </c>
      <c r="AY350" s="190" t="s">
        <v>207</v>
      </c>
    </row>
    <row r="351" spans="2:51" s="15" customFormat="1" ht="12">
      <c r="B351" s="189"/>
      <c r="D351" s="158" t="s">
        <v>466</v>
      </c>
      <c r="E351" s="190" t="s">
        <v>1</v>
      </c>
      <c r="F351" s="191" t="s">
        <v>1355</v>
      </c>
      <c r="H351" s="192">
        <v>0.05</v>
      </c>
      <c r="I351" s="193"/>
      <c r="L351" s="189"/>
      <c r="M351" s="194"/>
      <c r="N351" s="195"/>
      <c r="O351" s="195"/>
      <c r="P351" s="195"/>
      <c r="Q351" s="195"/>
      <c r="R351" s="195"/>
      <c r="S351" s="195"/>
      <c r="T351" s="196"/>
      <c r="AT351" s="190" t="s">
        <v>466</v>
      </c>
      <c r="AU351" s="190" t="s">
        <v>87</v>
      </c>
      <c r="AV351" s="15" t="s">
        <v>89</v>
      </c>
      <c r="AW351" s="15" t="s">
        <v>36</v>
      </c>
      <c r="AX351" s="15" t="s">
        <v>79</v>
      </c>
      <c r="AY351" s="190" t="s">
        <v>207</v>
      </c>
    </row>
    <row r="352" spans="2:51" s="13" customFormat="1" ht="12">
      <c r="B352" s="175"/>
      <c r="D352" s="158" t="s">
        <v>466</v>
      </c>
      <c r="E352" s="176" t="s">
        <v>1</v>
      </c>
      <c r="F352" s="177" t="s">
        <v>468</v>
      </c>
      <c r="H352" s="178">
        <v>433.606</v>
      </c>
      <c r="I352" s="179"/>
      <c r="L352" s="175"/>
      <c r="M352" s="180"/>
      <c r="N352" s="181"/>
      <c r="O352" s="181"/>
      <c r="P352" s="181"/>
      <c r="Q352" s="181"/>
      <c r="R352" s="181"/>
      <c r="S352" s="181"/>
      <c r="T352" s="182"/>
      <c r="AT352" s="176" t="s">
        <v>466</v>
      </c>
      <c r="AU352" s="176" t="s">
        <v>87</v>
      </c>
      <c r="AV352" s="13" t="s">
        <v>212</v>
      </c>
      <c r="AW352" s="13" t="s">
        <v>36</v>
      </c>
      <c r="AX352" s="13" t="s">
        <v>87</v>
      </c>
      <c r="AY352" s="176" t="s">
        <v>207</v>
      </c>
    </row>
    <row r="353" spans="1:65" s="2" customFormat="1" ht="21.75" customHeight="1">
      <c r="A353" s="32"/>
      <c r="B353" s="143"/>
      <c r="C353" s="144" t="s">
        <v>330</v>
      </c>
      <c r="D353" s="144" t="s">
        <v>208</v>
      </c>
      <c r="E353" s="145" t="s">
        <v>1356</v>
      </c>
      <c r="F353" s="146" t="s">
        <v>1357</v>
      </c>
      <c r="G353" s="147" t="s">
        <v>796</v>
      </c>
      <c r="H353" s="148">
        <v>5298.918</v>
      </c>
      <c r="I353" s="149"/>
      <c r="J353" s="150">
        <f>ROUND(I353*H353,2)</f>
        <v>0</v>
      </c>
      <c r="K353" s="151"/>
      <c r="L353" s="33"/>
      <c r="M353" s="152" t="s">
        <v>1</v>
      </c>
      <c r="N353" s="153" t="s">
        <v>44</v>
      </c>
      <c r="O353" s="58"/>
      <c r="P353" s="154">
        <f>O353*H353</f>
        <v>0</v>
      </c>
      <c r="Q353" s="154">
        <v>0</v>
      </c>
      <c r="R353" s="154">
        <f>Q353*H353</f>
        <v>0</v>
      </c>
      <c r="S353" s="154">
        <v>0</v>
      </c>
      <c r="T353" s="155">
        <f>S353*H353</f>
        <v>0</v>
      </c>
      <c r="U353" s="32"/>
      <c r="V353" s="32"/>
      <c r="W353" s="32"/>
      <c r="X353" s="32"/>
      <c r="Y353" s="32"/>
      <c r="Z353" s="32"/>
      <c r="AA353" s="32"/>
      <c r="AB353" s="32"/>
      <c r="AC353" s="32"/>
      <c r="AD353" s="32"/>
      <c r="AE353" s="32"/>
      <c r="AR353" s="156" t="s">
        <v>902</v>
      </c>
      <c r="AT353" s="156" t="s">
        <v>208</v>
      </c>
      <c r="AU353" s="156" t="s">
        <v>87</v>
      </c>
      <c r="AY353" s="17" t="s">
        <v>207</v>
      </c>
      <c r="BE353" s="157">
        <f>IF(N353="základní",J353,0)</f>
        <v>0</v>
      </c>
      <c r="BF353" s="157">
        <f>IF(N353="snížená",J353,0)</f>
        <v>0</v>
      </c>
      <c r="BG353" s="157">
        <f>IF(N353="zákl. přenesená",J353,0)</f>
        <v>0</v>
      </c>
      <c r="BH353" s="157">
        <f>IF(N353="sníž. přenesená",J353,0)</f>
        <v>0</v>
      </c>
      <c r="BI353" s="157">
        <f>IF(N353="nulová",J353,0)</f>
        <v>0</v>
      </c>
      <c r="BJ353" s="17" t="s">
        <v>87</v>
      </c>
      <c r="BK353" s="157">
        <f>ROUND(I353*H353,2)</f>
        <v>0</v>
      </c>
      <c r="BL353" s="17" t="s">
        <v>902</v>
      </c>
      <c r="BM353" s="156" t="s">
        <v>1522</v>
      </c>
    </row>
    <row r="354" spans="1:47" s="2" customFormat="1" ht="39">
      <c r="A354" s="32"/>
      <c r="B354" s="33"/>
      <c r="C354" s="32"/>
      <c r="D354" s="158" t="s">
        <v>213</v>
      </c>
      <c r="E354" s="32"/>
      <c r="F354" s="159" t="s">
        <v>1359</v>
      </c>
      <c r="G354" s="32"/>
      <c r="H354" s="32"/>
      <c r="I354" s="160"/>
      <c r="J354" s="32"/>
      <c r="K354" s="32"/>
      <c r="L354" s="33"/>
      <c r="M354" s="161"/>
      <c r="N354" s="162"/>
      <c r="O354" s="58"/>
      <c r="P354" s="58"/>
      <c r="Q354" s="58"/>
      <c r="R354" s="58"/>
      <c r="S354" s="58"/>
      <c r="T354" s="59"/>
      <c r="U354" s="32"/>
      <c r="V354" s="32"/>
      <c r="W354" s="32"/>
      <c r="X354" s="32"/>
      <c r="Y354" s="32"/>
      <c r="Z354" s="32"/>
      <c r="AA354" s="32"/>
      <c r="AB354" s="32"/>
      <c r="AC354" s="32"/>
      <c r="AD354" s="32"/>
      <c r="AE354" s="32"/>
      <c r="AT354" s="17" t="s">
        <v>213</v>
      </c>
      <c r="AU354" s="17" t="s">
        <v>87</v>
      </c>
    </row>
    <row r="355" spans="2:51" s="15" customFormat="1" ht="12">
      <c r="B355" s="189"/>
      <c r="D355" s="158" t="s">
        <v>466</v>
      </c>
      <c r="E355" s="190" t="s">
        <v>1</v>
      </c>
      <c r="F355" s="191" t="s">
        <v>1501</v>
      </c>
      <c r="H355" s="192">
        <v>115.692</v>
      </c>
      <c r="I355" s="193"/>
      <c r="L355" s="189"/>
      <c r="M355" s="194"/>
      <c r="N355" s="195"/>
      <c r="O355" s="195"/>
      <c r="P355" s="195"/>
      <c r="Q355" s="195"/>
      <c r="R355" s="195"/>
      <c r="S355" s="195"/>
      <c r="T355" s="196"/>
      <c r="AT355" s="190" t="s">
        <v>466</v>
      </c>
      <c r="AU355" s="190" t="s">
        <v>87</v>
      </c>
      <c r="AV355" s="15" t="s">
        <v>89</v>
      </c>
      <c r="AW355" s="15" t="s">
        <v>36</v>
      </c>
      <c r="AX355" s="15" t="s">
        <v>79</v>
      </c>
      <c r="AY355" s="190" t="s">
        <v>207</v>
      </c>
    </row>
    <row r="356" spans="2:51" s="15" customFormat="1" ht="12">
      <c r="B356" s="189"/>
      <c r="D356" s="158" t="s">
        <v>466</v>
      </c>
      <c r="E356" s="190" t="s">
        <v>1</v>
      </c>
      <c r="F356" s="191" t="s">
        <v>1502</v>
      </c>
      <c r="H356" s="192">
        <v>1661.286</v>
      </c>
      <c r="I356" s="193"/>
      <c r="L356" s="189"/>
      <c r="M356" s="194"/>
      <c r="N356" s="195"/>
      <c r="O356" s="195"/>
      <c r="P356" s="195"/>
      <c r="Q356" s="195"/>
      <c r="R356" s="195"/>
      <c r="S356" s="195"/>
      <c r="T356" s="196"/>
      <c r="AT356" s="190" t="s">
        <v>466</v>
      </c>
      <c r="AU356" s="190" t="s">
        <v>87</v>
      </c>
      <c r="AV356" s="15" t="s">
        <v>89</v>
      </c>
      <c r="AW356" s="15" t="s">
        <v>36</v>
      </c>
      <c r="AX356" s="15" t="s">
        <v>79</v>
      </c>
      <c r="AY356" s="190" t="s">
        <v>207</v>
      </c>
    </row>
    <row r="357" spans="2:51" s="15" customFormat="1" ht="12">
      <c r="B357" s="189"/>
      <c r="D357" s="158" t="s">
        <v>466</v>
      </c>
      <c r="E357" s="190" t="s">
        <v>1</v>
      </c>
      <c r="F357" s="191" t="s">
        <v>1503</v>
      </c>
      <c r="H357" s="192">
        <v>1235.52</v>
      </c>
      <c r="I357" s="193"/>
      <c r="L357" s="189"/>
      <c r="M357" s="194"/>
      <c r="N357" s="195"/>
      <c r="O357" s="195"/>
      <c r="P357" s="195"/>
      <c r="Q357" s="195"/>
      <c r="R357" s="195"/>
      <c r="S357" s="195"/>
      <c r="T357" s="196"/>
      <c r="AT357" s="190" t="s">
        <v>466</v>
      </c>
      <c r="AU357" s="190" t="s">
        <v>87</v>
      </c>
      <c r="AV357" s="15" t="s">
        <v>89</v>
      </c>
      <c r="AW357" s="15" t="s">
        <v>36</v>
      </c>
      <c r="AX357" s="15" t="s">
        <v>79</v>
      </c>
      <c r="AY357" s="190" t="s">
        <v>207</v>
      </c>
    </row>
    <row r="358" spans="2:51" s="15" customFormat="1" ht="12">
      <c r="B358" s="189"/>
      <c r="D358" s="158" t="s">
        <v>466</v>
      </c>
      <c r="E358" s="190" t="s">
        <v>1</v>
      </c>
      <c r="F358" s="191" t="s">
        <v>1504</v>
      </c>
      <c r="H358" s="192">
        <v>2087.47</v>
      </c>
      <c r="I358" s="193"/>
      <c r="L358" s="189"/>
      <c r="M358" s="194"/>
      <c r="N358" s="195"/>
      <c r="O358" s="195"/>
      <c r="P358" s="195"/>
      <c r="Q358" s="195"/>
      <c r="R358" s="195"/>
      <c r="S358" s="195"/>
      <c r="T358" s="196"/>
      <c r="AT358" s="190" t="s">
        <v>466</v>
      </c>
      <c r="AU358" s="190" t="s">
        <v>87</v>
      </c>
      <c r="AV358" s="15" t="s">
        <v>89</v>
      </c>
      <c r="AW358" s="15" t="s">
        <v>36</v>
      </c>
      <c r="AX358" s="15" t="s">
        <v>79</v>
      </c>
      <c r="AY358" s="190" t="s">
        <v>207</v>
      </c>
    </row>
    <row r="359" spans="2:51" s="15" customFormat="1" ht="22.5">
      <c r="B359" s="189"/>
      <c r="D359" s="158" t="s">
        <v>466</v>
      </c>
      <c r="E359" s="190" t="s">
        <v>1</v>
      </c>
      <c r="F359" s="191" t="s">
        <v>1523</v>
      </c>
      <c r="H359" s="192">
        <v>163.42</v>
      </c>
      <c r="I359" s="193"/>
      <c r="L359" s="189"/>
      <c r="M359" s="194"/>
      <c r="N359" s="195"/>
      <c r="O359" s="195"/>
      <c r="P359" s="195"/>
      <c r="Q359" s="195"/>
      <c r="R359" s="195"/>
      <c r="S359" s="195"/>
      <c r="T359" s="196"/>
      <c r="AT359" s="190" t="s">
        <v>466</v>
      </c>
      <c r="AU359" s="190" t="s">
        <v>87</v>
      </c>
      <c r="AV359" s="15" t="s">
        <v>89</v>
      </c>
      <c r="AW359" s="15" t="s">
        <v>36</v>
      </c>
      <c r="AX359" s="15" t="s">
        <v>79</v>
      </c>
      <c r="AY359" s="190" t="s">
        <v>207</v>
      </c>
    </row>
    <row r="360" spans="2:51" s="15" customFormat="1" ht="12">
      <c r="B360" s="189"/>
      <c r="D360" s="158" t="s">
        <v>466</v>
      </c>
      <c r="E360" s="190" t="s">
        <v>1</v>
      </c>
      <c r="F360" s="191" t="s">
        <v>1506</v>
      </c>
      <c r="H360" s="192">
        <v>35.53</v>
      </c>
      <c r="I360" s="193"/>
      <c r="L360" s="189"/>
      <c r="M360" s="194"/>
      <c r="N360" s="195"/>
      <c r="O360" s="195"/>
      <c r="P360" s="195"/>
      <c r="Q360" s="195"/>
      <c r="R360" s="195"/>
      <c r="S360" s="195"/>
      <c r="T360" s="196"/>
      <c r="AT360" s="190" t="s">
        <v>466</v>
      </c>
      <c r="AU360" s="190" t="s">
        <v>87</v>
      </c>
      <c r="AV360" s="15" t="s">
        <v>89</v>
      </c>
      <c r="AW360" s="15" t="s">
        <v>36</v>
      </c>
      <c r="AX360" s="15" t="s">
        <v>79</v>
      </c>
      <c r="AY360" s="190" t="s">
        <v>207</v>
      </c>
    </row>
    <row r="361" spans="2:51" s="13" customFormat="1" ht="12">
      <c r="B361" s="175"/>
      <c r="D361" s="158" t="s">
        <v>466</v>
      </c>
      <c r="E361" s="176" t="s">
        <v>1</v>
      </c>
      <c r="F361" s="177" t="s">
        <v>468</v>
      </c>
      <c r="H361" s="178">
        <v>5298.918</v>
      </c>
      <c r="I361" s="179"/>
      <c r="L361" s="175"/>
      <c r="M361" s="180"/>
      <c r="N361" s="181"/>
      <c r="O361" s="181"/>
      <c r="P361" s="181"/>
      <c r="Q361" s="181"/>
      <c r="R361" s="181"/>
      <c r="S361" s="181"/>
      <c r="T361" s="182"/>
      <c r="AT361" s="176" t="s">
        <v>466</v>
      </c>
      <c r="AU361" s="176" t="s">
        <v>87</v>
      </c>
      <c r="AV361" s="13" t="s">
        <v>212</v>
      </c>
      <c r="AW361" s="13" t="s">
        <v>36</v>
      </c>
      <c r="AX361" s="13" t="s">
        <v>87</v>
      </c>
      <c r="AY361" s="176" t="s">
        <v>207</v>
      </c>
    </row>
    <row r="362" spans="1:65" s="2" customFormat="1" ht="21.75" customHeight="1">
      <c r="A362" s="32"/>
      <c r="B362" s="143"/>
      <c r="C362" s="144" t="s">
        <v>1239</v>
      </c>
      <c r="D362" s="144" t="s">
        <v>208</v>
      </c>
      <c r="E362" s="145" t="s">
        <v>916</v>
      </c>
      <c r="F362" s="146" t="s">
        <v>917</v>
      </c>
      <c r="G362" s="147" t="s">
        <v>796</v>
      </c>
      <c r="H362" s="148">
        <v>1041.395</v>
      </c>
      <c r="I362" s="149"/>
      <c r="J362" s="150">
        <f>ROUND(I362*H362,2)</f>
        <v>0</v>
      </c>
      <c r="K362" s="151"/>
      <c r="L362" s="33"/>
      <c r="M362" s="152" t="s">
        <v>1</v>
      </c>
      <c r="N362" s="153" t="s">
        <v>44</v>
      </c>
      <c r="O362" s="58"/>
      <c r="P362" s="154">
        <f>O362*H362</f>
        <v>0</v>
      </c>
      <c r="Q362" s="154">
        <v>0</v>
      </c>
      <c r="R362" s="154">
        <f>Q362*H362</f>
        <v>0</v>
      </c>
      <c r="S362" s="154">
        <v>0</v>
      </c>
      <c r="T362" s="155">
        <f>S362*H362</f>
        <v>0</v>
      </c>
      <c r="U362" s="32"/>
      <c r="V362" s="32"/>
      <c r="W362" s="32"/>
      <c r="X362" s="32"/>
      <c r="Y362" s="32"/>
      <c r="Z362" s="32"/>
      <c r="AA362" s="32"/>
      <c r="AB362" s="32"/>
      <c r="AC362" s="32"/>
      <c r="AD362" s="32"/>
      <c r="AE362" s="32"/>
      <c r="AR362" s="156" t="s">
        <v>902</v>
      </c>
      <c r="AT362" s="156" t="s">
        <v>208</v>
      </c>
      <c r="AU362" s="156" t="s">
        <v>87</v>
      </c>
      <c r="AY362" s="17" t="s">
        <v>207</v>
      </c>
      <c r="BE362" s="157">
        <f>IF(N362="základní",J362,0)</f>
        <v>0</v>
      </c>
      <c r="BF362" s="157">
        <f>IF(N362="snížená",J362,0)</f>
        <v>0</v>
      </c>
      <c r="BG362" s="157">
        <f>IF(N362="zákl. přenesená",J362,0)</f>
        <v>0</v>
      </c>
      <c r="BH362" s="157">
        <f>IF(N362="sníž. přenesená",J362,0)</f>
        <v>0</v>
      </c>
      <c r="BI362" s="157">
        <f>IF(N362="nulová",J362,0)</f>
        <v>0</v>
      </c>
      <c r="BJ362" s="17" t="s">
        <v>87</v>
      </c>
      <c r="BK362" s="157">
        <f>ROUND(I362*H362,2)</f>
        <v>0</v>
      </c>
      <c r="BL362" s="17" t="s">
        <v>902</v>
      </c>
      <c r="BM362" s="156" t="s">
        <v>1524</v>
      </c>
    </row>
    <row r="363" spans="1:47" s="2" customFormat="1" ht="48.75">
      <c r="A363" s="32"/>
      <c r="B363" s="33"/>
      <c r="C363" s="32"/>
      <c r="D363" s="158" t="s">
        <v>213</v>
      </c>
      <c r="E363" s="32"/>
      <c r="F363" s="159" t="s">
        <v>1363</v>
      </c>
      <c r="G363" s="32"/>
      <c r="H363" s="32"/>
      <c r="I363" s="160"/>
      <c r="J363" s="32"/>
      <c r="K363" s="32"/>
      <c r="L363" s="33"/>
      <c r="M363" s="161"/>
      <c r="N363" s="162"/>
      <c r="O363" s="58"/>
      <c r="P363" s="58"/>
      <c r="Q363" s="58"/>
      <c r="R363" s="58"/>
      <c r="S363" s="58"/>
      <c r="T363" s="59"/>
      <c r="U363" s="32"/>
      <c r="V363" s="32"/>
      <c r="W363" s="32"/>
      <c r="X363" s="32"/>
      <c r="Y363" s="32"/>
      <c r="Z363" s="32"/>
      <c r="AA363" s="32"/>
      <c r="AB363" s="32"/>
      <c r="AC363" s="32"/>
      <c r="AD363" s="32"/>
      <c r="AE363" s="32"/>
      <c r="AT363" s="17" t="s">
        <v>213</v>
      </c>
      <c r="AU363" s="17" t="s">
        <v>87</v>
      </c>
    </row>
    <row r="364" spans="2:51" s="15" customFormat="1" ht="12">
      <c r="B364" s="189"/>
      <c r="D364" s="158" t="s">
        <v>466</v>
      </c>
      <c r="E364" s="190" t="s">
        <v>1</v>
      </c>
      <c r="F364" s="191" t="s">
        <v>1508</v>
      </c>
      <c r="H364" s="192">
        <v>244.769</v>
      </c>
      <c r="I364" s="193"/>
      <c r="L364" s="189"/>
      <c r="M364" s="194"/>
      <c r="N364" s="195"/>
      <c r="O364" s="195"/>
      <c r="P364" s="195"/>
      <c r="Q364" s="195"/>
      <c r="R364" s="195"/>
      <c r="S364" s="195"/>
      <c r="T364" s="196"/>
      <c r="AT364" s="190" t="s">
        <v>466</v>
      </c>
      <c r="AU364" s="190" t="s">
        <v>87</v>
      </c>
      <c r="AV364" s="15" t="s">
        <v>89</v>
      </c>
      <c r="AW364" s="15" t="s">
        <v>36</v>
      </c>
      <c r="AX364" s="15" t="s">
        <v>79</v>
      </c>
      <c r="AY364" s="190" t="s">
        <v>207</v>
      </c>
    </row>
    <row r="365" spans="2:51" s="15" customFormat="1" ht="12">
      <c r="B365" s="189"/>
      <c r="D365" s="158" t="s">
        <v>466</v>
      </c>
      <c r="E365" s="190" t="s">
        <v>1</v>
      </c>
      <c r="F365" s="191" t="s">
        <v>1509</v>
      </c>
      <c r="H365" s="192">
        <v>0.055</v>
      </c>
      <c r="I365" s="193"/>
      <c r="L365" s="189"/>
      <c r="M365" s="194"/>
      <c r="N365" s="195"/>
      <c r="O365" s="195"/>
      <c r="P365" s="195"/>
      <c r="Q365" s="195"/>
      <c r="R365" s="195"/>
      <c r="S365" s="195"/>
      <c r="T365" s="196"/>
      <c r="AT365" s="190" t="s">
        <v>466</v>
      </c>
      <c r="AU365" s="190" t="s">
        <v>87</v>
      </c>
      <c r="AV365" s="15" t="s">
        <v>89</v>
      </c>
      <c r="AW365" s="15" t="s">
        <v>36</v>
      </c>
      <c r="AX365" s="15" t="s">
        <v>79</v>
      </c>
      <c r="AY365" s="190" t="s">
        <v>207</v>
      </c>
    </row>
    <row r="366" spans="2:51" s="15" customFormat="1" ht="12">
      <c r="B366" s="189"/>
      <c r="D366" s="158" t="s">
        <v>466</v>
      </c>
      <c r="E366" s="190" t="s">
        <v>1</v>
      </c>
      <c r="F366" s="191" t="s">
        <v>1513</v>
      </c>
      <c r="H366" s="192">
        <v>86.122</v>
      </c>
      <c r="I366" s="193"/>
      <c r="L366" s="189"/>
      <c r="M366" s="194"/>
      <c r="N366" s="195"/>
      <c r="O366" s="195"/>
      <c r="P366" s="195"/>
      <c r="Q366" s="195"/>
      <c r="R366" s="195"/>
      <c r="S366" s="195"/>
      <c r="T366" s="196"/>
      <c r="AT366" s="190" t="s">
        <v>466</v>
      </c>
      <c r="AU366" s="190" t="s">
        <v>87</v>
      </c>
      <c r="AV366" s="15" t="s">
        <v>89</v>
      </c>
      <c r="AW366" s="15" t="s">
        <v>36</v>
      </c>
      <c r="AX366" s="15" t="s">
        <v>79</v>
      </c>
      <c r="AY366" s="190" t="s">
        <v>207</v>
      </c>
    </row>
    <row r="367" spans="2:51" s="15" customFormat="1" ht="12">
      <c r="B367" s="189"/>
      <c r="D367" s="158" t="s">
        <v>466</v>
      </c>
      <c r="E367" s="190" t="s">
        <v>1</v>
      </c>
      <c r="F367" s="191" t="s">
        <v>1514</v>
      </c>
      <c r="H367" s="192">
        <v>277.44</v>
      </c>
      <c r="I367" s="193"/>
      <c r="L367" s="189"/>
      <c r="M367" s="194"/>
      <c r="N367" s="195"/>
      <c r="O367" s="195"/>
      <c r="P367" s="195"/>
      <c r="Q367" s="195"/>
      <c r="R367" s="195"/>
      <c r="S367" s="195"/>
      <c r="T367" s="196"/>
      <c r="AT367" s="190" t="s">
        <v>466</v>
      </c>
      <c r="AU367" s="190" t="s">
        <v>87</v>
      </c>
      <c r="AV367" s="15" t="s">
        <v>89</v>
      </c>
      <c r="AW367" s="15" t="s">
        <v>36</v>
      </c>
      <c r="AX367" s="15" t="s">
        <v>79</v>
      </c>
      <c r="AY367" s="190" t="s">
        <v>207</v>
      </c>
    </row>
    <row r="368" spans="2:51" s="15" customFormat="1" ht="12">
      <c r="B368" s="189"/>
      <c r="D368" s="158" t="s">
        <v>466</v>
      </c>
      <c r="E368" s="190" t="s">
        <v>1</v>
      </c>
      <c r="F368" s="191" t="s">
        <v>1519</v>
      </c>
      <c r="H368" s="192">
        <v>352.944</v>
      </c>
      <c r="I368" s="193"/>
      <c r="L368" s="189"/>
      <c r="M368" s="194"/>
      <c r="N368" s="195"/>
      <c r="O368" s="195"/>
      <c r="P368" s="195"/>
      <c r="Q368" s="195"/>
      <c r="R368" s="195"/>
      <c r="S368" s="195"/>
      <c r="T368" s="196"/>
      <c r="AT368" s="190" t="s">
        <v>466</v>
      </c>
      <c r="AU368" s="190" t="s">
        <v>87</v>
      </c>
      <c r="AV368" s="15" t="s">
        <v>89</v>
      </c>
      <c r="AW368" s="15" t="s">
        <v>36</v>
      </c>
      <c r="AX368" s="15" t="s">
        <v>79</v>
      </c>
      <c r="AY368" s="190" t="s">
        <v>207</v>
      </c>
    </row>
    <row r="369" spans="2:51" s="15" customFormat="1" ht="12">
      <c r="B369" s="189"/>
      <c r="D369" s="158" t="s">
        <v>466</v>
      </c>
      <c r="E369" s="190" t="s">
        <v>1</v>
      </c>
      <c r="F369" s="191" t="s">
        <v>1520</v>
      </c>
      <c r="H369" s="192">
        <v>36.8</v>
      </c>
      <c r="I369" s="193"/>
      <c r="L369" s="189"/>
      <c r="M369" s="194"/>
      <c r="N369" s="195"/>
      <c r="O369" s="195"/>
      <c r="P369" s="195"/>
      <c r="Q369" s="195"/>
      <c r="R369" s="195"/>
      <c r="S369" s="195"/>
      <c r="T369" s="196"/>
      <c r="AT369" s="190" t="s">
        <v>466</v>
      </c>
      <c r="AU369" s="190" t="s">
        <v>87</v>
      </c>
      <c r="AV369" s="15" t="s">
        <v>89</v>
      </c>
      <c r="AW369" s="15" t="s">
        <v>36</v>
      </c>
      <c r="AX369" s="15" t="s">
        <v>79</v>
      </c>
      <c r="AY369" s="190" t="s">
        <v>207</v>
      </c>
    </row>
    <row r="370" spans="2:51" s="15" customFormat="1" ht="12">
      <c r="B370" s="189"/>
      <c r="D370" s="158" t="s">
        <v>466</v>
      </c>
      <c r="E370" s="190" t="s">
        <v>1</v>
      </c>
      <c r="F370" s="191" t="s">
        <v>1349</v>
      </c>
      <c r="H370" s="192">
        <v>2.644</v>
      </c>
      <c r="I370" s="193"/>
      <c r="L370" s="189"/>
      <c r="M370" s="194"/>
      <c r="N370" s="195"/>
      <c r="O370" s="195"/>
      <c r="P370" s="195"/>
      <c r="Q370" s="195"/>
      <c r="R370" s="195"/>
      <c r="S370" s="195"/>
      <c r="T370" s="196"/>
      <c r="AT370" s="190" t="s">
        <v>466</v>
      </c>
      <c r="AU370" s="190" t="s">
        <v>87</v>
      </c>
      <c r="AV370" s="15" t="s">
        <v>89</v>
      </c>
      <c r="AW370" s="15" t="s">
        <v>36</v>
      </c>
      <c r="AX370" s="15" t="s">
        <v>79</v>
      </c>
      <c r="AY370" s="190" t="s">
        <v>207</v>
      </c>
    </row>
    <row r="371" spans="2:51" s="15" customFormat="1" ht="12">
      <c r="B371" s="189"/>
      <c r="D371" s="158" t="s">
        <v>466</v>
      </c>
      <c r="E371" s="190" t="s">
        <v>1</v>
      </c>
      <c r="F371" s="191" t="s">
        <v>1350</v>
      </c>
      <c r="H371" s="192">
        <v>2.46</v>
      </c>
      <c r="I371" s="193"/>
      <c r="L371" s="189"/>
      <c r="M371" s="194"/>
      <c r="N371" s="195"/>
      <c r="O371" s="195"/>
      <c r="P371" s="195"/>
      <c r="Q371" s="195"/>
      <c r="R371" s="195"/>
      <c r="S371" s="195"/>
      <c r="T371" s="196"/>
      <c r="AT371" s="190" t="s">
        <v>466</v>
      </c>
      <c r="AU371" s="190" t="s">
        <v>87</v>
      </c>
      <c r="AV371" s="15" t="s">
        <v>89</v>
      </c>
      <c r="AW371" s="15" t="s">
        <v>36</v>
      </c>
      <c r="AX371" s="15" t="s">
        <v>79</v>
      </c>
      <c r="AY371" s="190" t="s">
        <v>207</v>
      </c>
    </row>
    <row r="372" spans="2:51" s="15" customFormat="1" ht="12">
      <c r="B372" s="189"/>
      <c r="D372" s="158" t="s">
        <v>466</v>
      </c>
      <c r="E372" s="190" t="s">
        <v>1</v>
      </c>
      <c r="F372" s="191" t="s">
        <v>1521</v>
      </c>
      <c r="H372" s="192">
        <v>38.088</v>
      </c>
      <c r="I372" s="193"/>
      <c r="L372" s="189"/>
      <c r="M372" s="194"/>
      <c r="N372" s="195"/>
      <c r="O372" s="195"/>
      <c r="P372" s="195"/>
      <c r="Q372" s="195"/>
      <c r="R372" s="195"/>
      <c r="S372" s="195"/>
      <c r="T372" s="196"/>
      <c r="AT372" s="190" t="s">
        <v>466</v>
      </c>
      <c r="AU372" s="190" t="s">
        <v>87</v>
      </c>
      <c r="AV372" s="15" t="s">
        <v>89</v>
      </c>
      <c r="AW372" s="15" t="s">
        <v>36</v>
      </c>
      <c r="AX372" s="15" t="s">
        <v>79</v>
      </c>
      <c r="AY372" s="190" t="s">
        <v>207</v>
      </c>
    </row>
    <row r="373" spans="2:51" s="15" customFormat="1" ht="12">
      <c r="B373" s="189"/>
      <c r="D373" s="158" t="s">
        <v>466</v>
      </c>
      <c r="E373" s="190" t="s">
        <v>1</v>
      </c>
      <c r="F373" s="191" t="s">
        <v>1512</v>
      </c>
      <c r="H373" s="192">
        <v>0.073</v>
      </c>
      <c r="I373" s="193"/>
      <c r="L373" s="189"/>
      <c r="M373" s="194"/>
      <c r="N373" s="195"/>
      <c r="O373" s="195"/>
      <c r="P373" s="195"/>
      <c r="Q373" s="195"/>
      <c r="R373" s="195"/>
      <c r="S373" s="195"/>
      <c r="T373" s="196"/>
      <c r="AT373" s="190" t="s">
        <v>466</v>
      </c>
      <c r="AU373" s="190" t="s">
        <v>87</v>
      </c>
      <c r="AV373" s="15" t="s">
        <v>89</v>
      </c>
      <c r="AW373" s="15" t="s">
        <v>36</v>
      </c>
      <c r="AX373" s="15" t="s">
        <v>79</v>
      </c>
      <c r="AY373" s="190" t="s">
        <v>207</v>
      </c>
    </row>
    <row r="374" spans="2:51" s="13" customFormat="1" ht="12">
      <c r="B374" s="175"/>
      <c r="D374" s="158" t="s">
        <v>466</v>
      </c>
      <c r="E374" s="176" t="s">
        <v>1</v>
      </c>
      <c r="F374" s="177" t="s">
        <v>468</v>
      </c>
      <c r="H374" s="178">
        <v>1041.395</v>
      </c>
      <c r="I374" s="179"/>
      <c r="L374" s="175"/>
      <c r="M374" s="180"/>
      <c r="N374" s="181"/>
      <c r="O374" s="181"/>
      <c r="P374" s="181"/>
      <c r="Q374" s="181"/>
      <c r="R374" s="181"/>
      <c r="S374" s="181"/>
      <c r="T374" s="182"/>
      <c r="AT374" s="176" t="s">
        <v>466</v>
      </c>
      <c r="AU374" s="176" t="s">
        <v>87</v>
      </c>
      <c r="AV374" s="13" t="s">
        <v>212</v>
      </c>
      <c r="AW374" s="13" t="s">
        <v>36</v>
      </c>
      <c r="AX374" s="13" t="s">
        <v>87</v>
      </c>
      <c r="AY374" s="176" t="s">
        <v>207</v>
      </c>
    </row>
    <row r="375" spans="1:65" s="2" customFormat="1" ht="21.75" customHeight="1">
      <c r="A375" s="32"/>
      <c r="B375" s="143"/>
      <c r="C375" s="144" t="s">
        <v>334</v>
      </c>
      <c r="D375" s="144" t="s">
        <v>208</v>
      </c>
      <c r="E375" s="145" t="s">
        <v>1367</v>
      </c>
      <c r="F375" s="146" t="s">
        <v>1368</v>
      </c>
      <c r="G375" s="147" t="s">
        <v>333</v>
      </c>
      <c r="H375" s="148">
        <v>2</v>
      </c>
      <c r="I375" s="149"/>
      <c r="J375" s="150">
        <f>ROUND(I375*H375,2)</f>
        <v>0</v>
      </c>
      <c r="K375" s="151"/>
      <c r="L375" s="33"/>
      <c r="M375" s="152" t="s">
        <v>1</v>
      </c>
      <c r="N375" s="153" t="s">
        <v>44</v>
      </c>
      <c r="O375" s="58"/>
      <c r="P375" s="154">
        <f>O375*H375</f>
        <v>0</v>
      </c>
      <c r="Q375" s="154">
        <v>0</v>
      </c>
      <c r="R375" s="154">
        <f>Q375*H375</f>
        <v>0</v>
      </c>
      <c r="S375" s="154">
        <v>0</v>
      </c>
      <c r="T375" s="155">
        <f>S375*H375</f>
        <v>0</v>
      </c>
      <c r="U375" s="32"/>
      <c r="V375" s="32"/>
      <c r="W375" s="32"/>
      <c r="X375" s="32"/>
      <c r="Y375" s="32"/>
      <c r="Z375" s="32"/>
      <c r="AA375" s="32"/>
      <c r="AB375" s="32"/>
      <c r="AC375" s="32"/>
      <c r="AD375" s="32"/>
      <c r="AE375" s="32"/>
      <c r="AR375" s="156" t="s">
        <v>902</v>
      </c>
      <c r="AT375" s="156" t="s">
        <v>208</v>
      </c>
      <c r="AU375" s="156" t="s">
        <v>87</v>
      </c>
      <c r="AY375" s="17" t="s">
        <v>207</v>
      </c>
      <c r="BE375" s="157">
        <f>IF(N375="základní",J375,0)</f>
        <v>0</v>
      </c>
      <c r="BF375" s="157">
        <f>IF(N375="snížená",J375,0)</f>
        <v>0</v>
      </c>
      <c r="BG375" s="157">
        <f>IF(N375="zákl. přenesená",J375,0)</f>
        <v>0</v>
      </c>
      <c r="BH375" s="157">
        <f>IF(N375="sníž. přenesená",J375,0)</f>
        <v>0</v>
      </c>
      <c r="BI375" s="157">
        <f>IF(N375="nulová",J375,0)</f>
        <v>0</v>
      </c>
      <c r="BJ375" s="17" t="s">
        <v>87</v>
      </c>
      <c r="BK375" s="157">
        <f>ROUND(I375*H375,2)</f>
        <v>0</v>
      </c>
      <c r="BL375" s="17" t="s">
        <v>902</v>
      </c>
      <c r="BM375" s="156" t="s">
        <v>1525</v>
      </c>
    </row>
    <row r="376" spans="1:47" s="2" customFormat="1" ht="48.75">
      <c r="A376" s="32"/>
      <c r="B376" s="33"/>
      <c r="C376" s="32"/>
      <c r="D376" s="158" t="s">
        <v>213</v>
      </c>
      <c r="E376" s="32"/>
      <c r="F376" s="159" t="s">
        <v>1370</v>
      </c>
      <c r="G376" s="32"/>
      <c r="H376" s="32"/>
      <c r="I376" s="160"/>
      <c r="J376" s="32"/>
      <c r="K376" s="32"/>
      <c r="L376" s="33"/>
      <c r="M376" s="161"/>
      <c r="N376" s="162"/>
      <c r="O376" s="58"/>
      <c r="P376" s="58"/>
      <c r="Q376" s="58"/>
      <c r="R376" s="58"/>
      <c r="S376" s="58"/>
      <c r="T376" s="59"/>
      <c r="U376" s="32"/>
      <c r="V376" s="32"/>
      <c r="W376" s="32"/>
      <c r="X376" s="32"/>
      <c r="Y376" s="32"/>
      <c r="Z376" s="32"/>
      <c r="AA376" s="32"/>
      <c r="AB376" s="32"/>
      <c r="AC376" s="32"/>
      <c r="AD376" s="32"/>
      <c r="AE376" s="32"/>
      <c r="AT376" s="17" t="s">
        <v>213</v>
      </c>
      <c r="AU376" s="17" t="s">
        <v>87</v>
      </c>
    </row>
    <row r="377" spans="1:65" s="2" customFormat="1" ht="33" customHeight="1">
      <c r="A377" s="32"/>
      <c r="B377" s="143"/>
      <c r="C377" s="144" t="s">
        <v>1247</v>
      </c>
      <c r="D377" s="144" t="s">
        <v>208</v>
      </c>
      <c r="E377" s="145" t="s">
        <v>1372</v>
      </c>
      <c r="F377" s="146" t="s">
        <v>1373</v>
      </c>
      <c r="G377" s="147" t="s">
        <v>333</v>
      </c>
      <c r="H377" s="148">
        <v>3</v>
      </c>
      <c r="I377" s="149"/>
      <c r="J377" s="150">
        <f>ROUND(I377*H377,2)</f>
        <v>0</v>
      </c>
      <c r="K377" s="151"/>
      <c r="L377" s="33"/>
      <c r="M377" s="152" t="s">
        <v>1</v>
      </c>
      <c r="N377" s="153" t="s">
        <v>44</v>
      </c>
      <c r="O377" s="58"/>
      <c r="P377" s="154">
        <f>O377*H377</f>
        <v>0</v>
      </c>
      <c r="Q377" s="154">
        <v>0</v>
      </c>
      <c r="R377" s="154">
        <f>Q377*H377</f>
        <v>0</v>
      </c>
      <c r="S377" s="154">
        <v>0</v>
      </c>
      <c r="T377" s="155">
        <f>S377*H377</f>
        <v>0</v>
      </c>
      <c r="U377" s="32"/>
      <c r="V377" s="32"/>
      <c r="W377" s="32"/>
      <c r="X377" s="32"/>
      <c r="Y377" s="32"/>
      <c r="Z377" s="32"/>
      <c r="AA377" s="32"/>
      <c r="AB377" s="32"/>
      <c r="AC377" s="32"/>
      <c r="AD377" s="32"/>
      <c r="AE377" s="32"/>
      <c r="AR377" s="156" t="s">
        <v>902</v>
      </c>
      <c r="AT377" s="156" t="s">
        <v>208</v>
      </c>
      <c r="AU377" s="156" t="s">
        <v>87</v>
      </c>
      <c r="AY377" s="17" t="s">
        <v>207</v>
      </c>
      <c r="BE377" s="157">
        <f>IF(N377="základní",J377,0)</f>
        <v>0</v>
      </c>
      <c r="BF377" s="157">
        <f>IF(N377="snížená",J377,0)</f>
        <v>0</v>
      </c>
      <c r="BG377" s="157">
        <f>IF(N377="zákl. přenesená",J377,0)</f>
        <v>0</v>
      </c>
      <c r="BH377" s="157">
        <f>IF(N377="sníž. přenesená",J377,0)</f>
        <v>0</v>
      </c>
      <c r="BI377" s="157">
        <f>IF(N377="nulová",J377,0)</f>
        <v>0</v>
      </c>
      <c r="BJ377" s="17" t="s">
        <v>87</v>
      </c>
      <c r="BK377" s="157">
        <f>ROUND(I377*H377,2)</f>
        <v>0</v>
      </c>
      <c r="BL377" s="17" t="s">
        <v>902</v>
      </c>
      <c r="BM377" s="156" t="s">
        <v>1526</v>
      </c>
    </row>
    <row r="378" spans="1:47" s="2" customFormat="1" ht="48.75">
      <c r="A378" s="32"/>
      <c r="B378" s="33"/>
      <c r="C378" s="32"/>
      <c r="D378" s="158" t="s">
        <v>213</v>
      </c>
      <c r="E378" s="32"/>
      <c r="F378" s="159" t="s">
        <v>1375</v>
      </c>
      <c r="G378" s="32"/>
      <c r="H378" s="32"/>
      <c r="I378" s="160"/>
      <c r="J378" s="32"/>
      <c r="K378" s="32"/>
      <c r="L378" s="33"/>
      <c r="M378" s="161"/>
      <c r="N378" s="162"/>
      <c r="O378" s="58"/>
      <c r="P378" s="58"/>
      <c r="Q378" s="58"/>
      <c r="R378" s="58"/>
      <c r="S378" s="58"/>
      <c r="T378" s="59"/>
      <c r="U378" s="32"/>
      <c r="V378" s="32"/>
      <c r="W378" s="32"/>
      <c r="X378" s="32"/>
      <c r="Y378" s="32"/>
      <c r="Z378" s="32"/>
      <c r="AA378" s="32"/>
      <c r="AB378" s="32"/>
      <c r="AC378" s="32"/>
      <c r="AD378" s="32"/>
      <c r="AE378" s="32"/>
      <c r="AT378" s="17" t="s">
        <v>213</v>
      </c>
      <c r="AU378" s="17" t="s">
        <v>87</v>
      </c>
    </row>
    <row r="379" spans="1:65" s="2" customFormat="1" ht="21.75" customHeight="1">
      <c r="A379" s="32"/>
      <c r="B379" s="143"/>
      <c r="C379" s="144" t="s">
        <v>338</v>
      </c>
      <c r="D379" s="144" t="s">
        <v>208</v>
      </c>
      <c r="E379" s="145" t="s">
        <v>1376</v>
      </c>
      <c r="F379" s="146" t="s">
        <v>1377</v>
      </c>
      <c r="G379" s="147" t="s">
        <v>796</v>
      </c>
      <c r="H379" s="148">
        <v>2446</v>
      </c>
      <c r="I379" s="149"/>
      <c r="J379" s="150">
        <f>ROUND(I379*H379,2)</f>
        <v>0</v>
      </c>
      <c r="K379" s="151"/>
      <c r="L379" s="33"/>
      <c r="M379" s="152" t="s">
        <v>1</v>
      </c>
      <c r="N379" s="153" t="s">
        <v>44</v>
      </c>
      <c r="O379" s="58"/>
      <c r="P379" s="154">
        <f>O379*H379</f>
        <v>0</v>
      </c>
      <c r="Q379" s="154">
        <v>0</v>
      </c>
      <c r="R379" s="154">
        <f>Q379*H379</f>
        <v>0</v>
      </c>
      <c r="S379" s="154">
        <v>0</v>
      </c>
      <c r="T379" s="155">
        <f>S379*H379</f>
        <v>0</v>
      </c>
      <c r="U379" s="32"/>
      <c r="V379" s="32"/>
      <c r="W379" s="32"/>
      <c r="X379" s="32"/>
      <c r="Y379" s="32"/>
      <c r="Z379" s="32"/>
      <c r="AA379" s="32"/>
      <c r="AB379" s="32"/>
      <c r="AC379" s="32"/>
      <c r="AD379" s="32"/>
      <c r="AE379" s="32"/>
      <c r="AR379" s="156" t="s">
        <v>902</v>
      </c>
      <c r="AT379" s="156" t="s">
        <v>208</v>
      </c>
      <c r="AU379" s="156" t="s">
        <v>87</v>
      </c>
      <c r="AY379" s="17" t="s">
        <v>207</v>
      </c>
      <c r="BE379" s="157">
        <f>IF(N379="základní",J379,0)</f>
        <v>0</v>
      </c>
      <c r="BF379" s="157">
        <f>IF(N379="snížená",J379,0)</f>
        <v>0</v>
      </c>
      <c r="BG379" s="157">
        <f>IF(N379="zákl. přenesená",J379,0)</f>
        <v>0</v>
      </c>
      <c r="BH379" s="157">
        <f>IF(N379="sníž. přenesená",J379,0)</f>
        <v>0</v>
      </c>
      <c r="BI379" s="157">
        <f>IF(N379="nulová",J379,0)</f>
        <v>0</v>
      </c>
      <c r="BJ379" s="17" t="s">
        <v>87</v>
      </c>
      <c r="BK379" s="157">
        <f>ROUND(I379*H379,2)</f>
        <v>0</v>
      </c>
      <c r="BL379" s="17" t="s">
        <v>902</v>
      </c>
      <c r="BM379" s="156" t="s">
        <v>1527</v>
      </c>
    </row>
    <row r="380" spans="1:47" s="2" customFormat="1" ht="39">
      <c r="A380" s="32"/>
      <c r="B380" s="33"/>
      <c r="C380" s="32"/>
      <c r="D380" s="158" t="s">
        <v>213</v>
      </c>
      <c r="E380" s="32"/>
      <c r="F380" s="159" t="s">
        <v>1379</v>
      </c>
      <c r="G380" s="32"/>
      <c r="H380" s="32"/>
      <c r="I380" s="160"/>
      <c r="J380" s="32"/>
      <c r="K380" s="32"/>
      <c r="L380" s="33"/>
      <c r="M380" s="161"/>
      <c r="N380" s="162"/>
      <c r="O380" s="58"/>
      <c r="P380" s="58"/>
      <c r="Q380" s="58"/>
      <c r="R380" s="58"/>
      <c r="S380" s="58"/>
      <c r="T380" s="59"/>
      <c r="U380" s="32"/>
      <c r="V380" s="32"/>
      <c r="W380" s="32"/>
      <c r="X380" s="32"/>
      <c r="Y380" s="32"/>
      <c r="Z380" s="32"/>
      <c r="AA380" s="32"/>
      <c r="AB380" s="32"/>
      <c r="AC380" s="32"/>
      <c r="AD380" s="32"/>
      <c r="AE380" s="32"/>
      <c r="AT380" s="17" t="s">
        <v>213</v>
      </c>
      <c r="AU380" s="17" t="s">
        <v>87</v>
      </c>
    </row>
    <row r="381" spans="2:51" s="15" customFormat="1" ht="12">
      <c r="B381" s="189"/>
      <c r="D381" s="158" t="s">
        <v>466</v>
      </c>
      <c r="E381" s="190" t="s">
        <v>1</v>
      </c>
      <c r="F381" s="191" t="s">
        <v>1528</v>
      </c>
      <c r="H381" s="192">
        <v>2410.47</v>
      </c>
      <c r="I381" s="193"/>
      <c r="L381" s="189"/>
      <c r="M381" s="194"/>
      <c r="N381" s="195"/>
      <c r="O381" s="195"/>
      <c r="P381" s="195"/>
      <c r="Q381" s="195"/>
      <c r="R381" s="195"/>
      <c r="S381" s="195"/>
      <c r="T381" s="196"/>
      <c r="AT381" s="190" t="s">
        <v>466</v>
      </c>
      <c r="AU381" s="190" t="s">
        <v>87</v>
      </c>
      <c r="AV381" s="15" t="s">
        <v>89</v>
      </c>
      <c r="AW381" s="15" t="s">
        <v>36</v>
      </c>
      <c r="AX381" s="15" t="s">
        <v>79</v>
      </c>
      <c r="AY381" s="190" t="s">
        <v>207</v>
      </c>
    </row>
    <row r="382" spans="2:51" s="15" customFormat="1" ht="12">
      <c r="B382" s="189"/>
      <c r="D382" s="158" t="s">
        <v>466</v>
      </c>
      <c r="E382" s="190" t="s">
        <v>1</v>
      </c>
      <c r="F382" s="191" t="s">
        <v>1529</v>
      </c>
      <c r="H382" s="192">
        <v>35.53</v>
      </c>
      <c r="I382" s="193"/>
      <c r="L382" s="189"/>
      <c r="M382" s="194"/>
      <c r="N382" s="195"/>
      <c r="O382" s="195"/>
      <c r="P382" s="195"/>
      <c r="Q382" s="195"/>
      <c r="R382" s="195"/>
      <c r="S382" s="195"/>
      <c r="T382" s="196"/>
      <c r="AT382" s="190" t="s">
        <v>466</v>
      </c>
      <c r="AU382" s="190" t="s">
        <v>87</v>
      </c>
      <c r="AV382" s="15" t="s">
        <v>89</v>
      </c>
      <c r="AW382" s="15" t="s">
        <v>36</v>
      </c>
      <c r="AX382" s="15" t="s">
        <v>79</v>
      </c>
      <c r="AY382" s="190" t="s">
        <v>207</v>
      </c>
    </row>
    <row r="383" spans="2:51" s="13" customFormat="1" ht="12">
      <c r="B383" s="175"/>
      <c r="D383" s="158" t="s">
        <v>466</v>
      </c>
      <c r="E383" s="176" t="s">
        <v>1</v>
      </c>
      <c r="F383" s="177" t="s">
        <v>468</v>
      </c>
      <c r="H383" s="178">
        <v>2446</v>
      </c>
      <c r="I383" s="179"/>
      <c r="L383" s="175"/>
      <c r="M383" s="180"/>
      <c r="N383" s="181"/>
      <c r="O383" s="181"/>
      <c r="P383" s="181"/>
      <c r="Q383" s="181"/>
      <c r="R383" s="181"/>
      <c r="S383" s="181"/>
      <c r="T383" s="182"/>
      <c r="AT383" s="176" t="s">
        <v>466</v>
      </c>
      <c r="AU383" s="176" t="s">
        <v>87</v>
      </c>
      <c r="AV383" s="13" t="s">
        <v>212</v>
      </c>
      <c r="AW383" s="13" t="s">
        <v>36</v>
      </c>
      <c r="AX383" s="13" t="s">
        <v>87</v>
      </c>
      <c r="AY383" s="176" t="s">
        <v>207</v>
      </c>
    </row>
    <row r="384" spans="1:65" s="2" customFormat="1" ht="16.5" customHeight="1">
      <c r="A384" s="32"/>
      <c r="B384" s="143"/>
      <c r="C384" s="144" t="s">
        <v>1260</v>
      </c>
      <c r="D384" s="144" t="s">
        <v>208</v>
      </c>
      <c r="E384" s="145" t="s">
        <v>1383</v>
      </c>
      <c r="F384" s="146" t="s">
        <v>1384</v>
      </c>
      <c r="G384" s="147" t="s">
        <v>796</v>
      </c>
      <c r="H384" s="148">
        <v>556.782</v>
      </c>
      <c r="I384" s="149"/>
      <c r="J384" s="150">
        <f>ROUND(I384*H384,2)</f>
        <v>0</v>
      </c>
      <c r="K384" s="151"/>
      <c r="L384" s="33"/>
      <c r="M384" s="152" t="s">
        <v>1</v>
      </c>
      <c r="N384" s="153" t="s">
        <v>44</v>
      </c>
      <c r="O384" s="58"/>
      <c r="P384" s="154">
        <f>O384*H384</f>
        <v>0</v>
      </c>
      <c r="Q384" s="154">
        <v>0</v>
      </c>
      <c r="R384" s="154">
        <f>Q384*H384</f>
        <v>0</v>
      </c>
      <c r="S384" s="154">
        <v>0</v>
      </c>
      <c r="T384" s="155">
        <f>S384*H384</f>
        <v>0</v>
      </c>
      <c r="U384" s="32"/>
      <c r="V384" s="32"/>
      <c r="W384" s="32"/>
      <c r="X384" s="32"/>
      <c r="Y384" s="32"/>
      <c r="Z384" s="32"/>
      <c r="AA384" s="32"/>
      <c r="AB384" s="32"/>
      <c r="AC384" s="32"/>
      <c r="AD384" s="32"/>
      <c r="AE384" s="32"/>
      <c r="AR384" s="156" t="s">
        <v>902</v>
      </c>
      <c r="AT384" s="156" t="s">
        <v>208</v>
      </c>
      <c r="AU384" s="156" t="s">
        <v>87</v>
      </c>
      <c r="AY384" s="17" t="s">
        <v>207</v>
      </c>
      <c r="BE384" s="157">
        <f>IF(N384="základní",J384,0)</f>
        <v>0</v>
      </c>
      <c r="BF384" s="157">
        <f>IF(N384="snížená",J384,0)</f>
        <v>0</v>
      </c>
      <c r="BG384" s="157">
        <f>IF(N384="zákl. přenesená",J384,0)</f>
        <v>0</v>
      </c>
      <c r="BH384" s="157">
        <f>IF(N384="sníž. přenesená",J384,0)</f>
        <v>0</v>
      </c>
      <c r="BI384" s="157">
        <f>IF(N384="nulová",J384,0)</f>
        <v>0</v>
      </c>
      <c r="BJ384" s="17" t="s">
        <v>87</v>
      </c>
      <c r="BK384" s="157">
        <f>ROUND(I384*H384,2)</f>
        <v>0</v>
      </c>
      <c r="BL384" s="17" t="s">
        <v>902</v>
      </c>
      <c r="BM384" s="156" t="s">
        <v>1530</v>
      </c>
    </row>
    <row r="385" spans="1:47" s="2" customFormat="1" ht="39">
      <c r="A385" s="32"/>
      <c r="B385" s="33"/>
      <c r="C385" s="32"/>
      <c r="D385" s="158" t="s">
        <v>213</v>
      </c>
      <c r="E385" s="32"/>
      <c r="F385" s="159" t="s">
        <v>1386</v>
      </c>
      <c r="G385" s="32"/>
      <c r="H385" s="32"/>
      <c r="I385" s="160"/>
      <c r="J385" s="32"/>
      <c r="K385" s="32"/>
      <c r="L385" s="33"/>
      <c r="M385" s="161"/>
      <c r="N385" s="162"/>
      <c r="O385" s="58"/>
      <c r="P385" s="58"/>
      <c r="Q385" s="58"/>
      <c r="R385" s="58"/>
      <c r="S385" s="58"/>
      <c r="T385" s="59"/>
      <c r="U385" s="32"/>
      <c r="V385" s="32"/>
      <c r="W385" s="32"/>
      <c r="X385" s="32"/>
      <c r="Y385" s="32"/>
      <c r="Z385" s="32"/>
      <c r="AA385" s="32"/>
      <c r="AB385" s="32"/>
      <c r="AC385" s="32"/>
      <c r="AD385" s="32"/>
      <c r="AE385" s="32"/>
      <c r="AT385" s="17" t="s">
        <v>213</v>
      </c>
      <c r="AU385" s="17" t="s">
        <v>87</v>
      </c>
    </row>
    <row r="386" spans="2:51" s="15" customFormat="1" ht="12">
      <c r="B386" s="189"/>
      <c r="D386" s="158" t="s">
        <v>466</v>
      </c>
      <c r="E386" s="190" t="s">
        <v>1</v>
      </c>
      <c r="F386" s="191" t="s">
        <v>1531</v>
      </c>
      <c r="H386" s="192">
        <v>115.922</v>
      </c>
      <c r="I386" s="193"/>
      <c r="L386" s="189"/>
      <c r="M386" s="194"/>
      <c r="N386" s="195"/>
      <c r="O386" s="195"/>
      <c r="P386" s="195"/>
      <c r="Q386" s="195"/>
      <c r="R386" s="195"/>
      <c r="S386" s="195"/>
      <c r="T386" s="196"/>
      <c r="AT386" s="190" t="s">
        <v>466</v>
      </c>
      <c r="AU386" s="190" t="s">
        <v>87</v>
      </c>
      <c r="AV386" s="15" t="s">
        <v>89</v>
      </c>
      <c r="AW386" s="15" t="s">
        <v>36</v>
      </c>
      <c r="AX386" s="15" t="s">
        <v>79</v>
      </c>
      <c r="AY386" s="190" t="s">
        <v>207</v>
      </c>
    </row>
    <row r="387" spans="2:51" s="15" customFormat="1" ht="12">
      <c r="B387" s="189"/>
      <c r="D387" s="158" t="s">
        <v>466</v>
      </c>
      <c r="E387" s="190" t="s">
        <v>1</v>
      </c>
      <c r="F387" s="191" t="s">
        <v>1514</v>
      </c>
      <c r="H387" s="192">
        <v>277.44</v>
      </c>
      <c r="I387" s="193"/>
      <c r="L387" s="189"/>
      <c r="M387" s="194"/>
      <c r="N387" s="195"/>
      <c r="O387" s="195"/>
      <c r="P387" s="195"/>
      <c r="Q387" s="195"/>
      <c r="R387" s="195"/>
      <c r="S387" s="195"/>
      <c r="T387" s="196"/>
      <c r="AT387" s="190" t="s">
        <v>466</v>
      </c>
      <c r="AU387" s="190" t="s">
        <v>87</v>
      </c>
      <c r="AV387" s="15" t="s">
        <v>89</v>
      </c>
      <c r="AW387" s="15" t="s">
        <v>36</v>
      </c>
      <c r="AX387" s="15" t="s">
        <v>79</v>
      </c>
      <c r="AY387" s="190" t="s">
        <v>207</v>
      </c>
    </row>
    <row r="388" spans="2:51" s="15" customFormat="1" ht="22.5">
      <c r="B388" s="189"/>
      <c r="D388" s="158" t="s">
        <v>466</v>
      </c>
      <c r="E388" s="190" t="s">
        <v>1</v>
      </c>
      <c r="F388" s="191" t="s">
        <v>1523</v>
      </c>
      <c r="H388" s="192">
        <v>163.42</v>
      </c>
      <c r="I388" s="193"/>
      <c r="L388" s="189"/>
      <c r="M388" s="194"/>
      <c r="N388" s="195"/>
      <c r="O388" s="195"/>
      <c r="P388" s="195"/>
      <c r="Q388" s="195"/>
      <c r="R388" s="195"/>
      <c r="S388" s="195"/>
      <c r="T388" s="196"/>
      <c r="AT388" s="190" t="s">
        <v>466</v>
      </c>
      <c r="AU388" s="190" t="s">
        <v>87</v>
      </c>
      <c r="AV388" s="15" t="s">
        <v>89</v>
      </c>
      <c r="AW388" s="15" t="s">
        <v>36</v>
      </c>
      <c r="AX388" s="15" t="s">
        <v>79</v>
      </c>
      <c r="AY388" s="190" t="s">
        <v>207</v>
      </c>
    </row>
    <row r="389" spans="2:51" s="13" customFormat="1" ht="12">
      <c r="B389" s="175"/>
      <c r="D389" s="158" t="s">
        <v>466</v>
      </c>
      <c r="E389" s="176" t="s">
        <v>1</v>
      </c>
      <c r="F389" s="177" t="s">
        <v>468</v>
      </c>
      <c r="H389" s="178">
        <v>556.782</v>
      </c>
      <c r="I389" s="179"/>
      <c r="L389" s="175"/>
      <c r="M389" s="211"/>
      <c r="N389" s="212"/>
      <c r="O389" s="212"/>
      <c r="P389" s="212"/>
      <c r="Q389" s="212"/>
      <c r="R389" s="212"/>
      <c r="S389" s="212"/>
      <c r="T389" s="213"/>
      <c r="AT389" s="176" t="s">
        <v>466</v>
      </c>
      <c r="AU389" s="176" t="s">
        <v>87</v>
      </c>
      <c r="AV389" s="13" t="s">
        <v>212</v>
      </c>
      <c r="AW389" s="13" t="s">
        <v>36</v>
      </c>
      <c r="AX389" s="13" t="s">
        <v>87</v>
      </c>
      <c r="AY389" s="176" t="s">
        <v>207</v>
      </c>
    </row>
    <row r="390" spans="1:31" s="2" customFormat="1" ht="6.95" customHeight="1">
      <c r="A390" s="32"/>
      <c r="B390" s="47"/>
      <c r="C390" s="48"/>
      <c r="D390" s="48"/>
      <c r="E390" s="48"/>
      <c r="F390" s="48"/>
      <c r="G390" s="48"/>
      <c r="H390" s="48"/>
      <c r="I390" s="48"/>
      <c r="J390" s="48"/>
      <c r="K390" s="48"/>
      <c r="L390" s="33"/>
      <c r="M390" s="32"/>
      <c r="O390" s="32"/>
      <c r="P390" s="32"/>
      <c r="Q390" s="32"/>
      <c r="R390" s="32"/>
      <c r="S390" s="32"/>
      <c r="T390" s="32"/>
      <c r="U390" s="32"/>
      <c r="V390" s="32"/>
      <c r="W390" s="32"/>
      <c r="X390" s="32"/>
      <c r="Y390" s="32"/>
      <c r="Z390" s="32"/>
      <c r="AA390" s="32"/>
      <c r="AB390" s="32"/>
      <c r="AC390" s="32"/>
      <c r="AD390" s="32"/>
      <c r="AE390" s="32"/>
    </row>
  </sheetData>
  <autoFilter ref="C118:K389"/>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BM270"/>
  <sheetViews>
    <sheetView showGridLines="0" workbookViewId="0" topLeftCell="A240">
      <selection activeCell="H234" sqref="H23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2" t="s">
        <v>5</v>
      </c>
      <c r="M2" s="243"/>
      <c r="N2" s="243"/>
      <c r="O2" s="243"/>
      <c r="P2" s="243"/>
      <c r="Q2" s="243"/>
      <c r="R2" s="243"/>
      <c r="S2" s="243"/>
      <c r="T2" s="243"/>
      <c r="U2" s="243"/>
      <c r="V2" s="243"/>
      <c r="AT2" s="17" t="s">
        <v>128</v>
      </c>
    </row>
    <row r="3" spans="2:46" s="1" customFormat="1" ht="6.95" customHeight="1" hidden="1">
      <c r="B3" s="18"/>
      <c r="C3" s="19"/>
      <c r="D3" s="19"/>
      <c r="E3" s="19"/>
      <c r="F3" s="19"/>
      <c r="G3" s="19"/>
      <c r="H3" s="19"/>
      <c r="I3" s="19"/>
      <c r="J3" s="19"/>
      <c r="K3" s="19"/>
      <c r="L3" s="20"/>
      <c r="AT3" s="17" t="s">
        <v>89</v>
      </c>
    </row>
    <row r="4" spans="2:46" s="1" customFormat="1" ht="24.95" customHeight="1" hidden="1">
      <c r="B4" s="20"/>
      <c r="D4" s="21" t="s">
        <v>183</v>
      </c>
      <c r="L4" s="20"/>
      <c r="M4" s="98" t="s">
        <v>10</v>
      </c>
      <c r="AT4" s="17" t="s">
        <v>3</v>
      </c>
    </row>
    <row r="5" spans="2:12" s="1" customFormat="1" ht="6.95" customHeight="1" hidden="1">
      <c r="B5" s="20"/>
      <c r="L5" s="20"/>
    </row>
    <row r="6" spans="2:12" s="1" customFormat="1" ht="12" customHeight="1" hidden="1">
      <c r="B6" s="20"/>
      <c r="D6" s="27" t="s">
        <v>16</v>
      </c>
      <c r="L6" s="20"/>
    </row>
    <row r="7" spans="2:12" s="1" customFormat="1" ht="16.5" customHeight="1" hidden="1">
      <c r="B7" s="20"/>
      <c r="E7" s="259" t="str">
        <f>'Rekapitulace stavby'!K6</f>
        <v>Oprava nástupišť č. 5 a 6 v žst. Brno hl.n.</v>
      </c>
      <c r="F7" s="260"/>
      <c r="G7" s="260"/>
      <c r="H7" s="260"/>
      <c r="L7" s="20"/>
    </row>
    <row r="8" spans="1:31" s="2" customFormat="1" ht="12" customHeight="1" hidden="1">
      <c r="A8" s="32"/>
      <c r="B8" s="33"/>
      <c r="C8" s="32"/>
      <c r="D8" s="27" t="s">
        <v>184</v>
      </c>
      <c r="E8" s="32"/>
      <c r="F8" s="32"/>
      <c r="G8" s="32"/>
      <c r="H8" s="32"/>
      <c r="I8" s="32"/>
      <c r="J8" s="32"/>
      <c r="K8" s="32"/>
      <c r="L8" s="42"/>
      <c r="S8" s="32"/>
      <c r="T8" s="32"/>
      <c r="U8" s="32"/>
      <c r="V8" s="32"/>
      <c r="W8" s="32"/>
      <c r="X8" s="32"/>
      <c r="Y8" s="32"/>
      <c r="Z8" s="32"/>
      <c r="AA8" s="32"/>
      <c r="AB8" s="32"/>
      <c r="AC8" s="32"/>
      <c r="AD8" s="32"/>
      <c r="AE8" s="32"/>
    </row>
    <row r="9" spans="1:31" s="2" customFormat="1" ht="16.5" customHeight="1" hidden="1">
      <c r="A9" s="32"/>
      <c r="B9" s="33"/>
      <c r="C9" s="32"/>
      <c r="D9" s="32"/>
      <c r="E9" s="232" t="s">
        <v>1532</v>
      </c>
      <c r="F9" s="258"/>
      <c r="G9" s="258"/>
      <c r="H9" s="258"/>
      <c r="I9" s="32"/>
      <c r="J9" s="32"/>
      <c r="K9" s="32"/>
      <c r="L9" s="42"/>
      <c r="S9" s="32"/>
      <c r="T9" s="32"/>
      <c r="U9" s="32"/>
      <c r="V9" s="32"/>
      <c r="W9" s="32"/>
      <c r="X9" s="32"/>
      <c r="Y9" s="32"/>
      <c r="Z9" s="32"/>
      <c r="AA9" s="32"/>
      <c r="AB9" s="32"/>
      <c r="AC9" s="32"/>
      <c r="AD9" s="32"/>
      <c r="AE9" s="32"/>
    </row>
    <row r="10" spans="1:31" s="2" customFormat="1" ht="12" hidden="1">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hidden="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hidden="1">
      <c r="A12" s="32"/>
      <c r="B12" s="33"/>
      <c r="C12" s="32"/>
      <c r="D12" s="27" t="s">
        <v>20</v>
      </c>
      <c r="E12" s="32"/>
      <c r="F12" s="25" t="s">
        <v>21</v>
      </c>
      <c r="G12" s="32"/>
      <c r="H12" s="32"/>
      <c r="I12" s="27" t="s">
        <v>22</v>
      </c>
      <c r="J12" s="55" t="str">
        <f>'Rekapitulace stavby'!AN8</f>
        <v>18. 2. 2021</v>
      </c>
      <c r="K12" s="32"/>
      <c r="L12" s="42"/>
      <c r="S12" s="32"/>
      <c r="T12" s="32"/>
      <c r="U12" s="32"/>
      <c r="V12" s="32"/>
      <c r="W12" s="32"/>
      <c r="X12" s="32"/>
      <c r="Y12" s="32"/>
      <c r="Z12" s="32"/>
      <c r="AA12" s="32"/>
      <c r="AB12" s="32"/>
      <c r="AC12" s="32"/>
      <c r="AD12" s="32"/>
      <c r="AE12" s="32"/>
    </row>
    <row r="13" spans="1:31" s="2" customFormat="1" ht="10.9" customHeight="1" hidden="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hidden="1">
      <c r="A14" s="32"/>
      <c r="B14" s="33"/>
      <c r="C14" s="32"/>
      <c r="D14" s="27" t="s">
        <v>24</v>
      </c>
      <c r="E14" s="32"/>
      <c r="F14" s="32"/>
      <c r="G14" s="32"/>
      <c r="H14" s="32"/>
      <c r="I14" s="27" t="s">
        <v>25</v>
      </c>
      <c r="J14" s="25" t="s">
        <v>26</v>
      </c>
      <c r="K14" s="32"/>
      <c r="L14" s="42"/>
      <c r="S14" s="32"/>
      <c r="T14" s="32"/>
      <c r="U14" s="32"/>
      <c r="V14" s="32"/>
      <c r="W14" s="32"/>
      <c r="X14" s="32"/>
      <c r="Y14" s="32"/>
      <c r="Z14" s="32"/>
      <c r="AA14" s="32"/>
      <c r="AB14" s="32"/>
      <c r="AC14" s="32"/>
      <c r="AD14" s="32"/>
      <c r="AE14" s="32"/>
    </row>
    <row r="15" spans="1:31" s="2" customFormat="1" ht="18" customHeight="1" hidden="1">
      <c r="A15" s="32"/>
      <c r="B15" s="33"/>
      <c r="C15" s="32"/>
      <c r="D15" s="32"/>
      <c r="E15" s="25" t="s">
        <v>27</v>
      </c>
      <c r="F15" s="32"/>
      <c r="G15" s="32"/>
      <c r="H15" s="32"/>
      <c r="I15" s="27" t="s">
        <v>28</v>
      </c>
      <c r="J15" s="25" t="s">
        <v>29</v>
      </c>
      <c r="K15" s="32"/>
      <c r="L15" s="42"/>
      <c r="S15" s="32"/>
      <c r="T15" s="32"/>
      <c r="U15" s="32"/>
      <c r="V15" s="32"/>
      <c r="W15" s="32"/>
      <c r="X15" s="32"/>
      <c r="Y15" s="32"/>
      <c r="Z15" s="32"/>
      <c r="AA15" s="32"/>
      <c r="AB15" s="32"/>
      <c r="AC15" s="32"/>
      <c r="AD15" s="32"/>
      <c r="AE15" s="32"/>
    </row>
    <row r="16" spans="1:31" s="2" customFormat="1" ht="6.95" customHeight="1" hidden="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hidden="1">
      <c r="A17" s="32"/>
      <c r="B17" s="33"/>
      <c r="C17" s="32"/>
      <c r="D17" s="27" t="s">
        <v>30</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hidden="1">
      <c r="A18" s="32"/>
      <c r="B18" s="33"/>
      <c r="C18" s="32"/>
      <c r="D18" s="32"/>
      <c r="E18" s="261" t="str">
        <f>'Rekapitulace stavby'!E14</f>
        <v>Vyplň údaj</v>
      </c>
      <c r="F18" s="247"/>
      <c r="G18" s="247"/>
      <c r="H18" s="247"/>
      <c r="I18" s="27" t="s">
        <v>28</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hidden="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hidden="1">
      <c r="A20" s="32"/>
      <c r="B20" s="33"/>
      <c r="C20" s="32"/>
      <c r="D20" s="27" t="s">
        <v>32</v>
      </c>
      <c r="E20" s="32"/>
      <c r="F20" s="32"/>
      <c r="G20" s="32"/>
      <c r="H20" s="32"/>
      <c r="I20" s="27" t="s">
        <v>25</v>
      </c>
      <c r="J20" s="25" t="s">
        <v>33</v>
      </c>
      <c r="K20" s="32"/>
      <c r="L20" s="42"/>
      <c r="S20" s="32"/>
      <c r="T20" s="32"/>
      <c r="U20" s="32"/>
      <c r="V20" s="32"/>
      <c r="W20" s="32"/>
      <c r="X20" s="32"/>
      <c r="Y20" s="32"/>
      <c r="Z20" s="32"/>
      <c r="AA20" s="32"/>
      <c r="AB20" s="32"/>
      <c r="AC20" s="32"/>
      <c r="AD20" s="32"/>
      <c r="AE20" s="32"/>
    </row>
    <row r="21" spans="1:31" s="2" customFormat="1" ht="18" customHeight="1" hidden="1">
      <c r="A21" s="32"/>
      <c r="B21" s="33"/>
      <c r="C21" s="32"/>
      <c r="D21" s="32"/>
      <c r="E21" s="25" t="s">
        <v>34</v>
      </c>
      <c r="F21" s="32"/>
      <c r="G21" s="32"/>
      <c r="H21" s="32"/>
      <c r="I21" s="27" t="s">
        <v>28</v>
      </c>
      <c r="J21" s="25" t="s">
        <v>35</v>
      </c>
      <c r="K21" s="32"/>
      <c r="L21" s="42"/>
      <c r="S21" s="32"/>
      <c r="T21" s="32"/>
      <c r="U21" s="32"/>
      <c r="V21" s="32"/>
      <c r="W21" s="32"/>
      <c r="X21" s="32"/>
      <c r="Y21" s="32"/>
      <c r="Z21" s="32"/>
      <c r="AA21" s="32"/>
      <c r="AB21" s="32"/>
      <c r="AC21" s="32"/>
      <c r="AD21" s="32"/>
      <c r="AE21" s="32"/>
    </row>
    <row r="22" spans="1:31" s="2" customFormat="1" ht="6.95" customHeight="1" hidden="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hidden="1">
      <c r="A23" s="32"/>
      <c r="B23" s="33"/>
      <c r="C23" s="32"/>
      <c r="D23" s="27" t="s">
        <v>37</v>
      </c>
      <c r="E23" s="32"/>
      <c r="F23" s="32"/>
      <c r="G23" s="32"/>
      <c r="H23" s="32"/>
      <c r="I23" s="27" t="s">
        <v>25</v>
      </c>
      <c r="J23" s="25" t="s">
        <v>33</v>
      </c>
      <c r="K23" s="32"/>
      <c r="L23" s="42"/>
      <c r="S23" s="32"/>
      <c r="T23" s="32"/>
      <c r="U23" s="32"/>
      <c r="V23" s="32"/>
      <c r="W23" s="32"/>
      <c r="X23" s="32"/>
      <c r="Y23" s="32"/>
      <c r="Z23" s="32"/>
      <c r="AA23" s="32"/>
      <c r="AB23" s="32"/>
      <c r="AC23" s="32"/>
      <c r="AD23" s="32"/>
      <c r="AE23" s="32"/>
    </row>
    <row r="24" spans="1:31" s="2" customFormat="1" ht="18" customHeight="1" hidden="1">
      <c r="A24" s="32"/>
      <c r="B24" s="33"/>
      <c r="C24" s="32"/>
      <c r="D24" s="32"/>
      <c r="E24" s="25" t="s">
        <v>34</v>
      </c>
      <c r="F24" s="32"/>
      <c r="G24" s="32"/>
      <c r="H24" s="32"/>
      <c r="I24" s="27" t="s">
        <v>28</v>
      </c>
      <c r="J24" s="25" t="s">
        <v>35</v>
      </c>
      <c r="K24" s="32"/>
      <c r="L24" s="42"/>
      <c r="S24" s="32"/>
      <c r="T24" s="32"/>
      <c r="U24" s="32"/>
      <c r="V24" s="32"/>
      <c r="W24" s="32"/>
      <c r="X24" s="32"/>
      <c r="Y24" s="32"/>
      <c r="Z24" s="32"/>
      <c r="AA24" s="32"/>
      <c r="AB24" s="32"/>
      <c r="AC24" s="32"/>
      <c r="AD24" s="32"/>
      <c r="AE24" s="32"/>
    </row>
    <row r="25" spans="1:31" s="2" customFormat="1" ht="6.95" customHeight="1" hidden="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hidden="1">
      <c r="A26" s="32"/>
      <c r="B26" s="33"/>
      <c r="C26" s="32"/>
      <c r="D26" s="27" t="s">
        <v>38</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hidden="1">
      <c r="A27" s="99"/>
      <c r="B27" s="100"/>
      <c r="C27" s="99"/>
      <c r="D27" s="99"/>
      <c r="E27" s="251" t="s">
        <v>1</v>
      </c>
      <c r="F27" s="251"/>
      <c r="G27" s="251"/>
      <c r="H27" s="251"/>
      <c r="I27" s="99"/>
      <c r="J27" s="99"/>
      <c r="K27" s="99"/>
      <c r="L27" s="101"/>
      <c r="S27" s="99"/>
      <c r="T27" s="99"/>
      <c r="U27" s="99"/>
      <c r="V27" s="99"/>
      <c r="W27" s="99"/>
      <c r="X27" s="99"/>
      <c r="Y27" s="99"/>
      <c r="Z27" s="99"/>
      <c r="AA27" s="99"/>
      <c r="AB27" s="99"/>
      <c r="AC27" s="99"/>
      <c r="AD27" s="99"/>
      <c r="AE27" s="99"/>
    </row>
    <row r="28" spans="1:31" s="2" customFormat="1" ht="6.95" customHeight="1" hidden="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hidden="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hidden="1">
      <c r="A30" s="32"/>
      <c r="B30" s="33"/>
      <c r="C30" s="32"/>
      <c r="D30" s="102" t="s">
        <v>39</v>
      </c>
      <c r="E30" s="32"/>
      <c r="F30" s="32"/>
      <c r="G30" s="32"/>
      <c r="H30" s="32"/>
      <c r="I30" s="32"/>
      <c r="J30" s="71">
        <f>ROUND(J128,2)</f>
        <v>0</v>
      </c>
      <c r="K30" s="32"/>
      <c r="L30" s="42"/>
      <c r="S30" s="32"/>
      <c r="T30" s="32"/>
      <c r="U30" s="32"/>
      <c r="V30" s="32"/>
      <c r="W30" s="32"/>
      <c r="X30" s="32"/>
      <c r="Y30" s="32"/>
      <c r="Z30" s="32"/>
      <c r="AA30" s="32"/>
      <c r="AB30" s="32"/>
      <c r="AC30" s="32"/>
      <c r="AD30" s="32"/>
      <c r="AE30" s="32"/>
    </row>
    <row r="31" spans="1:31" s="2" customFormat="1" ht="6.95" customHeight="1" hidden="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hidden="1">
      <c r="A32" s="32"/>
      <c r="B32" s="33"/>
      <c r="C32" s="32"/>
      <c r="D32" s="32"/>
      <c r="E32" s="32"/>
      <c r="F32" s="36" t="s">
        <v>41</v>
      </c>
      <c r="G32" s="32"/>
      <c r="H32" s="32"/>
      <c r="I32" s="36" t="s">
        <v>40</v>
      </c>
      <c r="J32" s="36" t="s">
        <v>42</v>
      </c>
      <c r="K32" s="32"/>
      <c r="L32" s="42"/>
      <c r="S32" s="32"/>
      <c r="T32" s="32"/>
      <c r="U32" s="32"/>
      <c r="V32" s="32"/>
      <c r="W32" s="32"/>
      <c r="X32" s="32"/>
      <c r="Y32" s="32"/>
      <c r="Z32" s="32"/>
      <c r="AA32" s="32"/>
      <c r="AB32" s="32"/>
      <c r="AC32" s="32"/>
      <c r="AD32" s="32"/>
      <c r="AE32" s="32"/>
    </row>
    <row r="33" spans="1:31" s="2" customFormat="1" ht="14.45" customHeight="1" hidden="1">
      <c r="A33" s="32"/>
      <c r="B33" s="33"/>
      <c r="C33" s="32"/>
      <c r="D33" s="103" t="s">
        <v>43</v>
      </c>
      <c r="E33" s="27" t="s">
        <v>44</v>
      </c>
      <c r="F33" s="104">
        <f>ROUND((SUM(BE128:BE269)),2)</f>
        <v>0</v>
      </c>
      <c r="G33" s="32"/>
      <c r="H33" s="32"/>
      <c r="I33" s="105">
        <v>0.21</v>
      </c>
      <c r="J33" s="104">
        <f>ROUND(((SUM(BE128:BE269))*I33),2)</f>
        <v>0</v>
      </c>
      <c r="K33" s="32"/>
      <c r="L33" s="42"/>
      <c r="S33" s="32"/>
      <c r="T33" s="32"/>
      <c r="U33" s="32"/>
      <c r="V33" s="32"/>
      <c r="W33" s="32"/>
      <c r="X33" s="32"/>
      <c r="Y33" s="32"/>
      <c r="Z33" s="32"/>
      <c r="AA33" s="32"/>
      <c r="AB33" s="32"/>
      <c r="AC33" s="32"/>
      <c r="AD33" s="32"/>
      <c r="AE33" s="32"/>
    </row>
    <row r="34" spans="1:31" s="2" customFormat="1" ht="14.45" customHeight="1" hidden="1">
      <c r="A34" s="32"/>
      <c r="B34" s="33"/>
      <c r="C34" s="32"/>
      <c r="D34" s="32"/>
      <c r="E34" s="27" t="s">
        <v>45</v>
      </c>
      <c r="F34" s="104">
        <f>ROUND((SUM(BF128:BF269)),2)</f>
        <v>0</v>
      </c>
      <c r="G34" s="32"/>
      <c r="H34" s="32"/>
      <c r="I34" s="105">
        <v>0.15</v>
      </c>
      <c r="J34" s="104">
        <f>ROUND(((SUM(BF128:BF269))*I34),2)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46</v>
      </c>
      <c r="F35" s="104">
        <f>ROUND((SUM(BG128:BG269)),2)</f>
        <v>0</v>
      </c>
      <c r="G35" s="32"/>
      <c r="H35" s="32"/>
      <c r="I35" s="105">
        <v>0.21</v>
      </c>
      <c r="J35" s="104">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47</v>
      </c>
      <c r="F36" s="104">
        <f>ROUND((SUM(BH128:BH269)),2)</f>
        <v>0</v>
      </c>
      <c r="G36" s="32"/>
      <c r="H36" s="32"/>
      <c r="I36" s="105">
        <v>0.15</v>
      </c>
      <c r="J36" s="104">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48</v>
      </c>
      <c r="F37" s="104">
        <f>ROUND((SUM(BI128:BI269)),2)</f>
        <v>0</v>
      </c>
      <c r="G37" s="32"/>
      <c r="H37" s="32"/>
      <c r="I37" s="105">
        <v>0</v>
      </c>
      <c r="J37" s="104">
        <f>0</f>
        <v>0</v>
      </c>
      <c r="K37" s="32"/>
      <c r="L37" s="42"/>
      <c r="S37" s="32"/>
      <c r="T37" s="32"/>
      <c r="U37" s="32"/>
      <c r="V37" s="32"/>
      <c r="W37" s="32"/>
      <c r="X37" s="32"/>
      <c r="Y37" s="32"/>
      <c r="Z37" s="32"/>
      <c r="AA37" s="32"/>
      <c r="AB37" s="32"/>
      <c r="AC37" s="32"/>
      <c r="AD37" s="32"/>
      <c r="AE37" s="32"/>
    </row>
    <row r="38" spans="1:31" s="2" customFormat="1" ht="6.95" customHeight="1" hidden="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hidden="1">
      <c r="A39" s="32"/>
      <c r="B39" s="33"/>
      <c r="C39" s="106"/>
      <c r="D39" s="107" t="s">
        <v>49</v>
      </c>
      <c r="E39" s="60"/>
      <c r="F39" s="60"/>
      <c r="G39" s="108" t="s">
        <v>50</v>
      </c>
      <c r="H39" s="109" t="s">
        <v>51</v>
      </c>
      <c r="I39" s="60"/>
      <c r="J39" s="110">
        <f>SUM(J30:J37)</f>
        <v>0</v>
      </c>
      <c r="K39" s="111"/>
      <c r="L39" s="42"/>
      <c r="S39" s="32"/>
      <c r="T39" s="32"/>
      <c r="U39" s="32"/>
      <c r="V39" s="32"/>
      <c r="W39" s="32"/>
      <c r="X39" s="32"/>
      <c r="Y39" s="32"/>
      <c r="Z39" s="32"/>
      <c r="AA39" s="32"/>
      <c r="AB39" s="32"/>
      <c r="AC39" s="32"/>
      <c r="AD39" s="32"/>
      <c r="AE39" s="32"/>
    </row>
    <row r="40" spans="1:31" s="2" customFormat="1" ht="14.45" customHeight="1" hidden="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42"/>
      <c r="D50" s="43" t="s">
        <v>52</v>
      </c>
      <c r="E50" s="44"/>
      <c r="F50" s="44"/>
      <c r="G50" s="43" t="s">
        <v>53</v>
      </c>
      <c r="H50" s="44"/>
      <c r="I50" s="44"/>
      <c r="J50" s="44"/>
      <c r="K50" s="44"/>
      <c r="L50" s="42"/>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75" hidden="1">
      <c r="A61" s="32"/>
      <c r="B61" s="33"/>
      <c r="C61" s="32"/>
      <c r="D61" s="45" t="s">
        <v>54</v>
      </c>
      <c r="E61" s="35"/>
      <c r="F61" s="112" t="s">
        <v>55</v>
      </c>
      <c r="G61" s="45" t="s">
        <v>54</v>
      </c>
      <c r="H61" s="35"/>
      <c r="I61" s="35"/>
      <c r="J61" s="113" t="s">
        <v>55</v>
      </c>
      <c r="K61" s="35"/>
      <c r="L61" s="42"/>
      <c r="S61" s="32"/>
      <c r="T61" s="32"/>
      <c r="U61" s="32"/>
      <c r="V61" s="32"/>
      <c r="W61" s="32"/>
      <c r="X61" s="32"/>
      <c r="Y61" s="32"/>
      <c r="Z61" s="32"/>
      <c r="AA61" s="32"/>
      <c r="AB61" s="32"/>
      <c r="AC61" s="32"/>
      <c r="AD61" s="32"/>
      <c r="AE61" s="32"/>
    </row>
    <row r="62" spans="2:12" ht="12" hidden="1">
      <c r="B62" s="20"/>
      <c r="L62" s="20"/>
    </row>
    <row r="63" spans="2:12" ht="12" hidden="1">
      <c r="B63" s="20"/>
      <c r="L63" s="20"/>
    </row>
    <row r="64" spans="2:12" ht="12" hidden="1">
      <c r="B64" s="20"/>
      <c r="L64" s="20"/>
    </row>
    <row r="65" spans="1:31" s="2" customFormat="1" ht="12.75" hidden="1">
      <c r="A65" s="32"/>
      <c r="B65" s="33"/>
      <c r="C65" s="32"/>
      <c r="D65" s="43" t="s">
        <v>56</v>
      </c>
      <c r="E65" s="46"/>
      <c r="F65" s="46"/>
      <c r="G65" s="43" t="s">
        <v>57</v>
      </c>
      <c r="H65" s="46"/>
      <c r="I65" s="46"/>
      <c r="J65" s="46"/>
      <c r="K65" s="46"/>
      <c r="L65" s="42"/>
      <c r="S65" s="32"/>
      <c r="T65" s="32"/>
      <c r="U65" s="32"/>
      <c r="V65" s="32"/>
      <c r="W65" s="32"/>
      <c r="X65" s="32"/>
      <c r="Y65" s="32"/>
      <c r="Z65" s="32"/>
      <c r="AA65" s="32"/>
      <c r="AB65" s="32"/>
      <c r="AC65" s="32"/>
      <c r="AD65" s="32"/>
      <c r="AE65" s="32"/>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75" hidden="1">
      <c r="A76" s="32"/>
      <c r="B76" s="33"/>
      <c r="C76" s="32"/>
      <c r="D76" s="45" t="s">
        <v>54</v>
      </c>
      <c r="E76" s="35"/>
      <c r="F76" s="112" t="s">
        <v>55</v>
      </c>
      <c r="G76" s="45" t="s">
        <v>54</v>
      </c>
      <c r="H76" s="35"/>
      <c r="I76" s="35"/>
      <c r="J76" s="113" t="s">
        <v>55</v>
      </c>
      <c r="K76" s="35"/>
      <c r="L76" s="42"/>
      <c r="S76" s="32"/>
      <c r="T76" s="32"/>
      <c r="U76" s="32"/>
      <c r="V76" s="32"/>
      <c r="W76" s="32"/>
      <c r="X76" s="32"/>
      <c r="Y76" s="32"/>
      <c r="Z76" s="32"/>
      <c r="AA76" s="32"/>
      <c r="AB76" s="32"/>
      <c r="AC76" s="32"/>
      <c r="AD76" s="32"/>
      <c r="AE76" s="32"/>
    </row>
    <row r="77" spans="1:31" s="2" customFormat="1" ht="14.45" customHeight="1" hidden="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78" ht="12" hidden="1"/>
    <row r="79" ht="12" hidden="1"/>
    <row r="80" ht="12" hidden="1"/>
    <row r="81" spans="1:31" s="2" customFormat="1" ht="6.95" customHeight="1" hidden="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hidden="1">
      <c r="A82" s="32"/>
      <c r="B82" s="33"/>
      <c r="C82" s="21" t="s">
        <v>186</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hidden="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hidden="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hidden="1">
      <c r="A85" s="32"/>
      <c r="B85" s="33"/>
      <c r="C85" s="32"/>
      <c r="D85" s="32"/>
      <c r="E85" s="259" t="str">
        <f>E7</f>
        <v>Oprava nástupišť č. 5 a 6 v žst. Brno hl.n.</v>
      </c>
      <c r="F85" s="260"/>
      <c r="G85" s="260"/>
      <c r="H85" s="260"/>
      <c r="I85" s="32"/>
      <c r="J85" s="32"/>
      <c r="K85" s="32"/>
      <c r="L85" s="42"/>
      <c r="S85" s="32"/>
      <c r="T85" s="32"/>
      <c r="U85" s="32"/>
      <c r="V85" s="32"/>
      <c r="W85" s="32"/>
      <c r="X85" s="32"/>
      <c r="Y85" s="32"/>
      <c r="Z85" s="32"/>
      <c r="AA85" s="32"/>
      <c r="AB85" s="32"/>
      <c r="AC85" s="32"/>
      <c r="AD85" s="32"/>
      <c r="AE85" s="32"/>
    </row>
    <row r="86" spans="1:31" s="2" customFormat="1" ht="12" customHeight="1" hidden="1">
      <c r="A86" s="32"/>
      <c r="B86" s="33"/>
      <c r="C86" s="27" t="s">
        <v>184</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hidden="1">
      <c r="A87" s="32"/>
      <c r="B87" s="33"/>
      <c r="C87" s="32"/>
      <c r="D87" s="32"/>
      <c r="E87" s="232" t="str">
        <f>E9</f>
        <v>SO 515 - Nástupištní přístřešek (nástupiště č.5)</v>
      </c>
      <c r="F87" s="258"/>
      <c r="G87" s="258"/>
      <c r="H87" s="258"/>
      <c r="I87" s="32"/>
      <c r="J87" s="32"/>
      <c r="K87" s="32"/>
      <c r="L87" s="42"/>
      <c r="S87" s="32"/>
      <c r="T87" s="32"/>
      <c r="U87" s="32"/>
      <c r="V87" s="32"/>
      <c r="W87" s="32"/>
      <c r="X87" s="32"/>
      <c r="Y87" s="32"/>
      <c r="Z87" s="32"/>
      <c r="AA87" s="32"/>
      <c r="AB87" s="32"/>
      <c r="AC87" s="32"/>
      <c r="AD87" s="32"/>
      <c r="AE87" s="32"/>
    </row>
    <row r="88" spans="1:31" s="2" customFormat="1" ht="6.95" customHeight="1" hidden="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hidden="1">
      <c r="A89" s="32"/>
      <c r="B89" s="33"/>
      <c r="C89" s="27" t="s">
        <v>20</v>
      </c>
      <c r="D89" s="32"/>
      <c r="E89" s="32"/>
      <c r="F89" s="25" t="str">
        <f>F12</f>
        <v>Brno hl.n.</v>
      </c>
      <c r="G89" s="32"/>
      <c r="H89" s="32"/>
      <c r="I89" s="27" t="s">
        <v>22</v>
      </c>
      <c r="J89" s="55" t="str">
        <f>IF(J12="","",J12)</f>
        <v>18. 2. 2021</v>
      </c>
      <c r="K89" s="32"/>
      <c r="L89" s="42"/>
      <c r="S89" s="32"/>
      <c r="T89" s="32"/>
      <c r="U89" s="32"/>
      <c r="V89" s="32"/>
      <c r="W89" s="32"/>
      <c r="X89" s="32"/>
      <c r="Y89" s="32"/>
      <c r="Z89" s="32"/>
      <c r="AA89" s="32"/>
      <c r="AB89" s="32"/>
      <c r="AC89" s="32"/>
      <c r="AD89" s="32"/>
      <c r="AE89" s="32"/>
    </row>
    <row r="90" spans="1:31" s="2" customFormat="1" ht="6.95" customHeight="1" hidden="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25.7" customHeight="1" hidden="1">
      <c r="A91" s="32"/>
      <c r="B91" s="33"/>
      <c r="C91" s="27" t="s">
        <v>24</v>
      </c>
      <c r="D91" s="32"/>
      <c r="E91" s="32"/>
      <c r="F91" s="25" t="str">
        <f>E15</f>
        <v>Správa železnic, státní organizace</v>
      </c>
      <c r="G91" s="32"/>
      <c r="H91" s="32"/>
      <c r="I91" s="27" t="s">
        <v>32</v>
      </c>
      <c r="J91" s="30" t="str">
        <f>E21</f>
        <v>DMC Havlíčkův Brod, s.r.o.</v>
      </c>
      <c r="K91" s="32"/>
      <c r="L91" s="42"/>
      <c r="S91" s="32"/>
      <c r="T91" s="32"/>
      <c r="U91" s="32"/>
      <c r="V91" s="32"/>
      <c r="W91" s="32"/>
      <c r="X91" s="32"/>
      <c r="Y91" s="32"/>
      <c r="Z91" s="32"/>
      <c r="AA91" s="32"/>
      <c r="AB91" s="32"/>
      <c r="AC91" s="32"/>
      <c r="AD91" s="32"/>
      <c r="AE91" s="32"/>
    </row>
    <row r="92" spans="1:31" s="2" customFormat="1" ht="25.7" customHeight="1" hidden="1">
      <c r="A92" s="32"/>
      <c r="B92" s="33"/>
      <c r="C92" s="27" t="s">
        <v>30</v>
      </c>
      <c r="D92" s="32"/>
      <c r="E92" s="32"/>
      <c r="F92" s="25" t="str">
        <f>IF(E18="","",E18)</f>
        <v>Vyplň údaj</v>
      </c>
      <c r="G92" s="32"/>
      <c r="H92" s="32"/>
      <c r="I92" s="27" t="s">
        <v>37</v>
      </c>
      <c r="J92" s="30" t="str">
        <f>E24</f>
        <v>DMC Havlíčkův Brod, s.r.o.</v>
      </c>
      <c r="K92" s="32"/>
      <c r="L92" s="42"/>
      <c r="S92" s="32"/>
      <c r="T92" s="32"/>
      <c r="U92" s="32"/>
      <c r="V92" s="32"/>
      <c r="W92" s="32"/>
      <c r="X92" s="32"/>
      <c r="Y92" s="32"/>
      <c r="Z92" s="32"/>
      <c r="AA92" s="32"/>
      <c r="AB92" s="32"/>
      <c r="AC92" s="32"/>
      <c r="AD92" s="32"/>
      <c r="AE92" s="32"/>
    </row>
    <row r="93" spans="1:31" s="2" customFormat="1" ht="10.35" customHeight="1" hidden="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hidden="1">
      <c r="A94" s="32"/>
      <c r="B94" s="33"/>
      <c r="C94" s="114" t="s">
        <v>187</v>
      </c>
      <c r="D94" s="106"/>
      <c r="E94" s="106"/>
      <c r="F94" s="106"/>
      <c r="G94" s="106"/>
      <c r="H94" s="106"/>
      <c r="I94" s="106"/>
      <c r="J94" s="115" t="s">
        <v>188</v>
      </c>
      <c r="K94" s="106"/>
      <c r="L94" s="42"/>
      <c r="S94" s="32"/>
      <c r="T94" s="32"/>
      <c r="U94" s="32"/>
      <c r="V94" s="32"/>
      <c r="W94" s="32"/>
      <c r="X94" s="32"/>
      <c r="Y94" s="32"/>
      <c r="Z94" s="32"/>
      <c r="AA94" s="32"/>
      <c r="AB94" s="32"/>
      <c r="AC94" s="32"/>
      <c r="AD94" s="32"/>
      <c r="AE94" s="32"/>
    </row>
    <row r="95" spans="1:31" s="2" customFormat="1" ht="10.35" customHeight="1" hidden="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hidden="1">
      <c r="A96" s="32"/>
      <c r="B96" s="33"/>
      <c r="C96" s="116" t="s">
        <v>189</v>
      </c>
      <c r="D96" s="32"/>
      <c r="E96" s="32"/>
      <c r="F96" s="32"/>
      <c r="G96" s="32"/>
      <c r="H96" s="32"/>
      <c r="I96" s="32"/>
      <c r="J96" s="71">
        <f>J128</f>
        <v>0</v>
      </c>
      <c r="K96" s="32"/>
      <c r="L96" s="42"/>
      <c r="S96" s="32"/>
      <c r="T96" s="32"/>
      <c r="U96" s="32"/>
      <c r="V96" s="32"/>
      <c r="W96" s="32"/>
      <c r="X96" s="32"/>
      <c r="Y96" s="32"/>
      <c r="Z96" s="32"/>
      <c r="AA96" s="32"/>
      <c r="AB96" s="32"/>
      <c r="AC96" s="32"/>
      <c r="AD96" s="32"/>
      <c r="AE96" s="32"/>
      <c r="AU96" s="17" t="s">
        <v>190</v>
      </c>
    </row>
    <row r="97" spans="2:12" s="9" customFormat="1" ht="24.95" customHeight="1" hidden="1">
      <c r="B97" s="117"/>
      <c r="D97" s="118" t="s">
        <v>768</v>
      </c>
      <c r="E97" s="119"/>
      <c r="F97" s="119"/>
      <c r="G97" s="119"/>
      <c r="H97" s="119"/>
      <c r="I97" s="119"/>
      <c r="J97" s="120">
        <f>J129</f>
        <v>0</v>
      </c>
      <c r="L97" s="117"/>
    </row>
    <row r="98" spans="2:12" s="14" customFormat="1" ht="19.9" customHeight="1" hidden="1">
      <c r="B98" s="183"/>
      <c r="D98" s="184" t="s">
        <v>1533</v>
      </c>
      <c r="E98" s="185"/>
      <c r="F98" s="185"/>
      <c r="G98" s="185"/>
      <c r="H98" s="185"/>
      <c r="I98" s="185"/>
      <c r="J98" s="186">
        <f>J130</f>
        <v>0</v>
      </c>
      <c r="L98" s="183"/>
    </row>
    <row r="99" spans="2:12" s="14" customFormat="1" ht="19.9" customHeight="1" hidden="1">
      <c r="B99" s="183"/>
      <c r="D99" s="184" t="s">
        <v>1534</v>
      </c>
      <c r="E99" s="185"/>
      <c r="F99" s="185"/>
      <c r="G99" s="185"/>
      <c r="H99" s="185"/>
      <c r="I99" s="185"/>
      <c r="J99" s="186">
        <f>J149</f>
        <v>0</v>
      </c>
      <c r="L99" s="183"/>
    </row>
    <row r="100" spans="2:12" s="14" customFormat="1" ht="19.9" customHeight="1" hidden="1">
      <c r="B100" s="183"/>
      <c r="D100" s="184" t="s">
        <v>1535</v>
      </c>
      <c r="E100" s="185"/>
      <c r="F100" s="185"/>
      <c r="G100" s="185"/>
      <c r="H100" s="185"/>
      <c r="I100" s="185"/>
      <c r="J100" s="186">
        <f>J160</f>
        <v>0</v>
      </c>
      <c r="L100" s="183"/>
    </row>
    <row r="101" spans="2:12" s="14" customFormat="1" ht="19.9" customHeight="1" hidden="1">
      <c r="B101" s="183"/>
      <c r="D101" s="184" t="s">
        <v>1536</v>
      </c>
      <c r="E101" s="185"/>
      <c r="F101" s="185"/>
      <c r="G101" s="185"/>
      <c r="H101" s="185"/>
      <c r="I101" s="185"/>
      <c r="J101" s="186">
        <f>J184</f>
        <v>0</v>
      </c>
      <c r="L101" s="183"/>
    </row>
    <row r="102" spans="2:12" s="9" customFormat="1" ht="24.95" customHeight="1" hidden="1">
      <c r="B102" s="117"/>
      <c r="D102" s="118" t="s">
        <v>1537</v>
      </c>
      <c r="E102" s="119"/>
      <c r="F102" s="119"/>
      <c r="G102" s="119"/>
      <c r="H102" s="119"/>
      <c r="I102" s="119"/>
      <c r="J102" s="120">
        <f>J187</f>
        <v>0</v>
      </c>
      <c r="L102" s="117"/>
    </row>
    <row r="103" spans="2:12" s="14" customFormat="1" ht="19.9" customHeight="1" hidden="1">
      <c r="B103" s="183"/>
      <c r="D103" s="184" t="s">
        <v>1538</v>
      </c>
      <c r="E103" s="185"/>
      <c r="F103" s="185"/>
      <c r="G103" s="185"/>
      <c r="H103" s="185"/>
      <c r="I103" s="185"/>
      <c r="J103" s="186">
        <f>J188</f>
        <v>0</v>
      </c>
      <c r="L103" s="183"/>
    </row>
    <row r="104" spans="2:12" s="14" customFormat="1" ht="19.9" customHeight="1" hidden="1">
      <c r="B104" s="183"/>
      <c r="D104" s="184" t="s">
        <v>1539</v>
      </c>
      <c r="E104" s="185"/>
      <c r="F104" s="185"/>
      <c r="G104" s="185"/>
      <c r="H104" s="185"/>
      <c r="I104" s="185"/>
      <c r="J104" s="186">
        <f>J193</f>
        <v>0</v>
      </c>
      <c r="L104" s="183"/>
    </row>
    <row r="105" spans="2:12" s="14" customFormat="1" ht="19.9" customHeight="1" hidden="1">
      <c r="B105" s="183"/>
      <c r="D105" s="184" t="s">
        <v>1540</v>
      </c>
      <c r="E105" s="185"/>
      <c r="F105" s="185"/>
      <c r="G105" s="185"/>
      <c r="H105" s="185"/>
      <c r="I105" s="185"/>
      <c r="J105" s="186">
        <f>J220</f>
        <v>0</v>
      </c>
      <c r="L105" s="183"/>
    </row>
    <row r="106" spans="2:12" s="14" customFormat="1" ht="19.9" customHeight="1" hidden="1">
      <c r="B106" s="183"/>
      <c r="D106" s="184" t="s">
        <v>1541</v>
      </c>
      <c r="E106" s="185"/>
      <c r="F106" s="185"/>
      <c r="G106" s="185"/>
      <c r="H106" s="185"/>
      <c r="I106" s="185"/>
      <c r="J106" s="186">
        <f>J253</f>
        <v>0</v>
      </c>
      <c r="L106" s="183"/>
    </row>
    <row r="107" spans="2:12" s="9" customFormat="1" ht="24.95" customHeight="1" hidden="1">
      <c r="B107" s="117"/>
      <c r="D107" s="118" t="s">
        <v>1542</v>
      </c>
      <c r="E107" s="119"/>
      <c r="F107" s="119"/>
      <c r="G107" s="119"/>
      <c r="H107" s="119"/>
      <c r="I107" s="119"/>
      <c r="J107" s="120">
        <f>J266</f>
        <v>0</v>
      </c>
      <c r="L107" s="117"/>
    </row>
    <row r="108" spans="2:12" s="14" customFormat="1" ht="19.9" customHeight="1" hidden="1">
      <c r="B108" s="183"/>
      <c r="D108" s="184" t="s">
        <v>1543</v>
      </c>
      <c r="E108" s="185"/>
      <c r="F108" s="185"/>
      <c r="G108" s="185"/>
      <c r="H108" s="185"/>
      <c r="I108" s="185"/>
      <c r="J108" s="186">
        <f>J267</f>
        <v>0</v>
      </c>
      <c r="L108" s="183"/>
    </row>
    <row r="109" spans="1:31" s="2" customFormat="1" ht="21.75" customHeight="1" hidden="1">
      <c r="A109" s="32"/>
      <c r="B109" s="33"/>
      <c r="C109" s="32"/>
      <c r="D109" s="32"/>
      <c r="E109" s="32"/>
      <c r="F109" s="32"/>
      <c r="G109" s="32"/>
      <c r="H109" s="32"/>
      <c r="I109" s="32"/>
      <c r="J109" s="32"/>
      <c r="K109" s="32"/>
      <c r="L109" s="42"/>
      <c r="S109" s="32"/>
      <c r="T109" s="32"/>
      <c r="U109" s="32"/>
      <c r="V109" s="32"/>
      <c r="W109" s="32"/>
      <c r="X109" s="32"/>
      <c r="Y109" s="32"/>
      <c r="Z109" s="32"/>
      <c r="AA109" s="32"/>
      <c r="AB109" s="32"/>
      <c r="AC109" s="32"/>
      <c r="AD109" s="32"/>
      <c r="AE109" s="32"/>
    </row>
    <row r="110" spans="1:31" s="2" customFormat="1" ht="6.95" customHeight="1" hidden="1">
      <c r="A110" s="32"/>
      <c r="B110" s="47"/>
      <c r="C110" s="48"/>
      <c r="D110" s="48"/>
      <c r="E110" s="48"/>
      <c r="F110" s="48"/>
      <c r="G110" s="48"/>
      <c r="H110" s="48"/>
      <c r="I110" s="48"/>
      <c r="J110" s="48"/>
      <c r="K110" s="48"/>
      <c r="L110" s="42"/>
      <c r="S110" s="32"/>
      <c r="T110" s="32"/>
      <c r="U110" s="32"/>
      <c r="V110" s="32"/>
      <c r="W110" s="32"/>
      <c r="X110" s="32"/>
      <c r="Y110" s="32"/>
      <c r="Z110" s="32"/>
      <c r="AA110" s="32"/>
      <c r="AB110" s="32"/>
      <c r="AC110" s="32"/>
      <c r="AD110" s="32"/>
      <c r="AE110" s="32"/>
    </row>
    <row r="111" ht="12" hidden="1"/>
    <row r="112" ht="12" hidden="1"/>
    <row r="113" ht="12" hidden="1"/>
    <row r="114" spans="1:31" s="2" customFormat="1" ht="6.95" customHeight="1">
      <c r="A114" s="32"/>
      <c r="B114" s="49"/>
      <c r="C114" s="50"/>
      <c r="D114" s="50"/>
      <c r="E114" s="50"/>
      <c r="F114" s="50"/>
      <c r="G114" s="50"/>
      <c r="H114" s="50"/>
      <c r="I114" s="50"/>
      <c r="J114" s="50"/>
      <c r="K114" s="50"/>
      <c r="L114" s="42"/>
      <c r="S114" s="32"/>
      <c r="T114" s="32"/>
      <c r="U114" s="32"/>
      <c r="V114" s="32"/>
      <c r="W114" s="32"/>
      <c r="X114" s="32"/>
      <c r="Y114" s="32"/>
      <c r="Z114" s="32"/>
      <c r="AA114" s="32"/>
      <c r="AB114" s="32"/>
      <c r="AC114" s="32"/>
      <c r="AD114" s="32"/>
      <c r="AE114" s="32"/>
    </row>
    <row r="115" spans="1:31" s="2" customFormat="1" ht="24.95" customHeight="1">
      <c r="A115" s="32"/>
      <c r="B115" s="33"/>
      <c r="C115" s="21" t="s">
        <v>192</v>
      </c>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2" customFormat="1" ht="6.95" customHeight="1">
      <c r="A116" s="32"/>
      <c r="B116" s="33"/>
      <c r="C116" s="32"/>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12" customHeight="1">
      <c r="A117" s="32"/>
      <c r="B117" s="33"/>
      <c r="C117" s="27" t="s">
        <v>16</v>
      </c>
      <c r="D117" s="32"/>
      <c r="E117" s="32"/>
      <c r="F117" s="32"/>
      <c r="G117" s="32"/>
      <c r="H117" s="32"/>
      <c r="I117" s="32"/>
      <c r="J117" s="32"/>
      <c r="K117" s="32"/>
      <c r="L117" s="42"/>
      <c r="S117" s="32"/>
      <c r="T117" s="32"/>
      <c r="U117" s="32"/>
      <c r="V117" s="32"/>
      <c r="W117" s="32"/>
      <c r="X117" s="32"/>
      <c r="Y117" s="32"/>
      <c r="Z117" s="32"/>
      <c r="AA117" s="32"/>
      <c r="AB117" s="32"/>
      <c r="AC117" s="32"/>
      <c r="AD117" s="32"/>
      <c r="AE117" s="32"/>
    </row>
    <row r="118" spans="1:31" s="2" customFormat="1" ht="16.5" customHeight="1">
      <c r="A118" s="32"/>
      <c r="B118" s="33"/>
      <c r="C118" s="32"/>
      <c r="D118" s="32"/>
      <c r="E118" s="259" t="str">
        <f>E7</f>
        <v>Oprava nástupišť č. 5 a 6 v žst. Brno hl.n.</v>
      </c>
      <c r="F118" s="260"/>
      <c r="G118" s="260"/>
      <c r="H118" s="260"/>
      <c r="I118" s="32"/>
      <c r="J118" s="32"/>
      <c r="K118" s="32"/>
      <c r="L118" s="42"/>
      <c r="S118" s="32"/>
      <c r="T118" s="32"/>
      <c r="U118" s="32"/>
      <c r="V118" s="32"/>
      <c r="W118" s="32"/>
      <c r="X118" s="32"/>
      <c r="Y118" s="32"/>
      <c r="Z118" s="32"/>
      <c r="AA118" s="32"/>
      <c r="AB118" s="32"/>
      <c r="AC118" s="32"/>
      <c r="AD118" s="32"/>
      <c r="AE118" s="32"/>
    </row>
    <row r="119" spans="1:31" s="2" customFormat="1" ht="12" customHeight="1">
      <c r="A119" s="32"/>
      <c r="B119" s="33"/>
      <c r="C119" s="27" t="s">
        <v>184</v>
      </c>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31" s="2" customFormat="1" ht="16.5" customHeight="1">
      <c r="A120" s="32"/>
      <c r="B120" s="33"/>
      <c r="C120" s="32"/>
      <c r="D120" s="32"/>
      <c r="E120" s="232" t="str">
        <f>E9</f>
        <v>SO 515 - Nástupištní přístřešek (nástupiště č.5)</v>
      </c>
      <c r="F120" s="258"/>
      <c r="G120" s="258"/>
      <c r="H120" s="258"/>
      <c r="I120" s="32"/>
      <c r="J120" s="32"/>
      <c r="K120" s="32"/>
      <c r="L120" s="42"/>
      <c r="S120" s="32"/>
      <c r="T120" s="32"/>
      <c r="U120" s="32"/>
      <c r="V120" s="32"/>
      <c r="W120" s="32"/>
      <c r="X120" s="32"/>
      <c r="Y120" s="32"/>
      <c r="Z120" s="32"/>
      <c r="AA120" s="32"/>
      <c r="AB120" s="32"/>
      <c r="AC120" s="32"/>
      <c r="AD120" s="32"/>
      <c r="AE120" s="32"/>
    </row>
    <row r="121" spans="1:31" s="2" customFormat="1" ht="6.95" customHeight="1">
      <c r="A121" s="32"/>
      <c r="B121" s="33"/>
      <c r="C121" s="32"/>
      <c r="D121" s="32"/>
      <c r="E121" s="32"/>
      <c r="F121" s="32"/>
      <c r="G121" s="32"/>
      <c r="H121" s="32"/>
      <c r="I121" s="32"/>
      <c r="J121" s="32"/>
      <c r="K121" s="32"/>
      <c r="L121" s="42"/>
      <c r="S121" s="32"/>
      <c r="T121" s="32"/>
      <c r="U121" s="32"/>
      <c r="V121" s="32"/>
      <c r="W121" s="32"/>
      <c r="X121" s="32"/>
      <c r="Y121" s="32"/>
      <c r="Z121" s="32"/>
      <c r="AA121" s="32"/>
      <c r="AB121" s="32"/>
      <c r="AC121" s="32"/>
      <c r="AD121" s="32"/>
      <c r="AE121" s="32"/>
    </row>
    <row r="122" spans="1:31" s="2" customFormat="1" ht="12" customHeight="1">
      <c r="A122" s="32"/>
      <c r="B122" s="33"/>
      <c r="C122" s="27" t="s">
        <v>20</v>
      </c>
      <c r="D122" s="32"/>
      <c r="E122" s="32"/>
      <c r="F122" s="25" t="str">
        <f>F12</f>
        <v>Brno hl.n.</v>
      </c>
      <c r="G122" s="32"/>
      <c r="H122" s="32"/>
      <c r="I122" s="27" t="s">
        <v>22</v>
      </c>
      <c r="J122" s="55" t="str">
        <f>IF(J12="","",J12)</f>
        <v>18. 2. 2021</v>
      </c>
      <c r="K122" s="32"/>
      <c r="L122" s="42"/>
      <c r="S122" s="32"/>
      <c r="T122" s="32"/>
      <c r="U122" s="32"/>
      <c r="V122" s="32"/>
      <c r="W122" s="32"/>
      <c r="X122" s="32"/>
      <c r="Y122" s="32"/>
      <c r="Z122" s="32"/>
      <c r="AA122" s="32"/>
      <c r="AB122" s="32"/>
      <c r="AC122" s="32"/>
      <c r="AD122" s="32"/>
      <c r="AE122" s="32"/>
    </row>
    <row r="123" spans="1:31" s="2" customFormat="1" ht="6.95" customHeight="1">
      <c r="A123" s="32"/>
      <c r="B123" s="33"/>
      <c r="C123" s="32"/>
      <c r="D123" s="32"/>
      <c r="E123" s="32"/>
      <c r="F123" s="32"/>
      <c r="G123" s="32"/>
      <c r="H123" s="32"/>
      <c r="I123" s="32"/>
      <c r="J123" s="32"/>
      <c r="K123" s="32"/>
      <c r="L123" s="42"/>
      <c r="S123" s="32"/>
      <c r="T123" s="32"/>
      <c r="U123" s="32"/>
      <c r="V123" s="32"/>
      <c r="W123" s="32"/>
      <c r="X123" s="32"/>
      <c r="Y123" s="32"/>
      <c r="Z123" s="32"/>
      <c r="AA123" s="32"/>
      <c r="AB123" s="32"/>
      <c r="AC123" s="32"/>
      <c r="AD123" s="32"/>
      <c r="AE123" s="32"/>
    </row>
    <row r="124" spans="1:31" s="2" customFormat="1" ht="25.7" customHeight="1">
      <c r="A124" s="32"/>
      <c r="B124" s="33"/>
      <c r="C124" s="27" t="s">
        <v>24</v>
      </c>
      <c r="D124" s="32"/>
      <c r="E124" s="32"/>
      <c r="F124" s="25" t="str">
        <f>E15</f>
        <v>Správa železnic, státní organizace</v>
      </c>
      <c r="G124" s="32"/>
      <c r="H124" s="32"/>
      <c r="I124" s="27" t="s">
        <v>32</v>
      </c>
      <c r="J124" s="30" t="str">
        <f>E21</f>
        <v>DMC Havlíčkův Brod, s.r.o.</v>
      </c>
      <c r="K124" s="32"/>
      <c r="L124" s="42"/>
      <c r="S124" s="32"/>
      <c r="T124" s="32"/>
      <c r="U124" s="32"/>
      <c r="V124" s="32"/>
      <c r="W124" s="32"/>
      <c r="X124" s="32"/>
      <c r="Y124" s="32"/>
      <c r="Z124" s="32"/>
      <c r="AA124" s="32"/>
      <c r="AB124" s="32"/>
      <c r="AC124" s="32"/>
      <c r="AD124" s="32"/>
      <c r="AE124" s="32"/>
    </row>
    <row r="125" spans="1:31" s="2" customFormat="1" ht="25.7" customHeight="1">
      <c r="A125" s="32"/>
      <c r="B125" s="33"/>
      <c r="C125" s="27" t="s">
        <v>30</v>
      </c>
      <c r="D125" s="32"/>
      <c r="E125" s="32"/>
      <c r="F125" s="25" t="str">
        <f>IF(E18="","",E18)</f>
        <v>Vyplň údaj</v>
      </c>
      <c r="G125" s="32"/>
      <c r="H125" s="32"/>
      <c r="I125" s="27" t="s">
        <v>37</v>
      </c>
      <c r="J125" s="30" t="str">
        <f>E24</f>
        <v>DMC Havlíčkův Brod, s.r.o.</v>
      </c>
      <c r="K125" s="32"/>
      <c r="L125" s="42"/>
      <c r="S125" s="32"/>
      <c r="T125" s="32"/>
      <c r="U125" s="32"/>
      <c r="V125" s="32"/>
      <c r="W125" s="32"/>
      <c r="X125" s="32"/>
      <c r="Y125" s="32"/>
      <c r="Z125" s="32"/>
      <c r="AA125" s="32"/>
      <c r="AB125" s="32"/>
      <c r="AC125" s="32"/>
      <c r="AD125" s="32"/>
      <c r="AE125" s="32"/>
    </row>
    <row r="126" spans="1:31" s="2" customFormat="1" ht="10.35" customHeight="1">
      <c r="A126" s="32"/>
      <c r="B126" s="33"/>
      <c r="C126" s="32"/>
      <c r="D126" s="32"/>
      <c r="E126" s="32"/>
      <c r="F126" s="32"/>
      <c r="G126" s="32"/>
      <c r="H126" s="32"/>
      <c r="I126" s="32"/>
      <c r="J126" s="32"/>
      <c r="K126" s="32"/>
      <c r="L126" s="42"/>
      <c r="S126" s="32"/>
      <c r="T126" s="32"/>
      <c r="U126" s="32"/>
      <c r="V126" s="32"/>
      <c r="W126" s="32"/>
      <c r="X126" s="32"/>
      <c r="Y126" s="32"/>
      <c r="Z126" s="32"/>
      <c r="AA126" s="32"/>
      <c r="AB126" s="32"/>
      <c r="AC126" s="32"/>
      <c r="AD126" s="32"/>
      <c r="AE126" s="32"/>
    </row>
    <row r="127" spans="1:31" s="10" customFormat="1" ht="29.25" customHeight="1">
      <c r="A127" s="121"/>
      <c r="B127" s="122"/>
      <c r="C127" s="123" t="s">
        <v>193</v>
      </c>
      <c r="D127" s="124" t="s">
        <v>64</v>
      </c>
      <c r="E127" s="124" t="s">
        <v>60</v>
      </c>
      <c r="F127" s="124" t="s">
        <v>61</v>
      </c>
      <c r="G127" s="124" t="s">
        <v>194</v>
      </c>
      <c r="H127" s="124" t="s">
        <v>195</v>
      </c>
      <c r="I127" s="124" t="s">
        <v>196</v>
      </c>
      <c r="J127" s="125" t="s">
        <v>188</v>
      </c>
      <c r="K127" s="126" t="s">
        <v>197</v>
      </c>
      <c r="L127" s="127"/>
      <c r="M127" s="62" t="s">
        <v>1</v>
      </c>
      <c r="N127" s="63" t="s">
        <v>43</v>
      </c>
      <c r="O127" s="63" t="s">
        <v>198</v>
      </c>
      <c r="P127" s="63" t="s">
        <v>199</v>
      </c>
      <c r="Q127" s="63" t="s">
        <v>200</v>
      </c>
      <c r="R127" s="63" t="s">
        <v>201</v>
      </c>
      <c r="S127" s="63" t="s">
        <v>202</v>
      </c>
      <c r="T127" s="64" t="s">
        <v>203</v>
      </c>
      <c r="U127" s="121"/>
      <c r="V127" s="121"/>
      <c r="W127" s="121"/>
      <c r="X127" s="121"/>
      <c r="Y127" s="121"/>
      <c r="Z127" s="121"/>
      <c r="AA127" s="121"/>
      <c r="AB127" s="121"/>
      <c r="AC127" s="121"/>
      <c r="AD127" s="121"/>
      <c r="AE127" s="121"/>
    </row>
    <row r="128" spans="1:63" s="2" customFormat="1" ht="22.9" customHeight="1">
      <c r="A128" s="32"/>
      <c r="B128" s="33"/>
      <c r="C128" s="69" t="s">
        <v>204</v>
      </c>
      <c r="D128" s="32"/>
      <c r="E128" s="32"/>
      <c r="F128" s="32"/>
      <c r="G128" s="32"/>
      <c r="H128" s="32"/>
      <c r="I128" s="32"/>
      <c r="J128" s="128">
        <f>BK128</f>
        <v>0</v>
      </c>
      <c r="K128" s="32"/>
      <c r="L128" s="33"/>
      <c r="M128" s="65"/>
      <c r="N128" s="56"/>
      <c r="O128" s="66"/>
      <c r="P128" s="129">
        <f>P129+P187+P266</f>
        <v>0</v>
      </c>
      <c r="Q128" s="66"/>
      <c r="R128" s="129">
        <f>R129+R187+R266</f>
        <v>191.45342174</v>
      </c>
      <c r="S128" s="66"/>
      <c r="T128" s="130">
        <f>T129+T187+T266</f>
        <v>220.88335396000002</v>
      </c>
      <c r="U128" s="32"/>
      <c r="V128" s="32"/>
      <c r="W128" s="32"/>
      <c r="X128" s="32"/>
      <c r="Y128" s="32"/>
      <c r="Z128" s="32"/>
      <c r="AA128" s="32"/>
      <c r="AB128" s="32"/>
      <c r="AC128" s="32"/>
      <c r="AD128" s="32"/>
      <c r="AE128" s="32"/>
      <c r="AT128" s="17" t="s">
        <v>78</v>
      </c>
      <c r="AU128" s="17" t="s">
        <v>190</v>
      </c>
      <c r="BK128" s="131">
        <f>BK129+BK187+BK266</f>
        <v>0</v>
      </c>
    </row>
    <row r="129" spans="2:63" s="11" customFormat="1" ht="25.9" customHeight="1">
      <c r="B129" s="132"/>
      <c r="D129" s="133" t="s">
        <v>78</v>
      </c>
      <c r="E129" s="134" t="s">
        <v>770</v>
      </c>
      <c r="F129" s="134" t="s">
        <v>771</v>
      </c>
      <c r="I129" s="135"/>
      <c r="J129" s="136">
        <f>BK129</f>
        <v>0</v>
      </c>
      <c r="L129" s="132"/>
      <c r="M129" s="137"/>
      <c r="N129" s="138"/>
      <c r="O129" s="138"/>
      <c r="P129" s="139">
        <f>P130+P149+P160+P184</f>
        <v>0</v>
      </c>
      <c r="Q129" s="138"/>
      <c r="R129" s="139">
        <f>R130+R149+R160+R184</f>
        <v>152.11839936</v>
      </c>
      <c r="S129" s="138"/>
      <c r="T129" s="140">
        <f>T130+T149+T160+T184</f>
        <v>196.28000000000003</v>
      </c>
      <c r="AR129" s="133" t="s">
        <v>87</v>
      </c>
      <c r="AT129" s="141" t="s">
        <v>78</v>
      </c>
      <c r="AU129" s="141" t="s">
        <v>79</v>
      </c>
      <c r="AY129" s="133" t="s">
        <v>207</v>
      </c>
      <c r="BK129" s="142">
        <f>BK130+BK149+BK160+BK184</f>
        <v>0</v>
      </c>
    </row>
    <row r="130" spans="2:63" s="11" customFormat="1" ht="22.9" customHeight="1">
      <c r="B130" s="132"/>
      <c r="D130" s="133" t="s">
        <v>78</v>
      </c>
      <c r="E130" s="187" t="s">
        <v>89</v>
      </c>
      <c r="F130" s="187" t="s">
        <v>1544</v>
      </c>
      <c r="I130" s="135"/>
      <c r="J130" s="188">
        <f>BK130</f>
        <v>0</v>
      </c>
      <c r="L130" s="132"/>
      <c r="M130" s="137"/>
      <c r="N130" s="138"/>
      <c r="O130" s="138"/>
      <c r="P130" s="139">
        <f>SUM(P131:P148)</f>
        <v>0</v>
      </c>
      <c r="Q130" s="138"/>
      <c r="R130" s="139">
        <f>SUM(R131:R148)</f>
        <v>71.5333965</v>
      </c>
      <c r="S130" s="138"/>
      <c r="T130" s="140">
        <f>SUM(T131:T148)</f>
        <v>0</v>
      </c>
      <c r="AR130" s="133" t="s">
        <v>87</v>
      </c>
      <c r="AT130" s="141" t="s">
        <v>78</v>
      </c>
      <c r="AU130" s="141" t="s">
        <v>87</v>
      </c>
      <c r="AY130" s="133" t="s">
        <v>207</v>
      </c>
      <c r="BK130" s="142">
        <f>SUM(BK131:BK148)</f>
        <v>0</v>
      </c>
    </row>
    <row r="131" spans="1:65" s="2" customFormat="1" ht="16.5" customHeight="1">
      <c r="A131" s="32"/>
      <c r="B131" s="143"/>
      <c r="C131" s="144" t="s">
        <v>87</v>
      </c>
      <c r="D131" s="144" t="s">
        <v>208</v>
      </c>
      <c r="E131" s="145" t="s">
        <v>1545</v>
      </c>
      <c r="F131" s="146" t="s">
        <v>1546</v>
      </c>
      <c r="G131" s="147" t="s">
        <v>576</v>
      </c>
      <c r="H131" s="148">
        <v>2.8</v>
      </c>
      <c r="I131" s="149"/>
      <c r="J131" s="150">
        <f>ROUND(I131*H131,2)</f>
        <v>0</v>
      </c>
      <c r="K131" s="151"/>
      <c r="L131" s="33"/>
      <c r="M131" s="152" t="s">
        <v>1</v>
      </c>
      <c r="N131" s="153" t="s">
        <v>44</v>
      </c>
      <c r="O131" s="58"/>
      <c r="P131" s="154">
        <f>O131*H131</f>
        <v>0</v>
      </c>
      <c r="Q131" s="154">
        <v>2.25634</v>
      </c>
      <c r="R131" s="154">
        <f>Q131*H131</f>
        <v>6.317751999999999</v>
      </c>
      <c r="S131" s="154">
        <v>0</v>
      </c>
      <c r="T131" s="155">
        <f>S131*H131</f>
        <v>0</v>
      </c>
      <c r="U131" s="32"/>
      <c r="V131" s="32"/>
      <c r="W131" s="32"/>
      <c r="X131" s="32"/>
      <c r="Y131" s="32"/>
      <c r="Z131" s="32"/>
      <c r="AA131" s="32"/>
      <c r="AB131" s="32"/>
      <c r="AC131" s="32"/>
      <c r="AD131" s="32"/>
      <c r="AE131" s="32"/>
      <c r="AR131" s="156" t="s">
        <v>212</v>
      </c>
      <c r="AT131" s="156" t="s">
        <v>208</v>
      </c>
      <c r="AU131" s="156" t="s">
        <v>89</v>
      </c>
      <c r="AY131" s="17" t="s">
        <v>207</v>
      </c>
      <c r="BE131" s="157">
        <f>IF(N131="základní",J131,0)</f>
        <v>0</v>
      </c>
      <c r="BF131" s="157">
        <f>IF(N131="snížená",J131,0)</f>
        <v>0</v>
      </c>
      <c r="BG131" s="157">
        <f>IF(N131="zákl. přenesená",J131,0)</f>
        <v>0</v>
      </c>
      <c r="BH131" s="157">
        <f>IF(N131="sníž. přenesená",J131,0)</f>
        <v>0</v>
      </c>
      <c r="BI131" s="157">
        <f>IF(N131="nulová",J131,0)</f>
        <v>0</v>
      </c>
      <c r="BJ131" s="17" t="s">
        <v>87</v>
      </c>
      <c r="BK131" s="157">
        <f>ROUND(I131*H131,2)</f>
        <v>0</v>
      </c>
      <c r="BL131" s="17" t="s">
        <v>212</v>
      </c>
      <c r="BM131" s="156" t="s">
        <v>1547</v>
      </c>
    </row>
    <row r="132" spans="1:47" s="2" customFormat="1" ht="19.5">
      <c r="A132" s="32"/>
      <c r="B132" s="33"/>
      <c r="C132" s="32"/>
      <c r="D132" s="158" t="s">
        <v>213</v>
      </c>
      <c r="E132" s="32"/>
      <c r="F132" s="159" t="s">
        <v>1548</v>
      </c>
      <c r="G132" s="32"/>
      <c r="H132" s="32"/>
      <c r="I132" s="160"/>
      <c r="J132" s="32"/>
      <c r="K132" s="32"/>
      <c r="L132" s="33"/>
      <c r="M132" s="161"/>
      <c r="N132" s="162"/>
      <c r="O132" s="58"/>
      <c r="P132" s="58"/>
      <c r="Q132" s="58"/>
      <c r="R132" s="58"/>
      <c r="S132" s="58"/>
      <c r="T132" s="59"/>
      <c r="U132" s="32"/>
      <c r="V132" s="32"/>
      <c r="W132" s="32"/>
      <c r="X132" s="32"/>
      <c r="Y132" s="32"/>
      <c r="Z132" s="32"/>
      <c r="AA132" s="32"/>
      <c r="AB132" s="32"/>
      <c r="AC132" s="32"/>
      <c r="AD132" s="32"/>
      <c r="AE132" s="32"/>
      <c r="AT132" s="17" t="s">
        <v>213</v>
      </c>
      <c r="AU132" s="17" t="s">
        <v>89</v>
      </c>
    </row>
    <row r="133" spans="2:51" s="12" customFormat="1" ht="12">
      <c r="B133" s="168"/>
      <c r="D133" s="158" t="s">
        <v>466</v>
      </c>
      <c r="E133" s="169" t="s">
        <v>1</v>
      </c>
      <c r="F133" s="170" t="s">
        <v>1549</v>
      </c>
      <c r="H133" s="169" t="s">
        <v>1</v>
      </c>
      <c r="I133" s="171"/>
      <c r="L133" s="168"/>
      <c r="M133" s="172"/>
      <c r="N133" s="173"/>
      <c r="O133" s="173"/>
      <c r="P133" s="173"/>
      <c r="Q133" s="173"/>
      <c r="R133" s="173"/>
      <c r="S133" s="173"/>
      <c r="T133" s="174"/>
      <c r="AT133" s="169" t="s">
        <v>466</v>
      </c>
      <c r="AU133" s="169" t="s">
        <v>89</v>
      </c>
      <c r="AV133" s="12" t="s">
        <v>87</v>
      </c>
      <c r="AW133" s="12" t="s">
        <v>36</v>
      </c>
      <c r="AX133" s="12" t="s">
        <v>79</v>
      </c>
      <c r="AY133" s="169" t="s">
        <v>207</v>
      </c>
    </row>
    <row r="134" spans="2:51" s="15" customFormat="1" ht="12">
      <c r="B134" s="189"/>
      <c r="D134" s="158" t="s">
        <v>466</v>
      </c>
      <c r="E134" s="190" t="s">
        <v>1</v>
      </c>
      <c r="F134" s="191" t="s">
        <v>1550</v>
      </c>
      <c r="H134" s="192">
        <v>2.8</v>
      </c>
      <c r="I134" s="193"/>
      <c r="L134" s="189"/>
      <c r="M134" s="194"/>
      <c r="N134" s="195"/>
      <c r="O134" s="195"/>
      <c r="P134" s="195"/>
      <c r="Q134" s="195"/>
      <c r="R134" s="195"/>
      <c r="S134" s="195"/>
      <c r="T134" s="196"/>
      <c r="AT134" s="190" t="s">
        <v>466</v>
      </c>
      <c r="AU134" s="190" t="s">
        <v>89</v>
      </c>
      <c r="AV134" s="15" t="s">
        <v>89</v>
      </c>
      <c r="AW134" s="15" t="s">
        <v>36</v>
      </c>
      <c r="AX134" s="15" t="s">
        <v>79</v>
      </c>
      <c r="AY134" s="190" t="s">
        <v>207</v>
      </c>
    </row>
    <row r="135" spans="2:51" s="13" customFormat="1" ht="12">
      <c r="B135" s="175"/>
      <c r="D135" s="158" t="s">
        <v>466</v>
      </c>
      <c r="E135" s="176" t="s">
        <v>1</v>
      </c>
      <c r="F135" s="177" t="s">
        <v>468</v>
      </c>
      <c r="H135" s="178">
        <v>2.8</v>
      </c>
      <c r="I135" s="179"/>
      <c r="L135" s="175"/>
      <c r="M135" s="180"/>
      <c r="N135" s="181"/>
      <c r="O135" s="181"/>
      <c r="P135" s="181"/>
      <c r="Q135" s="181"/>
      <c r="R135" s="181"/>
      <c r="S135" s="181"/>
      <c r="T135" s="182"/>
      <c r="AT135" s="176" t="s">
        <v>466</v>
      </c>
      <c r="AU135" s="176" t="s">
        <v>89</v>
      </c>
      <c r="AV135" s="13" t="s">
        <v>212</v>
      </c>
      <c r="AW135" s="13" t="s">
        <v>36</v>
      </c>
      <c r="AX135" s="13" t="s">
        <v>87</v>
      </c>
      <c r="AY135" s="176" t="s">
        <v>207</v>
      </c>
    </row>
    <row r="136" spans="1:65" s="2" customFormat="1" ht="16.5" customHeight="1">
      <c r="A136" s="32"/>
      <c r="B136" s="143"/>
      <c r="C136" s="144" t="s">
        <v>89</v>
      </c>
      <c r="D136" s="144" t="s">
        <v>208</v>
      </c>
      <c r="E136" s="145" t="s">
        <v>1551</v>
      </c>
      <c r="F136" s="146" t="s">
        <v>1552</v>
      </c>
      <c r="G136" s="147" t="s">
        <v>576</v>
      </c>
      <c r="H136" s="148">
        <v>25.76</v>
      </c>
      <c r="I136" s="149"/>
      <c r="J136" s="150">
        <f>ROUND(I136*H136,2)</f>
        <v>0</v>
      </c>
      <c r="K136" s="151"/>
      <c r="L136" s="33"/>
      <c r="M136" s="152" t="s">
        <v>1</v>
      </c>
      <c r="N136" s="153" t="s">
        <v>44</v>
      </c>
      <c r="O136" s="58"/>
      <c r="P136" s="154">
        <f>O136*H136</f>
        <v>0</v>
      </c>
      <c r="Q136" s="154">
        <v>2.45329</v>
      </c>
      <c r="R136" s="154">
        <f>Q136*H136</f>
        <v>63.196750400000006</v>
      </c>
      <c r="S136" s="154">
        <v>0</v>
      </c>
      <c r="T136" s="155">
        <f>S136*H136</f>
        <v>0</v>
      </c>
      <c r="U136" s="32"/>
      <c r="V136" s="32"/>
      <c r="W136" s="32"/>
      <c r="X136" s="32"/>
      <c r="Y136" s="32"/>
      <c r="Z136" s="32"/>
      <c r="AA136" s="32"/>
      <c r="AB136" s="32"/>
      <c r="AC136" s="32"/>
      <c r="AD136" s="32"/>
      <c r="AE136" s="32"/>
      <c r="AR136" s="156" t="s">
        <v>212</v>
      </c>
      <c r="AT136" s="156" t="s">
        <v>208</v>
      </c>
      <c r="AU136" s="156" t="s">
        <v>89</v>
      </c>
      <c r="AY136" s="17" t="s">
        <v>207</v>
      </c>
      <c r="BE136" s="157">
        <f>IF(N136="základní",J136,0)</f>
        <v>0</v>
      </c>
      <c r="BF136" s="157">
        <f>IF(N136="snížená",J136,0)</f>
        <v>0</v>
      </c>
      <c r="BG136" s="157">
        <f>IF(N136="zákl. přenesená",J136,0)</f>
        <v>0</v>
      </c>
      <c r="BH136" s="157">
        <f>IF(N136="sníž. přenesená",J136,0)</f>
        <v>0</v>
      </c>
      <c r="BI136" s="157">
        <f>IF(N136="nulová",J136,0)</f>
        <v>0</v>
      </c>
      <c r="BJ136" s="17" t="s">
        <v>87</v>
      </c>
      <c r="BK136" s="157">
        <f>ROUND(I136*H136,2)</f>
        <v>0</v>
      </c>
      <c r="BL136" s="17" t="s">
        <v>212</v>
      </c>
      <c r="BM136" s="156" t="s">
        <v>1553</v>
      </c>
    </row>
    <row r="137" spans="1:47" s="2" customFormat="1" ht="19.5">
      <c r="A137" s="32"/>
      <c r="B137" s="33"/>
      <c r="C137" s="32"/>
      <c r="D137" s="158" t="s">
        <v>213</v>
      </c>
      <c r="E137" s="32"/>
      <c r="F137" s="159" t="s">
        <v>1554</v>
      </c>
      <c r="G137" s="32"/>
      <c r="H137" s="32"/>
      <c r="I137" s="160"/>
      <c r="J137" s="32"/>
      <c r="K137" s="32"/>
      <c r="L137" s="33"/>
      <c r="M137" s="161"/>
      <c r="N137" s="162"/>
      <c r="O137" s="58"/>
      <c r="P137" s="58"/>
      <c r="Q137" s="58"/>
      <c r="R137" s="58"/>
      <c r="S137" s="58"/>
      <c r="T137" s="59"/>
      <c r="U137" s="32"/>
      <c r="V137" s="32"/>
      <c r="W137" s="32"/>
      <c r="X137" s="32"/>
      <c r="Y137" s="32"/>
      <c r="Z137" s="32"/>
      <c r="AA137" s="32"/>
      <c r="AB137" s="32"/>
      <c r="AC137" s="32"/>
      <c r="AD137" s="32"/>
      <c r="AE137" s="32"/>
      <c r="AT137" s="17" t="s">
        <v>213</v>
      </c>
      <c r="AU137" s="17" t="s">
        <v>89</v>
      </c>
    </row>
    <row r="138" spans="2:51" s="15" customFormat="1" ht="12">
      <c r="B138" s="189"/>
      <c r="D138" s="158" t="s">
        <v>466</v>
      </c>
      <c r="E138" s="190" t="s">
        <v>1</v>
      </c>
      <c r="F138" s="191" t="s">
        <v>1555</v>
      </c>
      <c r="H138" s="192">
        <v>22.4</v>
      </c>
      <c r="I138" s="193"/>
      <c r="L138" s="189"/>
      <c r="M138" s="194"/>
      <c r="N138" s="195"/>
      <c r="O138" s="195"/>
      <c r="P138" s="195"/>
      <c r="Q138" s="195"/>
      <c r="R138" s="195"/>
      <c r="S138" s="195"/>
      <c r="T138" s="196"/>
      <c r="AT138" s="190" t="s">
        <v>466</v>
      </c>
      <c r="AU138" s="190" t="s">
        <v>89</v>
      </c>
      <c r="AV138" s="15" t="s">
        <v>89</v>
      </c>
      <c r="AW138" s="15" t="s">
        <v>36</v>
      </c>
      <c r="AX138" s="15" t="s">
        <v>79</v>
      </c>
      <c r="AY138" s="190" t="s">
        <v>207</v>
      </c>
    </row>
    <row r="139" spans="2:51" s="15" customFormat="1" ht="12">
      <c r="B139" s="189"/>
      <c r="D139" s="158" t="s">
        <v>466</v>
      </c>
      <c r="E139" s="190" t="s">
        <v>1</v>
      </c>
      <c r="F139" s="191" t="s">
        <v>1556</v>
      </c>
      <c r="H139" s="192">
        <v>3.36</v>
      </c>
      <c r="I139" s="193"/>
      <c r="L139" s="189"/>
      <c r="M139" s="194"/>
      <c r="N139" s="195"/>
      <c r="O139" s="195"/>
      <c r="P139" s="195"/>
      <c r="Q139" s="195"/>
      <c r="R139" s="195"/>
      <c r="S139" s="195"/>
      <c r="T139" s="196"/>
      <c r="AT139" s="190" t="s">
        <v>466</v>
      </c>
      <c r="AU139" s="190" t="s">
        <v>89</v>
      </c>
      <c r="AV139" s="15" t="s">
        <v>89</v>
      </c>
      <c r="AW139" s="15" t="s">
        <v>36</v>
      </c>
      <c r="AX139" s="15" t="s">
        <v>79</v>
      </c>
      <c r="AY139" s="190" t="s">
        <v>207</v>
      </c>
    </row>
    <row r="140" spans="2:51" s="13" customFormat="1" ht="12">
      <c r="B140" s="175"/>
      <c r="D140" s="158" t="s">
        <v>466</v>
      </c>
      <c r="E140" s="176" t="s">
        <v>1</v>
      </c>
      <c r="F140" s="177" t="s">
        <v>468</v>
      </c>
      <c r="H140" s="178">
        <v>25.76</v>
      </c>
      <c r="I140" s="179"/>
      <c r="L140" s="175"/>
      <c r="M140" s="180"/>
      <c r="N140" s="181"/>
      <c r="O140" s="181"/>
      <c r="P140" s="181"/>
      <c r="Q140" s="181"/>
      <c r="R140" s="181"/>
      <c r="S140" s="181"/>
      <c r="T140" s="182"/>
      <c r="AT140" s="176" t="s">
        <v>466</v>
      </c>
      <c r="AU140" s="176" t="s">
        <v>89</v>
      </c>
      <c r="AV140" s="13" t="s">
        <v>212</v>
      </c>
      <c r="AW140" s="13" t="s">
        <v>36</v>
      </c>
      <c r="AX140" s="13" t="s">
        <v>87</v>
      </c>
      <c r="AY140" s="176" t="s">
        <v>207</v>
      </c>
    </row>
    <row r="141" spans="1:65" s="2" customFormat="1" ht="16.5" customHeight="1">
      <c r="A141" s="32"/>
      <c r="B141" s="143"/>
      <c r="C141" s="144" t="s">
        <v>218</v>
      </c>
      <c r="D141" s="144" t="s">
        <v>208</v>
      </c>
      <c r="E141" s="145" t="s">
        <v>1557</v>
      </c>
      <c r="F141" s="146" t="s">
        <v>1558</v>
      </c>
      <c r="G141" s="147" t="s">
        <v>789</v>
      </c>
      <c r="H141" s="148">
        <v>70</v>
      </c>
      <c r="I141" s="149"/>
      <c r="J141" s="150">
        <f>ROUND(I141*H141,2)</f>
        <v>0</v>
      </c>
      <c r="K141" s="151"/>
      <c r="L141" s="33"/>
      <c r="M141" s="152" t="s">
        <v>1</v>
      </c>
      <c r="N141" s="153" t="s">
        <v>44</v>
      </c>
      <c r="O141" s="58"/>
      <c r="P141" s="154">
        <f>O141*H141</f>
        <v>0</v>
      </c>
      <c r="Q141" s="154">
        <v>0.00264</v>
      </c>
      <c r="R141" s="154">
        <f>Q141*H141</f>
        <v>0.1848</v>
      </c>
      <c r="S141" s="154">
        <v>0</v>
      </c>
      <c r="T141" s="155">
        <f>S141*H141</f>
        <v>0</v>
      </c>
      <c r="U141" s="32"/>
      <c r="V141" s="32"/>
      <c r="W141" s="32"/>
      <c r="X141" s="32"/>
      <c r="Y141" s="32"/>
      <c r="Z141" s="32"/>
      <c r="AA141" s="32"/>
      <c r="AB141" s="32"/>
      <c r="AC141" s="32"/>
      <c r="AD141" s="32"/>
      <c r="AE141" s="32"/>
      <c r="AR141" s="156" t="s">
        <v>212</v>
      </c>
      <c r="AT141" s="156" t="s">
        <v>208</v>
      </c>
      <c r="AU141" s="156" t="s">
        <v>89</v>
      </c>
      <c r="AY141" s="17" t="s">
        <v>207</v>
      </c>
      <c r="BE141" s="157">
        <f>IF(N141="základní",J141,0)</f>
        <v>0</v>
      </c>
      <c r="BF141" s="157">
        <f>IF(N141="snížená",J141,0)</f>
        <v>0</v>
      </c>
      <c r="BG141" s="157">
        <f>IF(N141="zákl. přenesená",J141,0)</f>
        <v>0</v>
      </c>
      <c r="BH141" s="157">
        <f>IF(N141="sníž. přenesená",J141,0)</f>
        <v>0</v>
      </c>
      <c r="BI141" s="157">
        <f>IF(N141="nulová",J141,0)</f>
        <v>0</v>
      </c>
      <c r="BJ141" s="17" t="s">
        <v>87</v>
      </c>
      <c r="BK141" s="157">
        <f>ROUND(I141*H141,2)</f>
        <v>0</v>
      </c>
      <c r="BL141" s="17" t="s">
        <v>212</v>
      </c>
      <c r="BM141" s="156" t="s">
        <v>1559</v>
      </c>
    </row>
    <row r="142" spans="1:47" s="2" customFormat="1" ht="12">
      <c r="A142" s="32"/>
      <c r="B142" s="33"/>
      <c r="C142" s="32"/>
      <c r="D142" s="158" t="s">
        <v>213</v>
      </c>
      <c r="E142" s="32"/>
      <c r="F142" s="159" t="s">
        <v>1560</v>
      </c>
      <c r="G142" s="32"/>
      <c r="H142" s="32"/>
      <c r="I142" s="160"/>
      <c r="J142" s="32"/>
      <c r="K142" s="32"/>
      <c r="L142" s="33"/>
      <c r="M142" s="161"/>
      <c r="N142" s="162"/>
      <c r="O142" s="58"/>
      <c r="P142" s="58"/>
      <c r="Q142" s="58"/>
      <c r="R142" s="58"/>
      <c r="S142" s="58"/>
      <c r="T142" s="59"/>
      <c r="U142" s="32"/>
      <c r="V142" s="32"/>
      <c r="W142" s="32"/>
      <c r="X142" s="32"/>
      <c r="Y142" s="32"/>
      <c r="Z142" s="32"/>
      <c r="AA142" s="32"/>
      <c r="AB142" s="32"/>
      <c r="AC142" s="32"/>
      <c r="AD142" s="32"/>
      <c r="AE142" s="32"/>
      <c r="AT142" s="17" t="s">
        <v>213</v>
      </c>
      <c r="AU142" s="17" t="s">
        <v>89</v>
      </c>
    </row>
    <row r="143" spans="2:51" s="15" customFormat="1" ht="12">
      <c r="B143" s="189"/>
      <c r="D143" s="158" t="s">
        <v>466</v>
      </c>
      <c r="E143" s="190" t="s">
        <v>1</v>
      </c>
      <c r="F143" s="191" t="s">
        <v>1561</v>
      </c>
      <c r="H143" s="192">
        <v>70</v>
      </c>
      <c r="I143" s="193"/>
      <c r="L143" s="189"/>
      <c r="M143" s="194"/>
      <c r="N143" s="195"/>
      <c r="O143" s="195"/>
      <c r="P143" s="195"/>
      <c r="Q143" s="195"/>
      <c r="R143" s="195"/>
      <c r="S143" s="195"/>
      <c r="T143" s="196"/>
      <c r="AT143" s="190" t="s">
        <v>466</v>
      </c>
      <c r="AU143" s="190" t="s">
        <v>89</v>
      </c>
      <c r="AV143" s="15" t="s">
        <v>89</v>
      </c>
      <c r="AW143" s="15" t="s">
        <v>36</v>
      </c>
      <c r="AX143" s="15" t="s">
        <v>87</v>
      </c>
      <c r="AY143" s="190" t="s">
        <v>207</v>
      </c>
    </row>
    <row r="144" spans="1:65" s="2" customFormat="1" ht="16.5" customHeight="1">
      <c r="A144" s="32"/>
      <c r="B144" s="143"/>
      <c r="C144" s="144" t="s">
        <v>212</v>
      </c>
      <c r="D144" s="144" t="s">
        <v>208</v>
      </c>
      <c r="E144" s="145" t="s">
        <v>1562</v>
      </c>
      <c r="F144" s="146" t="s">
        <v>1563</v>
      </c>
      <c r="G144" s="147" t="s">
        <v>789</v>
      </c>
      <c r="H144" s="148">
        <v>70</v>
      </c>
      <c r="I144" s="149"/>
      <c r="J144" s="150">
        <f>ROUND(I144*H144,2)</f>
        <v>0</v>
      </c>
      <c r="K144" s="151"/>
      <c r="L144" s="33"/>
      <c r="M144" s="152" t="s">
        <v>1</v>
      </c>
      <c r="N144" s="153" t="s">
        <v>44</v>
      </c>
      <c r="O144" s="58"/>
      <c r="P144" s="154">
        <f>O144*H144</f>
        <v>0</v>
      </c>
      <c r="Q144" s="154">
        <v>0</v>
      </c>
      <c r="R144" s="154">
        <f>Q144*H144</f>
        <v>0</v>
      </c>
      <c r="S144" s="154">
        <v>0</v>
      </c>
      <c r="T144" s="155">
        <f>S144*H144</f>
        <v>0</v>
      </c>
      <c r="U144" s="32"/>
      <c r="V144" s="32"/>
      <c r="W144" s="32"/>
      <c r="X144" s="32"/>
      <c r="Y144" s="32"/>
      <c r="Z144" s="32"/>
      <c r="AA144" s="32"/>
      <c r="AB144" s="32"/>
      <c r="AC144" s="32"/>
      <c r="AD144" s="32"/>
      <c r="AE144" s="32"/>
      <c r="AR144" s="156" t="s">
        <v>212</v>
      </c>
      <c r="AT144" s="156" t="s">
        <v>208</v>
      </c>
      <c r="AU144" s="156" t="s">
        <v>89</v>
      </c>
      <c r="AY144" s="17" t="s">
        <v>207</v>
      </c>
      <c r="BE144" s="157">
        <f>IF(N144="základní",J144,0)</f>
        <v>0</v>
      </c>
      <c r="BF144" s="157">
        <f>IF(N144="snížená",J144,0)</f>
        <v>0</v>
      </c>
      <c r="BG144" s="157">
        <f>IF(N144="zákl. přenesená",J144,0)</f>
        <v>0</v>
      </c>
      <c r="BH144" s="157">
        <f>IF(N144="sníž. přenesená",J144,0)</f>
        <v>0</v>
      </c>
      <c r="BI144" s="157">
        <f>IF(N144="nulová",J144,0)</f>
        <v>0</v>
      </c>
      <c r="BJ144" s="17" t="s">
        <v>87</v>
      </c>
      <c r="BK144" s="157">
        <f>ROUND(I144*H144,2)</f>
        <v>0</v>
      </c>
      <c r="BL144" s="17" t="s">
        <v>212</v>
      </c>
      <c r="BM144" s="156" t="s">
        <v>1564</v>
      </c>
    </row>
    <row r="145" spans="1:47" s="2" customFormat="1" ht="12">
      <c r="A145" s="32"/>
      <c r="B145" s="33"/>
      <c r="C145" s="32"/>
      <c r="D145" s="158" t="s">
        <v>213</v>
      </c>
      <c r="E145" s="32"/>
      <c r="F145" s="159" t="s">
        <v>1565</v>
      </c>
      <c r="G145" s="32"/>
      <c r="H145" s="32"/>
      <c r="I145" s="160"/>
      <c r="J145" s="32"/>
      <c r="K145" s="32"/>
      <c r="L145" s="33"/>
      <c r="M145" s="161"/>
      <c r="N145" s="162"/>
      <c r="O145" s="58"/>
      <c r="P145" s="58"/>
      <c r="Q145" s="58"/>
      <c r="R145" s="58"/>
      <c r="S145" s="58"/>
      <c r="T145" s="59"/>
      <c r="U145" s="32"/>
      <c r="V145" s="32"/>
      <c r="W145" s="32"/>
      <c r="X145" s="32"/>
      <c r="Y145" s="32"/>
      <c r="Z145" s="32"/>
      <c r="AA145" s="32"/>
      <c r="AB145" s="32"/>
      <c r="AC145" s="32"/>
      <c r="AD145" s="32"/>
      <c r="AE145" s="32"/>
      <c r="AT145" s="17" t="s">
        <v>213</v>
      </c>
      <c r="AU145" s="17" t="s">
        <v>89</v>
      </c>
    </row>
    <row r="146" spans="1:65" s="2" customFormat="1" ht="21.75" customHeight="1">
      <c r="A146" s="32"/>
      <c r="B146" s="143"/>
      <c r="C146" s="144" t="s">
        <v>225</v>
      </c>
      <c r="D146" s="144" t="s">
        <v>208</v>
      </c>
      <c r="E146" s="145" t="s">
        <v>1566</v>
      </c>
      <c r="F146" s="146" t="s">
        <v>1567</v>
      </c>
      <c r="G146" s="147" t="s">
        <v>796</v>
      </c>
      <c r="H146" s="148">
        <v>1.73</v>
      </c>
      <c r="I146" s="149"/>
      <c r="J146" s="150">
        <f>ROUND(I146*H146,2)</f>
        <v>0</v>
      </c>
      <c r="K146" s="151"/>
      <c r="L146" s="33"/>
      <c r="M146" s="152" t="s">
        <v>1</v>
      </c>
      <c r="N146" s="153" t="s">
        <v>44</v>
      </c>
      <c r="O146" s="58"/>
      <c r="P146" s="154">
        <f>O146*H146</f>
        <v>0</v>
      </c>
      <c r="Q146" s="154">
        <v>1.06017</v>
      </c>
      <c r="R146" s="154">
        <f>Q146*H146</f>
        <v>1.8340941000000002</v>
      </c>
      <c r="S146" s="154">
        <v>0</v>
      </c>
      <c r="T146" s="155">
        <f>S146*H146</f>
        <v>0</v>
      </c>
      <c r="U146" s="32"/>
      <c r="V146" s="32"/>
      <c r="W146" s="32"/>
      <c r="X146" s="32"/>
      <c r="Y146" s="32"/>
      <c r="Z146" s="32"/>
      <c r="AA146" s="32"/>
      <c r="AB146" s="32"/>
      <c r="AC146" s="32"/>
      <c r="AD146" s="32"/>
      <c r="AE146" s="32"/>
      <c r="AR146" s="156" t="s">
        <v>212</v>
      </c>
      <c r="AT146" s="156" t="s">
        <v>208</v>
      </c>
      <c r="AU146" s="156" t="s">
        <v>89</v>
      </c>
      <c r="AY146" s="17" t="s">
        <v>207</v>
      </c>
      <c r="BE146" s="157">
        <f>IF(N146="základní",J146,0)</f>
        <v>0</v>
      </c>
      <c r="BF146" s="157">
        <f>IF(N146="snížená",J146,0)</f>
        <v>0</v>
      </c>
      <c r="BG146" s="157">
        <f>IF(N146="zákl. přenesená",J146,0)</f>
        <v>0</v>
      </c>
      <c r="BH146" s="157">
        <f>IF(N146="sníž. přenesená",J146,0)</f>
        <v>0</v>
      </c>
      <c r="BI146" s="157">
        <f>IF(N146="nulová",J146,0)</f>
        <v>0</v>
      </c>
      <c r="BJ146" s="17" t="s">
        <v>87</v>
      </c>
      <c r="BK146" s="157">
        <f>ROUND(I146*H146,2)</f>
        <v>0</v>
      </c>
      <c r="BL146" s="17" t="s">
        <v>212</v>
      </c>
      <c r="BM146" s="156" t="s">
        <v>1568</v>
      </c>
    </row>
    <row r="147" spans="1:47" s="2" customFormat="1" ht="12">
      <c r="A147" s="32"/>
      <c r="B147" s="33"/>
      <c r="C147" s="32"/>
      <c r="D147" s="158" t="s">
        <v>213</v>
      </c>
      <c r="E147" s="32"/>
      <c r="F147" s="159" t="s">
        <v>1569</v>
      </c>
      <c r="G147" s="32"/>
      <c r="H147" s="32"/>
      <c r="I147" s="160"/>
      <c r="J147" s="32"/>
      <c r="K147" s="32"/>
      <c r="L147" s="33"/>
      <c r="M147" s="161"/>
      <c r="N147" s="162"/>
      <c r="O147" s="58"/>
      <c r="P147" s="58"/>
      <c r="Q147" s="58"/>
      <c r="R147" s="58"/>
      <c r="S147" s="58"/>
      <c r="T147" s="59"/>
      <c r="U147" s="32"/>
      <c r="V147" s="32"/>
      <c r="W147" s="32"/>
      <c r="X147" s="32"/>
      <c r="Y147" s="32"/>
      <c r="Z147" s="32"/>
      <c r="AA147" s="32"/>
      <c r="AB147" s="32"/>
      <c r="AC147" s="32"/>
      <c r="AD147" s="32"/>
      <c r="AE147" s="32"/>
      <c r="AT147" s="17" t="s">
        <v>213</v>
      </c>
      <c r="AU147" s="17" t="s">
        <v>89</v>
      </c>
    </row>
    <row r="148" spans="2:51" s="15" customFormat="1" ht="12">
      <c r="B148" s="189"/>
      <c r="D148" s="158" t="s">
        <v>466</v>
      </c>
      <c r="E148" s="190" t="s">
        <v>1</v>
      </c>
      <c r="F148" s="191" t="s">
        <v>1570</v>
      </c>
      <c r="H148" s="192">
        <v>1.73</v>
      </c>
      <c r="I148" s="193"/>
      <c r="L148" s="189"/>
      <c r="M148" s="194"/>
      <c r="N148" s="195"/>
      <c r="O148" s="195"/>
      <c r="P148" s="195"/>
      <c r="Q148" s="195"/>
      <c r="R148" s="195"/>
      <c r="S148" s="195"/>
      <c r="T148" s="196"/>
      <c r="AT148" s="190" t="s">
        <v>466</v>
      </c>
      <c r="AU148" s="190" t="s">
        <v>89</v>
      </c>
      <c r="AV148" s="15" t="s">
        <v>89</v>
      </c>
      <c r="AW148" s="15" t="s">
        <v>36</v>
      </c>
      <c r="AX148" s="15" t="s">
        <v>87</v>
      </c>
      <c r="AY148" s="190" t="s">
        <v>207</v>
      </c>
    </row>
    <row r="149" spans="2:63" s="11" customFormat="1" ht="22.9" customHeight="1">
      <c r="B149" s="132"/>
      <c r="D149" s="133" t="s">
        <v>78</v>
      </c>
      <c r="E149" s="187" t="s">
        <v>224</v>
      </c>
      <c r="F149" s="187" t="s">
        <v>1571</v>
      </c>
      <c r="I149" s="135"/>
      <c r="J149" s="188">
        <f>BK149</f>
        <v>0</v>
      </c>
      <c r="L149" s="132"/>
      <c r="M149" s="137"/>
      <c r="N149" s="138"/>
      <c r="O149" s="138"/>
      <c r="P149" s="139">
        <f>SUM(P150:P159)</f>
        <v>0</v>
      </c>
      <c r="Q149" s="138"/>
      <c r="R149" s="139">
        <f>SUM(R150:R159)</f>
        <v>0.9119999999999999</v>
      </c>
      <c r="S149" s="138"/>
      <c r="T149" s="140">
        <f>SUM(T150:T159)</f>
        <v>0</v>
      </c>
      <c r="AR149" s="133" t="s">
        <v>87</v>
      </c>
      <c r="AT149" s="141" t="s">
        <v>78</v>
      </c>
      <c r="AU149" s="141" t="s">
        <v>87</v>
      </c>
      <c r="AY149" s="133" t="s">
        <v>207</v>
      </c>
      <c r="BK149" s="142">
        <f>SUM(BK150:BK159)</f>
        <v>0</v>
      </c>
    </row>
    <row r="150" spans="1:65" s="2" customFormat="1" ht="21.75" customHeight="1">
      <c r="A150" s="32"/>
      <c r="B150" s="143"/>
      <c r="C150" s="144" t="s">
        <v>221</v>
      </c>
      <c r="D150" s="144" t="s">
        <v>208</v>
      </c>
      <c r="E150" s="145" t="s">
        <v>1572</v>
      </c>
      <c r="F150" s="146" t="s">
        <v>1573</v>
      </c>
      <c r="G150" s="147" t="s">
        <v>612</v>
      </c>
      <c r="H150" s="148">
        <v>26.25</v>
      </c>
      <c r="I150" s="149"/>
      <c r="J150" s="150">
        <f>ROUND(I150*H150,2)</f>
        <v>0</v>
      </c>
      <c r="K150" s="151"/>
      <c r="L150" s="33"/>
      <c r="M150" s="152" t="s">
        <v>1</v>
      </c>
      <c r="N150" s="153" t="s">
        <v>44</v>
      </c>
      <c r="O150" s="58"/>
      <c r="P150" s="154">
        <f>O150*H150</f>
        <v>0</v>
      </c>
      <c r="Q150" s="154">
        <v>0</v>
      </c>
      <c r="R150" s="154">
        <f>Q150*H150</f>
        <v>0</v>
      </c>
      <c r="S150" s="154">
        <v>0</v>
      </c>
      <c r="T150" s="155">
        <f>S150*H150</f>
        <v>0</v>
      </c>
      <c r="U150" s="32"/>
      <c r="V150" s="32"/>
      <c r="W150" s="32"/>
      <c r="X150" s="32"/>
      <c r="Y150" s="32"/>
      <c r="Z150" s="32"/>
      <c r="AA150" s="32"/>
      <c r="AB150" s="32"/>
      <c r="AC150" s="32"/>
      <c r="AD150" s="32"/>
      <c r="AE150" s="32"/>
      <c r="AR150" s="156" t="s">
        <v>212</v>
      </c>
      <c r="AT150" s="156" t="s">
        <v>208</v>
      </c>
      <c r="AU150" s="156" t="s">
        <v>89</v>
      </c>
      <c r="AY150" s="17" t="s">
        <v>207</v>
      </c>
      <c r="BE150" s="157">
        <f>IF(N150="základní",J150,0)</f>
        <v>0</v>
      </c>
      <c r="BF150" s="157">
        <f>IF(N150="snížená",J150,0)</f>
        <v>0</v>
      </c>
      <c r="BG150" s="157">
        <f>IF(N150="zákl. přenesená",J150,0)</f>
        <v>0</v>
      </c>
      <c r="BH150" s="157">
        <f>IF(N150="sníž. přenesená",J150,0)</f>
        <v>0</v>
      </c>
      <c r="BI150" s="157">
        <f>IF(N150="nulová",J150,0)</f>
        <v>0</v>
      </c>
      <c r="BJ150" s="17" t="s">
        <v>87</v>
      </c>
      <c r="BK150" s="157">
        <f>ROUND(I150*H150,2)</f>
        <v>0</v>
      </c>
      <c r="BL150" s="17" t="s">
        <v>212</v>
      </c>
      <c r="BM150" s="156" t="s">
        <v>1574</v>
      </c>
    </row>
    <row r="151" spans="1:47" s="2" customFormat="1" ht="19.5">
      <c r="A151" s="32"/>
      <c r="B151" s="33"/>
      <c r="C151" s="32"/>
      <c r="D151" s="158" t="s">
        <v>213</v>
      </c>
      <c r="E151" s="32"/>
      <c r="F151" s="159" t="s">
        <v>1575</v>
      </c>
      <c r="G151" s="32"/>
      <c r="H151" s="32"/>
      <c r="I151" s="160"/>
      <c r="J151" s="32"/>
      <c r="K151" s="32"/>
      <c r="L151" s="33"/>
      <c r="M151" s="161"/>
      <c r="N151" s="162"/>
      <c r="O151" s="58"/>
      <c r="P151" s="58"/>
      <c r="Q151" s="58"/>
      <c r="R151" s="58"/>
      <c r="S151" s="58"/>
      <c r="T151" s="59"/>
      <c r="U151" s="32"/>
      <c r="V151" s="32"/>
      <c r="W151" s="32"/>
      <c r="X151" s="32"/>
      <c r="Y151" s="32"/>
      <c r="Z151" s="32"/>
      <c r="AA151" s="32"/>
      <c r="AB151" s="32"/>
      <c r="AC151" s="32"/>
      <c r="AD151" s="32"/>
      <c r="AE151" s="32"/>
      <c r="AT151" s="17" t="s">
        <v>213</v>
      </c>
      <c r="AU151" s="17" t="s">
        <v>89</v>
      </c>
    </row>
    <row r="152" spans="2:51" s="15" customFormat="1" ht="12">
      <c r="B152" s="189"/>
      <c r="D152" s="158" t="s">
        <v>466</v>
      </c>
      <c r="E152" s="190" t="s">
        <v>1</v>
      </c>
      <c r="F152" s="191" t="s">
        <v>1576</v>
      </c>
      <c r="H152" s="192">
        <v>26.25</v>
      </c>
      <c r="I152" s="193"/>
      <c r="L152" s="189"/>
      <c r="M152" s="194"/>
      <c r="N152" s="195"/>
      <c r="O152" s="195"/>
      <c r="P152" s="195"/>
      <c r="Q152" s="195"/>
      <c r="R152" s="195"/>
      <c r="S152" s="195"/>
      <c r="T152" s="196"/>
      <c r="AT152" s="190" t="s">
        <v>466</v>
      </c>
      <c r="AU152" s="190" t="s">
        <v>89</v>
      </c>
      <c r="AV152" s="15" t="s">
        <v>89</v>
      </c>
      <c r="AW152" s="15" t="s">
        <v>36</v>
      </c>
      <c r="AX152" s="15" t="s">
        <v>87</v>
      </c>
      <c r="AY152" s="190" t="s">
        <v>207</v>
      </c>
    </row>
    <row r="153" spans="1:65" s="2" customFormat="1" ht="21.75" customHeight="1">
      <c r="A153" s="32"/>
      <c r="B153" s="143"/>
      <c r="C153" s="197" t="s">
        <v>232</v>
      </c>
      <c r="D153" s="197" t="s">
        <v>267</v>
      </c>
      <c r="E153" s="198" t="s">
        <v>1577</v>
      </c>
      <c r="F153" s="199" t="s">
        <v>1578</v>
      </c>
      <c r="G153" s="200" t="s">
        <v>612</v>
      </c>
      <c r="H153" s="201">
        <v>26.25</v>
      </c>
      <c r="I153" s="202"/>
      <c r="J153" s="203">
        <f>ROUND(I153*H153,2)</f>
        <v>0</v>
      </c>
      <c r="K153" s="204"/>
      <c r="L153" s="205"/>
      <c r="M153" s="206" t="s">
        <v>1</v>
      </c>
      <c r="N153" s="207" t="s">
        <v>44</v>
      </c>
      <c r="O153" s="58"/>
      <c r="P153" s="154">
        <f>O153*H153</f>
        <v>0</v>
      </c>
      <c r="Q153" s="154">
        <v>0.028</v>
      </c>
      <c r="R153" s="154">
        <f>Q153*H153</f>
        <v>0.735</v>
      </c>
      <c r="S153" s="154">
        <v>0</v>
      </c>
      <c r="T153" s="155">
        <f>S153*H153</f>
        <v>0</v>
      </c>
      <c r="U153" s="32"/>
      <c r="V153" s="32"/>
      <c r="W153" s="32"/>
      <c r="X153" s="32"/>
      <c r="Y153" s="32"/>
      <c r="Z153" s="32"/>
      <c r="AA153" s="32"/>
      <c r="AB153" s="32"/>
      <c r="AC153" s="32"/>
      <c r="AD153" s="32"/>
      <c r="AE153" s="32"/>
      <c r="AR153" s="156" t="s">
        <v>224</v>
      </c>
      <c r="AT153" s="156" t="s">
        <v>267</v>
      </c>
      <c r="AU153" s="156" t="s">
        <v>89</v>
      </c>
      <c r="AY153" s="17" t="s">
        <v>207</v>
      </c>
      <c r="BE153" s="157">
        <f>IF(N153="základní",J153,0)</f>
        <v>0</v>
      </c>
      <c r="BF153" s="157">
        <f>IF(N153="snížená",J153,0)</f>
        <v>0</v>
      </c>
      <c r="BG153" s="157">
        <f>IF(N153="zákl. přenesená",J153,0)</f>
        <v>0</v>
      </c>
      <c r="BH153" s="157">
        <f>IF(N153="sníž. přenesená",J153,0)</f>
        <v>0</v>
      </c>
      <c r="BI153" s="157">
        <f>IF(N153="nulová",J153,0)</f>
        <v>0</v>
      </c>
      <c r="BJ153" s="17" t="s">
        <v>87</v>
      </c>
      <c r="BK153" s="157">
        <f>ROUND(I153*H153,2)</f>
        <v>0</v>
      </c>
      <c r="BL153" s="17" t="s">
        <v>212</v>
      </c>
      <c r="BM153" s="156" t="s">
        <v>1579</v>
      </c>
    </row>
    <row r="154" spans="1:47" s="2" customFormat="1" ht="12">
      <c r="A154" s="32"/>
      <c r="B154" s="33"/>
      <c r="C154" s="32"/>
      <c r="D154" s="158" t="s">
        <v>213</v>
      </c>
      <c r="E154" s="32"/>
      <c r="F154" s="159" t="s">
        <v>1578</v>
      </c>
      <c r="G154" s="32"/>
      <c r="H154" s="32"/>
      <c r="I154" s="160"/>
      <c r="J154" s="32"/>
      <c r="K154" s="32"/>
      <c r="L154" s="33"/>
      <c r="M154" s="161"/>
      <c r="N154" s="162"/>
      <c r="O154" s="58"/>
      <c r="P154" s="58"/>
      <c r="Q154" s="58"/>
      <c r="R154" s="58"/>
      <c r="S154" s="58"/>
      <c r="T154" s="59"/>
      <c r="U154" s="32"/>
      <c r="V154" s="32"/>
      <c r="W154" s="32"/>
      <c r="X154" s="32"/>
      <c r="Y154" s="32"/>
      <c r="Z154" s="32"/>
      <c r="AA154" s="32"/>
      <c r="AB154" s="32"/>
      <c r="AC154" s="32"/>
      <c r="AD154" s="32"/>
      <c r="AE154" s="32"/>
      <c r="AT154" s="17" t="s">
        <v>213</v>
      </c>
      <c r="AU154" s="17" t="s">
        <v>89</v>
      </c>
    </row>
    <row r="155" spans="2:51" s="15" customFormat="1" ht="12">
      <c r="B155" s="189"/>
      <c r="D155" s="158" t="s">
        <v>466</v>
      </c>
      <c r="F155" s="191" t="s">
        <v>1580</v>
      </c>
      <c r="H155" s="192">
        <v>26.25</v>
      </c>
      <c r="I155" s="193"/>
      <c r="L155" s="189"/>
      <c r="M155" s="194"/>
      <c r="N155" s="195"/>
      <c r="O155" s="195"/>
      <c r="P155" s="195"/>
      <c r="Q155" s="195"/>
      <c r="R155" s="195"/>
      <c r="S155" s="195"/>
      <c r="T155" s="196"/>
      <c r="AT155" s="190" t="s">
        <v>466</v>
      </c>
      <c r="AU155" s="190" t="s">
        <v>89</v>
      </c>
      <c r="AV155" s="15" t="s">
        <v>89</v>
      </c>
      <c r="AW155" s="15" t="s">
        <v>3</v>
      </c>
      <c r="AX155" s="15" t="s">
        <v>87</v>
      </c>
      <c r="AY155" s="190" t="s">
        <v>207</v>
      </c>
    </row>
    <row r="156" spans="1:65" s="2" customFormat="1" ht="21.75" customHeight="1">
      <c r="A156" s="32"/>
      <c r="B156" s="143"/>
      <c r="C156" s="144" t="s">
        <v>224</v>
      </c>
      <c r="D156" s="144" t="s">
        <v>208</v>
      </c>
      <c r="E156" s="145" t="s">
        <v>1581</v>
      </c>
      <c r="F156" s="146" t="s">
        <v>1582</v>
      </c>
      <c r="G156" s="147" t="s">
        <v>333</v>
      </c>
      <c r="H156" s="148">
        <v>6</v>
      </c>
      <c r="I156" s="149"/>
      <c r="J156" s="150">
        <f>ROUND(I156*H156,2)</f>
        <v>0</v>
      </c>
      <c r="K156" s="151"/>
      <c r="L156" s="33"/>
      <c r="M156" s="152" t="s">
        <v>1</v>
      </c>
      <c r="N156" s="153" t="s">
        <v>44</v>
      </c>
      <c r="O156" s="58"/>
      <c r="P156" s="154">
        <f>O156*H156</f>
        <v>0</v>
      </c>
      <c r="Q156" s="154">
        <v>0</v>
      </c>
      <c r="R156" s="154">
        <f>Q156*H156</f>
        <v>0</v>
      </c>
      <c r="S156" s="154">
        <v>0</v>
      </c>
      <c r="T156" s="155">
        <f>S156*H156</f>
        <v>0</v>
      </c>
      <c r="U156" s="32"/>
      <c r="V156" s="32"/>
      <c r="W156" s="32"/>
      <c r="X156" s="32"/>
      <c r="Y156" s="32"/>
      <c r="Z156" s="32"/>
      <c r="AA156" s="32"/>
      <c r="AB156" s="32"/>
      <c r="AC156" s="32"/>
      <c r="AD156" s="32"/>
      <c r="AE156" s="32"/>
      <c r="AR156" s="156" t="s">
        <v>212</v>
      </c>
      <c r="AT156" s="156" t="s">
        <v>208</v>
      </c>
      <c r="AU156" s="156" t="s">
        <v>89</v>
      </c>
      <c r="AY156" s="17" t="s">
        <v>207</v>
      </c>
      <c r="BE156" s="157">
        <f>IF(N156="základní",J156,0)</f>
        <v>0</v>
      </c>
      <c r="BF156" s="157">
        <f>IF(N156="snížená",J156,0)</f>
        <v>0</v>
      </c>
      <c r="BG156" s="157">
        <f>IF(N156="zákl. přenesená",J156,0)</f>
        <v>0</v>
      </c>
      <c r="BH156" s="157">
        <f>IF(N156="sníž. přenesená",J156,0)</f>
        <v>0</v>
      </c>
      <c r="BI156" s="157">
        <f>IF(N156="nulová",J156,0)</f>
        <v>0</v>
      </c>
      <c r="BJ156" s="17" t="s">
        <v>87</v>
      </c>
      <c r="BK156" s="157">
        <f>ROUND(I156*H156,2)</f>
        <v>0</v>
      </c>
      <c r="BL156" s="17" t="s">
        <v>212</v>
      </c>
      <c r="BM156" s="156" t="s">
        <v>1583</v>
      </c>
    </row>
    <row r="157" spans="1:47" s="2" customFormat="1" ht="29.25">
      <c r="A157" s="32"/>
      <c r="B157" s="33"/>
      <c r="C157" s="32"/>
      <c r="D157" s="158" t="s">
        <v>213</v>
      </c>
      <c r="E157" s="32"/>
      <c r="F157" s="159" t="s">
        <v>1584</v>
      </c>
      <c r="G157" s="32"/>
      <c r="H157" s="32"/>
      <c r="I157" s="160"/>
      <c r="J157" s="32"/>
      <c r="K157" s="32"/>
      <c r="L157" s="33"/>
      <c r="M157" s="161"/>
      <c r="N157" s="162"/>
      <c r="O157" s="58"/>
      <c r="P157" s="58"/>
      <c r="Q157" s="58"/>
      <c r="R157" s="58"/>
      <c r="S157" s="58"/>
      <c r="T157" s="59"/>
      <c r="U157" s="32"/>
      <c r="V157" s="32"/>
      <c r="W157" s="32"/>
      <c r="X157" s="32"/>
      <c r="Y157" s="32"/>
      <c r="Z157" s="32"/>
      <c r="AA157" s="32"/>
      <c r="AB157" s="32"/>
      <c r="AC157" s="32"/>
      <c r="AD157" s="32"/>
      <c r="AE157" s="32"/>
      <c r="AT157" s="17" t="s">
        <v>213</v>
      </c>
      <c r="AU157" s="17" t="s">
        <v>89</v>
      </c>
    </row>
    <row r="158" spans="1:65" s="2" customFormat="1" ht="16.5" customHeight="1">
      <c r="A158" s="32"/>
      <c r="B158" s="143"/>
      <c r="C158" s="197" t="s">
        <v>239</v>
      </c>
      <c r="D158" s="197" t="s">
        <v>267</v>
      </c>
      <c r="E158" s="198" t="s">
        <v>1585</v>
      </c>
      <c r="F158" s="199" t="s">
        <v>1586</v>
      </c>
      <c r="G158" s="200" t="s">
        <v>333</v>
      </c>
      <c r="H158" s="201">
        <v>6</v>
      </c>
      <c r="I158" s="202"/>
      <c r="J158" s="203">
        <f>ROUND(I158*H158,2)</f>
        <v>0</v>
      </c>
      <c r="K158" s="204"/>
      <c r="L158" s="205"/>
      <c r="M158" s="206" t="s">
        <v>1</v>
      </c>
      <c r="N158" s="207" t="s">
        <v>44</v>
      </c>
      <c r="O158" s="58"/>
      <c r="P158" s="154">
        <f>O158*H158</f>
        <v>0</v>
      </c>
      <c r="Q158" s="154">
        <v>0.0295</v>
      </c>
      <c r="R158" s="154">
        <f>Q158*H158</f>
        <v>0.177</v>
      </c>
      <c r="S158" s="154">
        <v>0</v>
      </c>
      <c r="T158" s="155">
        <f>S158*H158</f>
        <v>0</v>
      </c>
      <c r="U158" s="32"/>
      <c r="V158" s="32"/>
      <c r="W158" s="32"/>
      <c r="X158" s="32"/>
      <c r="Y158" s="32"/>
      <c r="Z158" s="32"/>
      <c r="AA158" s="32"/>
      <c r="AB158" s="32"/>
      <c r="AC158" s="32"/>
      <c r="AD158" s="32"/>
      <c r="AE158" s="32"/>
      <c r="AR158" s="156" t="s">
        <v>224</v>
      </c>
      <c r="AT158" s="156" t="s">
        <v>267</v>
      </c>
      <c r="AU158" s="156" t="s">
        <v>89</v>
      </c>
      <c r="AY158" s="17" t="s">
        <v>207</v>
      </c>
      <c r="BE158" s="157">
        <f>IF(N158="základní",J158,0)</f>
        <v>0</v>
      </c>
      <c r="BF158" s="157">
        <f>IF(N158="snížená",J158,0)</f>
        <v>0</v>
      </c>
      <c r="BG158" s="157">
        <f>IF(N158="zákl. přenesená",J158,0)</f>
        <v>0</v>
      </c>
      <c r="BH158" s="157">
        <f>IF(N158="sníž. přenesená",J158,0)</f>
        <v>0</v>
      </c>
      <c r="BI158" s="157">
        <f>IF(N158="nulová",J158,0)</f>
        <v>0</v>
      </c>
      <c r="BJ158" s="17" t="s">
        <v>87</v>
      </c>
      <c r="BK158" s="157">
        <f>ROUND(I158*H158,2)</f>
        <v>0</v>
      </c>
      <c r="BL158" s="17" t="s">
        <v>212</v>
      </c>
      <c r="BM158" s="156" t="s">
        <v>1587</v>
      </c>
    </row>
    <row r="159" spans="1:47" s="2" customFormat="1" ht="12">
      <c r="A159" s="32"/>
      <c r="B159" s="33"/>
      <c r="C159" s="32"/>
      <c r="D159" s="158" t="s">
        <v>213</v>
      </c>
      <c r="E159" s="32"/>
      <c r="F159" s="159" t="s">
        <v>1586</v>
      </c>
      <c r="G159" s="32"/>
      <c r="H159" s="32"/>
      <c r="I159" s="160"/>
      <c r="J159" s="32"/>
      <c r="K159" s="32"/>
      <c r="L159" s="33"/>
      <c r="M159" s="161"/>
      <c r="N159" s="162"/>
      <c r="O159" s="58"/>
      <c r="P159" s="58"/>
      <c r="Q159" s="58"/>
      <c r="R159" s="58"/>
      <c r="S159" s="58"/>
      <c r="T159" s="59"/>
      <c r="U159" s="32"/>
      <c r="V159" s="32"/>
      <c r="W159" s="32"/>
      <c r="X159" s="32"/>
      <c r="Y159" s="32"/>
      <c r="Z159" s="32"/>
      <c r="AA159" s="32"/>
      <c r="AB159" s="32"/>
      <c r="AC159" s="32"/>
      <c r="AD159" s="32"/>
      <c r="AE159" s="32"/>
      <c r="AT159" s="17" t="s">
        <v>213</v>
      </c>
      <c r="AU159" s="17" t="s">
        <v>89</v>
      </c>
    </row>
    <row r="160" spans="2:63" s="11" customFormat="1" ht="22.9" customHeight="1">
      <c r="B160" s="132"/>
      <c r="D160" s="133" t="s">
        <v>78</v>
      </c>
      <c r="E160" s="187" t="s">
        <v>239</v>
      </c>
      <c r="F160" s="187" t="s">
        <v>1588</v>
      </c>
      <c r="I160" s="135"/>
      <c r="J160" s="188">
        <f>BK160</f>
        <v>0</v>
      </c>
      <c r="L160" s="132"/>
      <c r="M160" s="137"/>
      <c r="N160" s="138"/>
      <c r="O160" s="138"/>
      <c r="P160" s="139">
        <f>SUM(P161:P183)</f>
        <v>0</v>
      </c>
      <c r="Q160" s="138"/>
      <c r="R160" s="139">
        <f>SUM(R161:R183)</f>
        <v>79.67300286</v>
      </c>
      <c r="S160" s="138"/>
      <c r="T160" s="140">
        <f>SUM(T161:T183)</f>
        <v>196.28000000000003</v>
      </c>
      <c r="AR160" s="133" t="s">
        <v>87</v>
      </c>
      <c r="AT160" s="141" t="s">
        <v>78</v>
      </c>
      <c r="AU160" s="141" t="s">
        <v>87</v>
      </c>
      <c r="AY160" s="133" t="s">
        <v>207</v>
      </c>
      <c r="BK160" s="142">
        <f>SUM(BK161:BK183)</f>
        <v>0</v>
      </c>
    </row>
    <row r="161" spans="1:65" s="2" customFormat="1" ht="21.75" customHeight="1">
      <c r="A161" s="32"/>
      <c r="B161" s="143"/>
      <c r="C161" s="144" t="s">
        <v>228</v>
      </c>
      <c r="D161" s="144" t="s">
        <v>208</v>
      </c>
      <c r="E161" s="145" t="s">
        <v>1589</v>
      </c>
      <c r="F161" s="146" t="s">
        <v>1590</v>
      </c>
      <c r="G161" s="147" t="s">
        <v>1591</v>
      </c>
      <c r="H161" s="148">
        <v>30</v>
      </c>
      <c r="I161" s="149"/>
      <c r="J161" s="150">
        <f>ROUND(I161*H161,2)</f>
        <v>0</v>
      </c>
      <c r="K161" s="151"/>
      <c r="L161" s="33"/>
      <c r="M161" s="152" t="s">
        <v>1</v>
      </c>
      <c r="N161" s="153" t="s">
        <v>44</v>
      </c>
      <c r="O161" s="58"/>
      <c r="P161" s="154">
        <f>O161*H161</f>
        <v>0</v>
      </c>
      <c r="Q161" s="154">
        <v>0</v>
      </c>
      <c r="R161" s="154">
        <f>Q161*H161</f>
        <v>0</v>
      </c>
      <c r="S161" s="154">
        <v>0</v>
      </c>
      <c r="T161" s="155">
        <f>S161*H161</f>
        <v>0</v>
      </c>
      <c r="U161" s="32"/>
      <c r="V161" s="32"/>
      <c r="W161" s="32"/>
      <c r="X161" s="32"/>
      <c r="Y161" s="32"/>
      <c r="Z161" s="32"/>
      <c r="AA161" s="32"/>
      <c r="AB161" s="32"/>
      <c r="AC161" s="32"/>
      <c r="AD161" s="32"/>
      <c r="AE161" s="32"/>
      <c r="AR161" s="156" t="s">
        <v>212</v>
      </c>
      <c r="AT161" s="156" t="s">
        <v>208</v>
      </c>
      <c r="AU161" s="156" t="s">
        <v>89</v>
      </c>
      <c r="AY161" s="17" t="s">
        <v>207</v>
      </c>
      <c r="BE161" s="157">
        <f>IF(N161="základní",J161,0)</f>
        <v>0</v>
      </c>
      <c r="BF161" s="157">
        <f>IF(N161="snížená",J161,0)</f>
        <v>0</v>
      </c>
      <c r="BG161" s="157">
        <f>IF(N161="zákl. přenesená",J161,0)</f>
        <v>0</v>
      </c>
      <c r="BH161" s="157">
        <f>IF(N161="sníž. přenesená",J161,0)</f>
        <v>0</v>
      </c>
      <c r="BI161" s="157">
        <f>IF(N161="nulová",J161,0)</f>
        <v>0</v>
      </c>
      <c r="BJ161" s="17" t="s">
        <v>87</v>
      </c>
      <c r="BK161" s="157">
        <f>ROUND(I161*H161,2)</f>
        <v>0</v>
      </c>
      <c r="BL161" s="17" t="s">
        <v>212</v>
      </c>
      <c r="BM161" s="156" t="s">
        <v>1592</v>
      </c>
    </row>
    <row r="162" spans="1:47" s="2" customFormat="1" ht="19.5">
      <c r="A162" s="32"/>
      <c r="B162" s="33"/>
      <c r="C162" s="32"/>
      <c r="D162" s="158" t="s">
        <v>213</v>
      </c>
      <c r="E162" s="32"/>
      <c r="F162" s="159" t="s">
        <v>1593</v>
      </c>
      <c r="G162" s="32"/>
      <c r="H162" s="32"/>
      <c r="I162" s="160"/>
      <c r="J162" s="32"/>
      <c r="K162" s="32"/>
      <c r="L162" s="33"/>
      <c r="M162" s="161"/>
      <c r="N162" s="162"/>
      <c r="O162" s="58"/>
      <c r="P162" s="58"/>
      <c r="Q162" s="58"/>
      <c r="R162" s="58"/>
      <c r="S162" s="58"/>
      <c r="T162" s="59"/>
      <c r="U162" s="32"/>
      <c r="V162" s="32"/>
      <c r="W162" s="32"/>
      <c r="X162" s="32"/>
      <c r="Y162" s="32"/>
      <c r="Z162" s="32"/>
      <c r="AA162" s="32"/>
      <c r="AB162" s="32"/>
      <c r="AC162" s="32"/>
      <c r="AD162" s="32"/>
      <c r="AE162" s="32"/>
      <c r="AT162" s="17" t="s">
        <v>213</v>
      </c>
      <c r="AU162" s="17" t="s">
        <v>89</v>
      </c>
    </row>
    <row r="163" spans="2:51" s="15" customFormat="1" ht="12">
      <c r="B163" s="189"/>
      <c r="D163" s="158" t="s">
        <v>466</v>
      </c>
      <c r="F163" s="191" t="s">
        <v>1594</v>
      </c>
      <c r="H163" s="192">
        <v>30</v>
      </c>
      <c r="I163" s="193"/>
      <c r="L163" s="189"/>
      <c r="M163" s="194"/>
      <c r="N163" s="195"/>
      <c r="O163" s="195"/>
      <c r="P163" s="195"/>
      <c r="Q163" s="195"/>
      <c r="R163" s="195"/>
      <c r="S163" s="195"/>
      <c r="T163" s="196"/>
      <c r="AT163" s="190" t="s">
        <v>466</v>
      </c>
      <c r="AU163" s="190" t="s">
        <v>89</v>
      </c>
      <c r="AV163" s="15" t="s">
        <v>89</v>
      </c>
      <c r="AW163" s="15" t="s">
        <v>3</v>
      </c>
      <c r="AX163" s="15" t="s">
        <v>87</v>
      </c>
      <c r="AY163" s="190" t="s">
        <v>207</v>
      </c>
    </row>
    <row r="164" spans="1:65" s="2" customFormat="1" ht="21.75" customHeight="1">
      <c r="A164" s="32"/>
      <c r="B164" s="143"/>
      <c r="C164" s="144" t="s">
        <v>14</v>
      </c>
      <c r="D164" s="144" t="s">
        <v>208</v>
      </c>
      <c r="E164" s="145" t="s">
        <v>1595</v>
      </c>
      <c r="F164" s="146" t="s">
        <v>1596</v>
      </c>
      <c r="G164" s="147" t="s">
        <v>333</v>
      </c>
      <c r="H164" s="148">
        <v>1</v>
      </c>
      <c r="I164" s="149"/>
      <c r="J164" s="150">
        <f>ROUND(I164*H164,2)</f>
        <v>0</v>
      </c>
      <c r="K164" s="151"/>
      <c r="L164" s="33"/>
      <c r="M164" s="152" t="s">
        <v>1</v>
      </c>
      <c r="N164" s="153" t="s">
        <v>44</v>
      </c>
      <c r="O164" s="58"/>
      <c r="P164" s="154">
        <f>O164*H164</f>
        <v>0</v>
      </c>
      <c r="Q164" s="154">
        <v>0</v>
      </c>
      <c r="R164" s="154">
        <f>Q164*H164</f>
        <v>0</v>
      </c>
      <c r="S164" s="154">
        <v>0</v>
      </c>
      <c r="T164" s="155">
        <f>S164*H164</f>
        <v>0</v>
      </c>
      <c r="U164" s="32"/>
      <c r="V164" s="32"/>
      <c r="W164" s="32"/>
      <c r="X164" s="32"/>
      <c r="Y164" s="32"/>
      <c r="Z164" s="32"/>
      <c r="AA164" s="32"/>
      <c r="AB164" s="32"/>
      <c r="AC164" s="32"/>
      <c r="AD164" s="32"/>
      <c r="AE164" s="32"/>
      <c r="AR164" s="156" t="s">
        <v>212</v>
      </c>
      <c r="AT164" s="156" t="s">
        <v>208</v>
      </c>
      <c r="AU164" s="156" t="s">
        <v>89</v>
      </c>
      <c r="AY164" s="17" t="s">
        <v>207</v>
      </c>
      <c r="BE164" s="157">
        <f>IF(N164="základní",J164,0)</f>
        <v>0</v>
      </c>
      <c r="BF164" s="157">
        <f>IF(N164="snížená",J164,0)</f>
        <v>0</v>
      </c>
      <c r="BG164" s="157">
        <f>IF(N164="zákl. přenesená",J164,0)</f>
        <v>0</v>
      </c>
      <c r="BH164" s="157">
        <f>IF(N164="sníž. přenesená",J164,0)</f>
        <v>0</v>
      </c>
      <c r="BI164" s="157">
        <f>IF(N164="nulová",J164,0)</f>
        <v>0</v>
      </c>
      <c r="BJ164" s="17" t="s">
        <v>87</v>
      </c>
      <c r="BK164" s="157">
        <f>ROUND(I164*H164,2)</f>
        <v>0</v>
      </c>
      <c r="BL164" s="17" t="s">
        <v>212</v>
      </c>
      <c r="BM164" s="156" t="s">
        <v>1597</v>
      </c>
    </row>
    <row r="165" spans="1:47" s="2" customFormat="1" ht="29.25">
      <c r="A165" s="32"/>
      <c r="B165" s="33"/>
      <c r="C165" s="32"/>
      <c r="D165" s="158" t="s">
        <v>213</v>
      </c>
      <c r="E165" s="32"/>
      <c r="F165" s="159" t="s">
        <v>1598</v>
      </c>
      <c r="G165" s="32"/>
      <c r="H165" s="32"/>
      <c r="I165" s="160"/>
      <c r="J165" s="32"/>
      <c r="K165" s="32"/>
      <c r="L165" s="33"/>
      <c r="M165" s="161"/>
      <c r="N165" s="162"/>
      <c r="O165" s="58"/>
      <c r="P165" s="58"/>
      <c r="Q165" s="58"/>
      <c r="R165" s="58"/>
      <c r="S165" s="58"/>
      <c r="T165" s="59"/>
      <c r="U165" s="32"/>
      <c r="V165" s="32"/>
      <c r="W165" s="32"/>
      <c r="X165" s="32"/>
      <c r="Y165" s="32"/>
      <c r="Z165" s="32"/>
      <c r="AA165" s="32"/>
      <c r="AB165" s="32"/>
      <c r="AC165" s="32"/>
      <c r="AD165" s="32"/>
      <c r="AE165" s="32"/>
      <c r="AT165" s="17" t="s">
        <v>213</v>
      </c>
      <c r="AU165" s="17" t="s">
        <v>89</v>
      </c>
    </row>
    <row r="166" spans="1:65" s="2" customFormat="1" ht="33" customHeight="1">
      <c r="A166" s="32"/>
      <c r="B166" s="143"/>
      <c r="C166" s="144" t="s">
        <v>231</v>
      </c>
      <c r="D166" s="144" t="s">
        <v>208</v>
      </c>
      <c r="E166" s="145" t="s">
        <v>1599</v>
      </c>
      <c r="F166" s="146" t="s">
        <v>1600</v>
      </c>
      <c r="G166" s="147" t="s">
        <v>333</v>
      </c>
      <c r="H166" s="148">
        <v>30</v>
      </c>
      <c r="I166" s="149"/>
      <c r="J166" s="150">
        <f>ROUND(I166*H166,2)</f>
        <v>0</v>
      </c>
      <c r="K166" s="151"/>
      <c r="L166" s="33"/>
      <c r="M166" s="152" t="s">
        <v>1</v>
      </c>
      <c r="N166" s="153" t="s">
        <v>44</v>
      </c>
      <c r="O166" s="58"/>
      <c r="P166" s="154">
        <f>O166*H166</f>
        <v>0</v>
      </c>
      <c r="Q166" s="154">
        <v>0</v>
      </c>
      <c r="R166" s="154">
        <f>Q166*H166</f>
        <v>0</v>
      </c>
      <c r="S166" s="154">
        <v>0</v>
      </c>
      <c r="T166" s="155">
        <f>S166*H166</f>
        <v>0</v>
      </c>
      <c r="U166" s="32"/>
      <c r="V166" s="32"/>
      <c r="W166" s="32"/>
      <c r="X166" s="32"/>
      <c r="Y166" s="32"/>
      <c r="Z166" s="32"/>
      <c r="AA166" s="32"/>
      <c r="AB166" s="32"/>
      <c r="AC166" s="32"/>
      <c r="AD166" s="32"/>
      <c r="AE166" s="32"/>
      <c r="AR166" s="156" t="s">
        <v>212</v>
      </c>
      <c r="AT166" s="156" t="s">
        <v>208</v>
      </c>
      <c r="AU166" s="156" t="s">
        <v>89</v>
      </c>
      <c r="AY166" s="17" t="s">
        <v>207</v>
      </c>
      <c r="BE166" s="157">
        <f>IF(N166="základní",J166,0)</f>
        <v>0</v>
      </c>
      <c r="BF166" s="157">
        <f>IF(N166="snížená",J166,0)</f>
        <v>0</v>
      </c>
      <c r="BG166" s="157">
        <f>IF(N166="zákl. přenesená",J166,0)</f>
        <v>0</v>
      </c>
      <c r="BH166" s="157">
        <f>IF(N166="sníž. přenesená",J166,0)</f>
        <v>0</v>
      </c>
      <c r="BI166" s="157">
        <f>IF(N166="nulová",J166,0)</f>
        <v>0</v>
      </c>
      <c r="BJ166" s="17" t="s">
        <v>87</v>
      </c>
      <c r="BK166" s="157">
        <f>ROUND(I166*H166,2)</f>
        <v>0</v>
      </c>
      <c r="BL166" s="17" t="s">
        <v>212</v>
      </c>
      <c r="BM166" s="156" t="s">
        <v>1601</v>
      </c>
    </row>
    <row r="167" spans="1:47" s="2" customFormat="1" ht="29.25">
      <c r="A167" s="32"/>
      <c r="B167" s="33"/>
      <c r="C167" s="32"/>
      <c r="D167" s="158" t="s">
        <v>213</v>
      </c>
      <c r="E167" s="32"/>
      <c r="F167" s="159" t="s">
        <v>1602</v>
      </c>
      <c r="G167" s="32"/>
      <c r="H167" s="32"/>
      <c r="I167" s="160"/>
      <c r="J167" s="32"/>
      <c r="K167" s="32"/>
      <c r="L167" s="33"/>
      <c r="M167" s="161"/>
      <c r="N167" s="162"/>
      <c r="O167" s="58"/>
      <c r="P167" s="58"/>
      <c r="Q167" s="58"/>
      <c r="R167" s="58"/>
      <c r="S167" s="58"/>
      <c r="T167" s="59"/>
      <c r="U167" s="32"/>
      <c r="V167" s="32"/>
      <c r="W167" s="32"/>
      <c r="X167" s="32"/>
      <c r="Y167" s="32"/>
      <c r="Z167" s="32"/>
      <c r="AA167" s="32"/>
      <c r="AB167" s="32"/>
      <c r="AC167" s="32"/>
      <c r="AD167" s="32"/>
      <c r="AE167" s="32"/>
      <c r="AT167" s="17" t="s">
        <v>213</v>
      </c>
      <c r="AU167" s="17" t="s">
        <v>89</v>
      </c>
    </row>
    <row r="168" spans="2:51" s="15" customFormat="1" ht="12">
      <c r="B168" s="189"/>
      <c r="D168" s="158" t="s">
        <v>466</v>
      </c>
      <c r="F168" s="191" t="s">
        <v>1594</v>
      </c>
      <c r="H168" s="192">
        <v>30</v>
      </c>
      <c r="I168" s="193"/>
      <c r="L168" s="189"/>
      <c r="M168" s="194"/>
      <c r="N168" s="195"/>
      <c r="O168" s="195"/>
      <c r="P168" s="195"/>
      <c r="Q168" s="195"/>
      <c r="R168" s="195"/>
      <c r="S168" s="195"/>
      <c r="T168" s="196"/>
      <c r="AT168" s="190" t="s">
        <v>466</v>
      </c>
      <c r="AU168" s="190" t="s">
        <v>89</v>
      </c>
      <c r="AV168" s="15" t="s">
        <v>89</v>
      </c>
      <c r="AW168" s="15" t="s">
        <v>3</v>
      </c>
      <c r="AX168" s="15" t="s">
        <v>87</v>
      </c>
      <c r="AY168" s="190" t="s">
        <v>207</v>
      </c>
    </row>
    <row r="169" spans="1:65" s="2" customFormat="1" ht="21.75" customHeight="1">
      <c r="A169" s="32"/>
      <c r="B169" s="143"/>
      <c r="C169" s="144" t="s">
        <v>254</v>
      </c>
      <c r="D169" s="144" t="s">
        <v>208</v>
      </c>
      <c r="E169" s="145" t="s">
        <v>1603</v>
      </c>
      <c r="F169" s="146" t="s">
        <v>1604</v>
      </c>
      <c r="G169" s="147" t="s">
        <v>333</v>
      </c>
      <c r="H169" s="148">
        <v>1</v>
      </c>
      <c r="I169" s="149"/>
      <c r="J169" s="150">
        <f>ROUND(I169*H169,2)</f>
        <v>0</v>
      </c>
      <c r="K169" s="151"/>
      <c r="L169" s="33"/>
      <c r="M169" s="152" t="s">
        <v>1</v>
      </c>
      <c r="N169" s="153" t="s">
        <v>44</v>
      </c>
      <c r="O169" s="58"/>
      <c r="P169" s="154">
        <f>O169*H169</f>
        <v>0</v>
      </c>
      <c r="Q169" s="154">
        <v>0</v>
      </c>
      <c r="R169" s="154">
        <f>Q169*H169</f>
        <v>0</v>
      </c>
      <c r="S169" s="154">
        <v>0</v>
      </c>
      <c r="T169" s="155">
        <f>S169*H169</f>
        <v>0</v>
      </c>
      <c r="U169" s="32"/>
      <c r="V169" s="32"/>
      <c r="W169" s="32"/>
      <c r="X169" s="32"/>
      <c r="Y169" s="32"/>
      <c r="Z169" s="32"/>
      <c r="AA169" s="32"/>
      <c r="AB169" s="32"/>
      <c r="AC169" s="32"/>
      <c r="AD169" s="32"/>
      <c r="AE169" s="32"/>
      <c r="AR169" s="156" t="s">
        <v>212</v>
      </c>
      <c r="AT169" s="156" t="s">
        <v>208</v>
      </c>
      <c r="AU169" s="156" t="s">
        <v>89</v>
      </c>
      <c r="AY169" s="17" t="s">
        <v>207</v>
      </c>
      <c r="BE169" s="157">
        <f>IF(N169="základní",J169,0)</f>
        <v>0</v>
      </c>
      <c r="BF169" s="157">
        <f>IF(N169="snížená",J169,0)</f>
        <v>0</v>
      </c>
      <c r="BG169" s="157">
        <f>IF(N169="zákl. přenesená",J169,0)</f>
        <v>0</v>
      </c>
      <c r="BH169" s="157">
        <f>IF(N169="sníž. přenesená",J169,0)</f>
        <v>0</v>
      </c>
      <c r="BI169" s="157">
        <f>IF(N169="nulová",J169,0)</f>
        <v>0</v>
      </c>
      <c r="BJ169" s="17" t="s">
        <v>87</v>
      </c>
      <c r="BK169" s="157">
        <f>ROUND(I169*H169,2)</f>
        <v>0</v>
      </c>
      <c r="BL169" s="17" t="s">
        <v>212</v>
      </c>
      <c r="BM169" s="156" t="s">
        <v>1605</v>
      </c>
    </row>
    <row r="170" spans="1:47" s="2" customFormat="1" ht="29.25">
      <c r="A170" s="32"/>
      <c r="B170" s="33"/>
      <c r="C170" s="32"/>
      <c r="D170" s="158" t="s">
        <v>213</v>
      </c>
      <c r="E170" s="32"/>
      <c r="F170" s="159" t="s">
        <v>1606</v>
      </c>
      <c r="G170" s="32"/>
      <c r="H170" s="32"/>
      <c r="I170" s="160"/>
      <c r="J170" s="32"/>
      <c r="K170" s="32"/>
      <c r="L170" s="33"/>
      <c r="M170" s="161"/>
      <c r="N170" s="162"/>
      <c r="O170" s="58"/>
      <c r="P170" s="58"/>
      <c r="Q170" s="58"/>
      <c r="R170" s="58"/>
      <c r="S170" s="58"/>
      <c r="T170" s="59"/>
      <c r="U170" s="32"/>
      <c r="V170" s="32"/>
      <c r="W170" s="32"/>
      <c r="X170" s="32"/>
      <c r="Y170" s="32"/>
      <c r="Z170" s="32"/>
      <c r="AA170" s="32"/>
      <c r="AB170" s="32"/>
      <c r="AC170" s="32"/>
      <c r="AD170" s="32"/>
      <c r="AE170" s="32"/>
      <c r="AT170" s="17" t="s">
        <v>213</v>
      </c>
      <c r="AU170" s="17" t="s">
        <v>89</v>
      </c>
    </row>
    <row r="171" spans="1:65" s="2" customFormat="1" ht="21.75" customHeight="1">
      <c r="A171" s="32"/>
      <c r="B171" s="143"/>
      <c r="C171" s="144" t="s">
        <v>235</v>
      </c>
      <c r="D171" s="144" t="s">
        <v>208</v>
      </c>
      <c r="E171" s="145" t="s">
        <v>1607</v>
      </c>
      <c r="F171" s="146" t="s">
        <v>1608</v>
      </c>
      <c r="G171" s="147" t="s">
        <v>333</v>
      </c>
      <c r="H171" s="148">
        <v>70</v>
      </c>
      <c r="I171" s="149"/>
      <c r="J171" s="150">
        <f>ROUND(I171*H171,2)</f>
        <v>0</v>
      </c>
      <c r="K171" s="151"/>
      <c r="L171" s="33"/>
      <c r="M171" s="152" t="s">
        <v>1</v>
      </c>
      <c r="N171" s="153" t="s">
        <v>44</v>
      </c>
      <c r="O171" s="58"/>
      <c r="P171" s="154">
        <f>O171*H171</f>
        <v>0</v>
      </c>
      <c r="Q171" s="154">
        <v>0.00055</v>
      </c>
      <c r="R171" s="154">
        <f>Q171*H171</f>
        <v>0.0385</v>
      </c>
      <c r="S171" s="154">
        <v>0</v>
      </c>
      <c r="T171" s="155">
        <f>S171*H171</f>
        <v>0</v>
      </c>
      <c r="U171" s="32"/>
      <c r="V171" s="32"/>
      <c r="W171" s="32"/>
      <c r="X171" s="32"/>
      <c r="Y171" s="32"/>
      <c r="Z171" s="32"/>
      <c r="AA171" s="32"/>
      <c r="AB171" s="32"/>
      <c r="AC171" s="32"/>
      <c r="AD171" s="32"/>
      <c r="AE171" s="32"/>
      <c r="AR171" s="156" t="s">
        <v>212</v>
      </c>
      <c r="AT171" s="156" t="s">
        <v>208</v>
      </c>
      <c r="AU171" s="156" t="s">
        <v>89</v>
      </c>
      <c r="AY171" s="17" t="s">
        <v>207</v>
      </c>
      <c r="BE171" s="157">
        <f>IF(N171="základní",J171,0)</f>
        <v>0</v>
      </c>
      <c r="BF171" s="157">
        <f>IF(N171="snížená",J171,0)</f>
        <v>0</v>
      </c>
      <c r="BG171" s="157">
        <f>IF(N171="zákl. přenesená",J171,0)</f>
        <v>0</v>
      </c>
      <c r="BH171" s="157">
        <f>IF(N171="sníž. přenesená",J171,0)</f>
        <v>0</v>
      </c>
      <c r="BI171" s="157">
        <f>IF(N171="nulová",J171,0)</f>
        <v>0</v>
      </c>
      <c r="BJ171" s="17" t="s">
        <v>87</v>
      </c>
      <c r="BK171" s="157">
        <f>ROUND(I171*H171,2)</f>
        <v>0</v>
      </c>
      <c r="BL171" s="17" t="s">
        <v>212</v>
      </c>
      <c r="BM171" s="156" t="s">
        <v>1609</v>
      </c>
    </row>
    <row r="172" spans="1:47" s="2" customFormat="1" ht="19.5">
      <c r="A172" s="32"/>
      <c r="B172" s="33"/>
      <c r="C172" s="32"/>
      <c r="D172" s="158" t="s">
        <v>213</v>
      </c>
      <c r="E172" s="32"/>
      <c r="F172" s="159" t="s">
        <v>1610</v>
      </c>
      <c r="G172" s="32"/>
      <c r="H172" s="32"/>
      <c r="I172" s="160"/>
      <c r="J172" s="32"/>
      <c r="K172" s="32"/>
      <c r="L172" s="33"/>
      <c r="M172" s="161"/>
      <c r="N172" s="162"/>
      <c r="O172" s="58"/>
      <c r="P172" s="58"/>
      <c r="Q172" s="58"/>
      <c r="R172" s="58"/>
      <c r="S172" s="58"/>
      <c r="T172" s="59"/>
      <c r="U172" s="32"/>
      <c r="V172" s="32"/>
      <c r="W172" s="32"/>
      <c r="X172" s="32"/>
      <c r="Y172" s="32"/>
      <c r="Z172" s="32"/>
      <c r="AA172" s="32"/>
      <c r="AB172" s="32"/>
      <c r="AC172" s="32"/>
      <c r="AD172" s="32"/>
      <c r="AE172" s="32"/>
      <c r="AT172" s="17" t="s">
        <v>213</v>
      </c>
      <c r="AU172" s="17" t="s">
        <v>89</v>
      </c>
    </row>
    <row r="173" spans="2:51" s="15" customFormat="1" ht="12">
      <c r="B173" s="189"/>
      <c r="D173" s="158" t="s">
        <v>466</v>
      </c>
      <c r="E173" s="190" t="s">
        <v>1</v>
      </c>
      <c r="F173" s="191" t="s">
        <v>1611</v>
      </c>
      <c r="H173" s="192">
        <v>70</v>
      </c>
      <c r="I173" s="193"/>
      <c r="L173" s="189"/>
      <c r="M173" s="194"/>
      <c r="N173" s="195"/>
      <c r="O173" s="195"/>
      <c r="P173" s="195"/>
      <c r="Q173" s="195"/>
      <c r="R173" s="195"/>
      <c r="S173" s="195"/>
      <c r="T173" s="196"/>
      <c r="AT173" s="190" t="s">
        <v>466</v>
      </c>
      <c r="AU173" s="190" t="s">
        <v>89</v>
      </c>
      <c r="AV173" s="15" t="s">
        <v>89</v>
      </c>
      <c r="AW173" s="15" t="s">
        <v>36</v>
      </c>
      <c r="AX173" s="15" t="s">
        <v>87</v>
      </c>
      <c r="AY173" s="190" t="s">
        <v>207</v>
      </c>
    </row>
    <row r="174" spans="1:65" s="2" customFormat="1" ht="16.5" customHeight="1">
      <c r="A174" s="32"/>
      <c r="B174" s="143"/>
      <c r="C174" s="144" t="s">
        <v>8</v>
      </c>
      <c r="D174" s="144" t="s">
        <v>208</v>
      </c>
      <c r="E174" s="145" t="s">
        <v>1612</v>
      </c>
      <c r="F174" s="146" t="s">
        <v>1613</v>
      </c>
      <c r="G174" s="147" t="s">
        <v>789</v>
      </c>
      <c r="H174" s="148">
        <v>941.342</v>
      </c>
      <c r="I174" s="149"/>
      <c r="J174" s="150">
        <f>ROUND(I174*H174,2)</f>
        <v>0</v>
      </c>
      <c r="K174" s="151"/>
      <c r="L174" s="33"/>
      <c r="M174" s="152" t="s">
        <v>1</v>
      </c>
      <c r="N174" s="153" t="s">
        <v>44</v>
      </c>
      <c r="O174" s="58"/>
      <c r="P174" s="154">
        <f>O174*H174</f>
        <v>0</v>
      </c>
      <c r="Q174" s="154">
        <v>0.08033</v>
      </c>
      <c r="R174" s="154">
        <f>Q174*H174</f>
        <v>75.61800286</v>
      </c>
      <c r="S174" s="154">
        <v>0</v>
      </c>
      <c r="T174" s="155">
        <f>S174*H174</f>
        <v>0</v>
      </c>
      <c r="U174" s="32"/>
      <c r="V174" s="32"/>
      <c r="W174" s="32"/>
      <c r="X174" s="32"/>
      <c r="Y174" s="32"/>
      <c r="Z174" s="32"/>
      <c r="AA174" s="32"/>
      <c r="AB174" s="32"/>
      <c r="AC174" s="32"/>
      <c r="AD174" s="32"/>
      <c r="AE174" s="32"/>
      <c r="AR174" s="156" t="s">
        <v>212</v>
      </c>
      <c r="AT174" s="156" t="s">
        <v>208</v>
      </c>
      <c r="AU174" s="156" t="s">
        <v>89</v>
      </c>
      <c r="AY174" s="17" t="s">
        <v>207</v>
      </c>
      <c r="BE174" s="157">
        <f>IF(N174="základní",J174,0)</f>
        <v>0</v>
      </c>
      <c r="BF174" s="157">
        <f>IF(N174="snížená",J174,0)</f>
        <v>0</v>
      </c>
      <c r="BG174" s="157">
        <f>IF(N174="zákl. přenesená",J174,0)</f>
        <v>0</v>
      </c>
      <c r="BH174" s="157">
        <f>IF(N174="sníž. přenesená",J174,0)</f>
        <v>0</v>
      </c>
      <c r="BI174" s="157">
        <f>IF(N174="nulová",J174,0)</f>
        <v>0</v>
      </c>
      <c r="BJ174" s="17" t="s">
        <v>87</v>
      </c>
      <c r="BK174" s="157">
        <f>ROUND(I174*H174,2)</f>
        <v>0</v>
      </c>
      <c r="BL174" s="17" t="s">
        <v>212</v>
      </c>
      <c r="BM174" s="156" t="s">
        <v>1614</v>
      </c>
    </row>
    <row r="175" spans="1:47" s="2" customFormat="1" ht="29.25">
      <c r="A175" s="32"/>
      <c r="B175" s="33"/>
      <c r="C175" s="32"/>
      <c r="D175" s="158" t="s">
        <v>213</v>
      </c>
      <c r="E175" s="32"/>
      <c r="F175" s="159" t="s">
        <v>1615</v>
      </c>
      <c r="G175" s="32"/>
      <c r="H175" s="32"/>
      <c r="I175" s="160"/>
      <c r="J175" s="32"/>
      <c r="K175" s="32"/>
      <c r="L175" s="33"/>
      <c r="M175" s="161"/>
      <c r="N175" s="162"/>
      <c r="O175" s="58"/>
      <c r="P175" s="58"/>
      <c r="Q175" s="58"/>
      <c r="R175" s="58"/>
      <c r="S175" s="58"/>
      <c r="T175" s="59"/>
      <c r="U175" s="32"/>
      <c r="V175" s="32"/>
      <c r="W175" s="32"/>
      <c r="X175" s="32"/>
      <c r="Y175" s="32"/>
      <c r="Z175" s="32"/>
      <c r="AA175" s="32"/>
      <c r="AB175" s="32"/>
      <c r="AC175" s="32"/>
      <c r="AD175" s="32"/>
      <c r="AE175" s="32"/>
      <c r="AT175" s="17" t="s">
        <v>213</v>
      </c>
      <c r="AU175" s="17" t="s">
        <v>89</v>
      </c>
    </row>
    <row r="176" spans="2:51" s="15" customFormat="1" ht="12">
      <c r="B176" s="189"/>
      <c r="D176" s="158" t="s">
        <v>466</v>
      </c>
      <c r="E176" s="190" t="s">
        <v>1</v>
      </c>
      <c r="F176" s="191">
        <v>941.342</v>
      </c>
      <c r="H176" s="192">
        <v>941.342</v>
      </c>
      <c r="I176" s="193"/>
      <c r="L176" s="189"/>
      <c r="M176" s="194"/>
      <c r="N176" s="195"/>
      <c r="O176" s="195"/>
      <c r="P176" s="195"/>
      <c r="Q176" s="195"/>
      <c r="R176" s="195"/>
      <c r="S176" s="195"/>
      <c r="T176" s="196"/>
      <c r="AT176" s="190" t="s">
        <v>466</v>
      </c>
      <c r="AU176" s="190" t="s">
        <v>89</v>
      </c>
      <c r="AV176" s="15" t="s">
        <v>89</v>
      </c>
      <c r="AW176" s="15" t="s">
        <v>36</v>
      </c>
      <c r="AX176" s="15" t="s">
        <v>87</v>
      </c>
      <c r="AY176" s="190" t="s">
        <v>207</v>
      </c>
    </row>
    <row r="177" spans="1:65" s="2" customFormat="1" ht="16.5" customHeight="1">
      <c r="A177" s="32"/>
      <c r="B177" s="143"/>
      <c r="C177" s="144" t="s">
        <v>238</v>
      </c>
      <c r="D177" s="144" t="s">
        <v>208</v>
      </c>
      <c r="E177" s="145" t="s">
        <v>1616</v>
      </c>
      <c r="F177" s="146" t="s">
        <v>1617</v>
      </c>
      <c r="G177" s="147" t="s">
        <v>612</v>
      </c>
      <c r="H177" s="148">
        <v>50</v>
      </c>
      <c r="I177" s="149"/>
      <c r="J177" s="150">
        <f>ROUND(I177*H177,2)</f>
        <v>0</v>
      </c>
      <c r="K177" s="151"/>
      <c r="L177" s="33"/>
      <c r="M177" s="152" t="s">
        <v>1</v>
      </c>
      <c r="N177" s="153" t="s">
        <v>44</v>
      </c>
      <c r="O177" s="58"/>
      <c r="P177" s="154">
        <f>O177*H177</f>
        <v>0</v>
      </c>
      <c r="Q177" s="154">
        <v>0.08033</v>
      </c>
      <c r="R177" s="154">
        <f>Q177*H177</f>
        <v>4.0165</v>
      </c>
      <c r="S177" s="154">
        <v>0</v>
      </c>
      <c r="T177" s="155">
        <f>S177*H177</f>
        <v>0</v>
      </c>
      <c r="U177" s="32"/>
      <c r="V177" s="32"/>
      <c r="W177" s="32"/>
      <c r="X177" s="32"/>
      <c r="Y177" s="32"/>
      <c r="Z177" s="32"/>
      <c r="AA177" s="32"/>
      <c r="AB177" s="32"/>
      <c r="AC177" s="32"/>
      <c r="AD177" s="32"/>
      <c r="AE177" s="32"/>
      <c r="AR177" s="156" t="s">
        <v>212</v>
      </c>
      <c r="AT177" s="156" t="s">
        <v>208</v>
      </c>
      <c r="AU177" s="156" t="s">
        <v>89</v>
      </c>
      <c r="AY177" s="17" t="s">
        <v>207</v>
      </c>
      <c r="BE177" s="157">
        <f>IF(N177="základní",J177,0)</f>
        <v>0</v>
      </c>
      <c r="BF177" s="157">
        <f>IF(N177="snížená",J177,0)</f>
        <v>0</v>
      </c>
      <c r="BG177" s="157">
        <f>IF(N177="zákl. přenesená",J177,0)</f>
        <v>0</v>
      </c>
      <c r="BH177" s="157">
        <f>IF(N177="sníž. přenesená",J177,0)</f>
        <v>0</v>
      </c>
      <c r="BI177" s="157">
        <f>IF(N177="nulová",J177,0)</f>
        <v>0</v>
      </c>
      <c r="BJ177" s="17" t="s">
        <v>87</v>
      </c>
      <c r="BK177" s="157">
        <f>ROUND(I177*H177,2)</f>
        <v>0</v>
      </c>
      <c r="BL177" s="17" t="s">
        <v>212</v>
      </c>
      <c r="BM177" s="156" t="s">
        <v>1618</v>
      </c>
    </row>
    <row r="178" spans="1:47" s="2" customFormat="1" ht="29.25">
      <c r="A178" s="32"/>
      <c r="B178" s="33"/>
      <c r="C178" s="32"/>
      <c r="D178" s="158" t="s">
        <v>213</v>
      </c>
      <c r="E178" s="32"/>
      <c r="F178" s="159" t="s">
        <v>1615</v>
      </c>
      <c r="G178" s="32"/>
      <c r="H178" s="32"/>
      <c r="I178" s="160"/>
      <c r="J178" s="32"/>
      <c r="K178" s="32"/>
      <c r="L178" s="33"/>
      <c r="M178" s="161"/>
      <c r="N178" s="162"/>
      <c r="O178" s="58"/>
      <c r="P178" s="58"/>
      <c r="Q178" s="58"/>
      <c r="R178" s="58"/>
      <c r="S178" s="58"/>
      <c r="T178" s="59"/>
      <c r="U178" s="32"/>
      <c r="V178" s="32"/>
      <c r="W178" s="32"/>
      <c r="X178" s="32"/>
      <c r="Y178" s="32"/>
      <c r="Z178" s="32"/>
      <c r="AA178" s="32"/>
      <c r="AB178" s="32"/>
      <c r="AC178" s="32"/>
      <c r="AD178" s="32"/>
      <c r="AE178" s="32"/>
      <c r="AT178" s="17" t="s">
        <v>213</v>
      </c>
      <c r="AU178" s="17" t="s">
        <v>89</v>
      </c>
    </row>
    <row r="179" spans="2:51" s="15" customFormat="1" ht="12">
      <c r="B179" s="189"/>
      <c r="D179" s="158" t="s">
        <v>466</v>
      </c>
      <c r="E179" s="190" t="s">
        <v>1</v>
      </c>
      <c r="F179" s="191" t="s">
        <v>1619</v>
      </c>
      <c r="H179" s="192">
        <v>50</v>
      </c>
      <c r="I179" s="193"/>
      <c r="L179" s="189"/>
      <c r="M179" s="194"/>
      <c r="N179" s="195"/>
      <c r="O179" s="195"/>
      <c r="P179" s="195"/>
      <c r="Q179" s="195"/>
      <c r="R179" s="195"/>
      <c r="S179" s="195"/>
      <c r="T179" s="196"/>
      <c r="AT179" s="190" t="s">
        <v>466</v>
      </c>
      <c r="AU179" s="190" t="s">
        <v>89</v>
      </c>
      <c r="AV179" s="15" t="s">
        <v>89</v>
      </c>
      <c r="AW179" s="15" t="s">
        <v>36</v>
      </c>
      <c r="AX179" s="15" t="s">
        <v>87</v>
      </c>
      <c r="AY179" s="190" t="s">
        <v>207</v>
      </c>
    </row>
    <row r="180" spans="1:65" s="2" customFormat="1" ht="21.75" customHeight="1">
      <c r="A180" s="32"/>
      <c r="B180" s="143"/>
      <c r="C180" s="144" t="s">
        <v>269</v>
      </c>
      <c r="D180" s="144" t="s">
        <v>208</v>
      </c>
      <c r="E180" s="145" t="s">
        <v>1620</v>
      </c>
      <c r="F180" s="146" t="s">
        <v>1621</v>
      </c>
      <c r="G180" s="147" t="s">
        <v>333</v>
      </c>
      <c r="H180" s="148">
        <v>18</v>
      </c>
      <c r="I180" s="149"/>
      <c r="J180" s="150">
        <f>ROUND(I180*H180,2)</f>
        <v>0</v>
      </c>
      <c r="K180" s="151"/>
      <c r="L180" s="33"/>
      <c r="M180" s="152" t="s">
        <v>1</v>
      </c>
      <c r="N180" s="153" t="s">
        <v>44</v>
      </c>
      <c r="O180" s="58"/>
      <c r="P180" s="154">
        <f>O180*H180</f>
        <v>0</v>
      </c>
      <c r="Q180" s="154">
        <v>0</v>
      </c>
      <c r="R180" s="154">
        <f>Q180*H180</f>
        <v>0</v>
      </c>
      <c r="S180" s="154">
        <v>8.96</v>
      </c>
      <c r="T180" s="155">
        <f>S180*H180</f>
        <v>161.28000000000003</v>
      </c>
      <c r="U180" s="32"/>
      <c r="V180" s="32"/>
      <c r="W180" s="32"/>
      <c r="X180" s="32"/>
      <c r="Y180" s="32"/>
      <c r="Z180" s="32"/>
      <c r="AA180" s="32"/>
      <c r="AB180" s="32"/>
      <c r="AC180" s="32"/>
      <c r="AD180" s="32"/>
      <c r="AE180" s="32"/>
      <c r="AR180" s="156" t="s">
        <v>212</v>
      </c>
      <c r="AT180" s="156" t="s">
        <v>208</v>
      </c>
      <c r="AU180" s="156" t="s">
        <v>89</v>
      </c>
      <c r="AY180" s="17" t="s">
        <v>207</v>
      </c>
      <c r="BE180" s="157">
        <f>IF(N180="základní",J180,0)</f>
        <v>0</v>
      </c>
      <c r="BF180" s="157">
        <f>IF(N180="snížená",J180,0)</f>
        <v>0</v>
      </c>
      <c r="BG180" s="157">
        <f>IF(N180="zákl. přenesená",J180,0)</f>
        <v>0</v>
      </c>
      <c r="BH180" s="157">
        <f>IF(N180="sníž. přenesená",J180,0)</f>
        <v>0</v>
      </c>
      <c r="BI180" s="157">
        <f>IF(N180="nulová",J180,0)</f>
        <v>0</v>
      </c>
      <c r="BJ180" s="17" t="s">
        <v>87</v>
      </c>
      <c r="BK180" s="157">
        <f>ROUND(I180*H180,2)</f>
        <v>0</v>
      </c>
      <c r="BL180" s="17" t="s">
        <v>212</v>
      </c>
      <c r="BM180" s="156" t="s">
        <v>1622</v>
      </c>
    </row>
    <row r="181" spans="1:47" s="2" customFormat="1" ht="19.5">
      <c r="A181" s="32"/>
      <c r="B181" s="33"/>
      <c r="C181" s="32"/>
      <c r="D181" s="158" t="s">
        <v>213</v>
      </c>
      <c r="E181" s="32"/>
      <c r="F181" s="159" t="s">
        <v>1623</v>
      </c>
      <c r="G181" s="32"/>
      <c r="H181" s="32"/>
      <c r="I181" s="160"/>
      <c r="J181" s="32"/>
      <c r="K181" s="32"/>
      <c r="L181" s="33"/>
      <c r="M181" s="161"/>
      <c r="N181" s="162"/>
      <c r="O181" s="58"/>
      <c r="P181" s="58"/>
      <c r="Q181" s="58"/>
      <c r="R181" s="58"/>
      <c r="S181" s="58"/>
      <c r="T181" s="59"/>
      <c r="U181" s="32"/>
      <c r="V181" s="32"/>
      <c r="W181" s="32"/>
      <c r="X181" s="32"/>
      <c r="Y181" s="32"/>
      <c r="Z181" s="32"/>
      <c r="AA181" s="32"/>
      <c r="AB181" s="32"/>
      <c r="AC181" s="32"/>
      <c r="AD181" s="32"/>
      <c r="AE181" s="32"/>
      <c r="AT181" s="17" t="s">
        <v>213</v>
      </c>
      <c r="AU181" s="17" t="s">
        <v>89</v>
      </c>
    </row>
    <row r="182" spans="1:65" s="2" customFormat="1" ht="21.75" customHeight="1">
      <c r="A182" s="32"/>
      <c r="B182" s="143"/>
      <c r="C182" s="144" t="s">
        <v>243</v>
      </c>
      <c r="D182" s="144" t="s">
        <v>208</v>
      </c>
      <c r="E182" s="145" t="s">
        <v>1624</v>
      </c>
      <c r="F182" s="146" t="s">
        <v>1625</v>
      </c>
      <c r="G182" s="147" t="s">
        <v>796</v>
      </c>
      <c r="H182" s="148">
        <v>35</v>
      </c>
      <c r="I182" s="149"/>
      <c r="J182" s="150">
        <f>ROUND(I182*H182,2)</f>
        <v>0</v>
      </c>
      <c r="K182" s="151"/>
      <c r="L182" s="33"/>
      <c r="M182" s="152" t="s">
        <v>1</v>
      </c>
      <c r="N182" s="153" t="s">
        <v>44</v>
      </c>
      <c r="O182" s="58"/>
      <c r="P182" s="154">
        <f>O182*H182</f>
        <v>0</v>
      </c>
      <c r="Q182" s="154">
        <v>0</v>
      </c>
      <c r="R182" s="154">
        <f>Q182*H182</f>
        <v>0</v>
      </c>
      <c r="S182" s="154">
        <v>1</v>
      </c>
      <c r="T182" s="155">
        <f>S182*H182</f>
        <v>35</v>
      </c>
      <c r="U182" s="32"/>
      <c r="V182" s="32"/>
      <c r="W182" s="32"/>
      <c r="X182" s="32"/>
      <c r="Y182" s="32"/>
      <c r="Z182" s="32"/>
      <c r="AA182" s="32"/>
      <c r="AB182" s="32"/>
      <c r="AC182" s="32"/>
      <c r="AD182" s="32"/>
      <c r="AE182" s="32"/>
      <c r="AR182" s="156" t="s">
        <v>212</v>
      </c>
      <c r="AT182" s="156" t="s">
        <v>208</v>
      </c>
      <c r="AU182" s="156" t="s">
        <v>89</v>
      </c>
      <c r="AY182" s="17" t="s">
        <v>207</v>
      </c>
      <c r="BE182" s="157">
        <f>IF(N182="základní",J182,0)</f>
        <v>0</v>
      </c>
      <c r="BF182" s="157">
        <f>IF(N182="snížená",J182,0)</f>
        <v>0</v>
      </c>
      <c r="BG182" s="157">
        <f>IF(N182="zákl. přenesená",J182,0)</f>
        <v>0</v>
      </c>
      <c r="BH182" s="157">
        <f>IF(N182="sníž. přenesená",J182,0)</f>
        <v>0</v>
      </c>
      <c r="BI182" s="157">
        <f>IF(N182="nulová",J182,0)</f>
        <v>0</v>
      </c>
      <c r="BJ182" s="17" t="s">
        <v>87</v>
      </c>
      <c r="BK182" s="157">
        <f>ROUND(I182*H182,2)</f>
        <v>0</v>
      </c>
      <c r="BL182" s="17" t="s">
        <v>212</v>
      </c>
      <c r="BM182" s="156" t="s">
        <v>1626</v>
      </c>
    </row>
    <row r="183" spans="1:47" s="2" customFormat="1" ht="19.5">
      <c r="A183" s="32"/>
      <c r="B183" s="33"/>
      <c r="C183" s="32"/>
      <c r="D183" s="158" t="s">
        <v>213</v>
      </c>
      <c r="E183" s="32"/>
      <c r="F183" s="159" t="s">
        <v>1627</v>
      </c>
      <c r="G183" s="32"/>
      <c r="H183" s="32"/>
      <c r="I183" s="160"/>
      <c r="J183" s="32"/>
      <c r="K183" s="32"/>
      <c r="L183" s="33"/>
      <c r="M183" s="161"/>
      <c r="N183" s="162"/>
      <c r="O183" s="58"/>
      <c r="P183" s="58"/>
      <c r="Q183" s="58"/>
      <c r="R183" s="58"/>
      <c r="S183" s="58"/>
      <c r="T183" s="59"/>
      <c r="U183" s="32"/>
      <c r="V183" s="32"/>
      <c r="W183" s="32"/>
      <c r="X183" s="32"/>
      <c r="Y183" s="32"/>
      <c r="Z183" s="32"/>
      <c r="AA183" s="32"/>
      <c r="AB183" s="32"/>
      <c r="AC183" s="32"/>
      <c r="AD183" s="32"/>
      <c r="AE183" s="32"/>
      <c r="AT183" s="17" t="s">
        <v>213</v>
      </c>
      <c r="AU183" s="17" t="s">
        <v>89</v>
      </c>
    </row>
    <row r="184" spans="2:63" s="11" customFormat="1" ht="22.9" customHeight="1">
      <c r="B184" s="132"/>
      <c r="D184" s="133" t="s">
        <v>78</v>
      </c>
      <c r="E184" s="187" t="s">
        <v>1628</v>
      </c>
      <c r="F184" s="187" t="s">
        <v>1629</v>
      </c>
      <c r="I184" s="135"/>
      <c r="J184" s="188">
        <f>BK184</f>
        <v>0</v>
      </c>
      <c r="L184" s="132"/>
      <c r="M184" s="137"/>
      <c r="N184" s="138"/>
      <c r="O184" s="138"/>
      <c r="P184" s="139">
        <f>SUM(P185:P186)</f>
        <v>0</v>
      </c>
      <c r="Q184" s="138"/>
      <c r="R184" s="139">
        <f>SUM(R185:R186)</f>
        <v>0</v>
      </c>
      <c r="S184" s="138"/>
      <c r="T184" s="140">
        <f>SUM(T185:T186)</f>
        <v>0</v>
      </c>
      <c r="AR184" s="133" t="s">
        <v>87</v>
      </c>
      <c r="AT184" s="141" t="s">
        <v>78</v>
      </c>
      <c r="AU184" s="141" t="s">
        <v>87</v>
      </c>
      <c r="AY184" s="133" t="s">
        <v>207</v>
      </c>
      <c r="BK184" s="142">
        <f>SUM(BK185:BK186)</f>
        <v>0</v>
      </c>
    </row>
    <row r="185" spans="1:65" s="2" customFormat="1" ht="21.75" customHeight="1">
      <c r="A185" s="32"/>
      <c r="B185" s="143"/>
      <c r="C185" s="144" t="s">
        <v>276</v>
      </c>
      <c r="D185" s="144" t="s">
        <v>208</v>
      </c>
      <c r="E185" s="145" t="s">
        <v>1630</v>
      </c>
      <c r="F185" s="146" t="s">
        <v>1631</v>
      </c>
      <c r="G185" s="147" t="s">
        <v>796</v>
      </c>
      <c r="H185" s="148">
        <v>220.543</v>
      </c>
      <c r="I185" s="149"/>
      <c r="J185" s="150">
        <f>ROUND(I185*H185,2)</f>
        <v>0</v>
      </c>
      <c r="K185" s="151"/>
      <c r="L185" s="33"/>
      <c r="M185" s="152" t="s">
        <v>1</v>
      </c>
      <c r="N185" s="153" t="s">
        <v>44</v>
      </c>
      <c r="O185" s="58"/>
      <c r="P185" s="154">
        <f>O185*H185</f>
        <v>0</v>
      </c>
      <c r="Q185" s="154">
        <v>0</v>
      </c>
      <c r="R185" s="154">
        <f>Q185*H185</f>
        <v>0</v>
      </c>
      <c r="S185" s="154">
        <v>0</v>
      </c>
      <c r="T185" s="155">
        <f>S185*H185</f>
        <v>0</v>
      </c>
      <c r="U185" s="32"/>
      <c r="V185" s="32"/>
      <c r="W185" s="32"/>
      <c r="X185" s="32"/>
      <c r="Y185" s="32"/>
      <c r="Z185" s="32"/>
      <c r="AA185" s="32"/>
      <c r="AB185" s="32"/>
      <c r="AC185" s="32"/>
      <c r="AD185" s="32"/>
      <c r="AE185" s="32"/>
      <c r="AR185" s="156" t="s">
        <v>212</v>
      </c>
      <c r="AT185" s="156" t="s">
        <v>208</v>
      </c>
      <c r="AU185" s="156" t="s">
        <v>89</v>
      </c>
      <c r="AY185" s="17" t="s">
        <v>207</v>
      </c>
      <c r="BE185" s="157">
        <f>IF(N185="základní",J185,0)</f>
        <v>0</v>
      </c>
      <c r="BF185" s="157">
        <f>IF(N185="snížená",J185,0)</f>
        <v>0</v>
      </c>
      <c r="BG185" s="157">
        <f>IF(N185="zákl. přenesená",J185,0)</f>
        <v>0</v>
      </c>
      <c r="BH185" s="157">
        <f>IF(N185="sníž. přenesená",J185,0)</f>
        <v>0</v>
      </c>
      <c r="BI185" s="157">
        <f>IF(N185="nulová",J185,0)</f>
        <v>0</v>
      </c>
      <c r="BJ185" s="17" t="s">
        <v>87</v>
      </c>
      <c r="BK185" s="157">
        <f>ROUND(I185*H185,2)</f>
        <v>0</v>
      </c>
      <c r="BL185" s="17" t="s">
        <v>212</v>
      </c>
      <c r="BM185" s="156" t="s">
        <v>1632</v>
      </c>
    </row>
    <row r="186" spans="1:47" s="2" customFormat="1" ht="29.25">
      <c r="A186" s="32"/>
      <c r="B186" s="33"/>
      <c r="C186" s="32"/>
      <c r="D186" s="158" t="s">
        <v>213</v>
      </c>
      <c r="E186" s="32"/>
      <c r="F186" s="159" t="s">
        <v>1633</v>
      </c>
      <c r="G186" s="32"/>
      <c r="H186" s="32"/>
      <c r="I186" s="160"/>
      <c r="J186" s="32"/>
      <c r="K186" s="32"/>
      <c r="L186" s="33"/>
      <c r="M186" s="161"/>
      <c r="N186" s="162"/>
      <c r="O186" s="58"/>
      <c r="P186" s="58"/>
      <c r="Q186" s="58"/>
      <c r="R186" s="58"/>
      <c r="S186" s="58"/>
      <c r="T186" s="59"/>
      <c r="U186" s="32"/>
      <c r="V186" s="32"/>
      <c r="W186" s="32"/>
      <c r="X186" s="32"/>
      <c r="Y186" s="32"/>
      <c r="Z186" s="32"/>
      <c r="AA186" s="32"/>
      <c r="AB186" s="32"/>
      <c r="AC186" s="32"/>
      <c r="AD186" s="32"/>
      <c r="AE186" s="32"/>
      <c r="AT186" s="17" t="s">
        <v>213</v>
      </c>
      <c r="AU186" s="17" t="s">
        <v>89</v>
      </c>
    </row>
    <row r="187" spans="2:63" s="11" customFormat="1" ht="25.9" customHeight="1">
      <c r="B187" s="132"/>
      <c r="D187" s="133" t="s">
        <v>78</v>
      </c>
      <c r="E187" s="134" t="s">
        <v>1634</v>
      </c>
      <c r="F187" s="134" t="s">
        <v>1635</v>
      </c>
      <c r="I187" s="135"/>
      <c r="J187" s="136">
        <f>BK187</f>
        <v>0</v>
      </c>
      <c r="L187" s="132"/>
      <c r="M187" s="137"/>
      <c r="N187" s="138"/>
      <c r="O187" s="138"/>
      <c r="P187" s="139">
        <f>P188+P193+P220+P253</f>
        <v>0</v>
      </c>
      <c r="Q187" s="138"/>
      <c r="R187" s="139">
        <f>R188+R193+R220+R253</f>
        <v>39.33502238</v>
      </c>
      <c r="S187" s="138"/>
      <c r="T187" s="140">
        <f>T188+T193+T220+T253</f>
        <v>24.60335396</v>
      </c>
      <c r="AR187" s="133" t="s">
        <v>89</v>
      </c>
      <c r="AT187" s="141" t="s">
        <v>78</v>
      </c>
      <c r="AU187" s="141" t="s">
        <v>79</v>
      </c>
      <c r="AY187" s="133" t="s">
        <v>207</v>
      </c>
      <c r="BK187" s="142">
        <f>BK188+BK193+BK220+BK253</f>
        <v>0</v>
      </c>
    </row>
    <row r="188" spans="2:63" s="11" customFormat="1" ht="22.9" customHeight="1">
      <c r="B188" s="132"/>
      <c r="D188" s="133" t="s">
        <v>78</v>
      </c>
      <c r="E188" s="187" t="s">
        <v>1636</v>
      </c>
      <c r="F188" s="187" t="s">
        <v>1637</v>
      </c>
      <c r="I188" s="135"/>
      <c r="J188" s="188">
        <f>BK188</f>
        <v>0</v>
      </c>
      <c r="L188" s="132"/>
      <c r="M188" s="137"/>
      <c r="N188" s="138"/>
      <c r="O188" s="138"/>
      <c r="P188" s="139">
        <f>SUM(P189:P192)</f>
        <v>0</v>
      </c>
      <c r="Q188" s="138"/>
      <c r="R188" s="139">
        <f>SUM(R189:R192)</f>
        <v>0</v>
      </c>
      <c r="S188" s="138"/>
      <c r="T188" s="140">
        <f>SUM(T189:T192)</f>
        <v>17.42082</v>
      </c>
      <c r="AR188" s="133" t="s">
        <v>89</v>
      </c>
      <c r="AT188" s="141" t="s">
        <v>78</v>
      </c>
      <c r="AU188" s="141" t="s">
        <v>87</v>
      </c>
      <c r="AY188" s="133" t="s">
        <v>207</v>
      </c>
      <c r="BK188" s="142">
        <f>SUM(BK189:BK192)</f>
        <v>0</v>
      </c>
    </row>
    <row r="189" spans="1:65" s="2" customFormat="1" ht="16.5" customHeight="1">
      <c r="A189" s="32"/>
      <c r="B189" s="143"/>
      <c r="C189" s="144" t="s">
        <v>246</v>
      </c>
      <c r="D189" s="144" t="s">
        <v>208</v>
      </c>
      <c r="E189" s="145" t="s">
        <v>1638</v>
      </c>
      <c r="F189" s="146" t="s">
        <v>1639</v>
      </c>
      <c r="G189" s="147" t="s">
        <v>789</v>
      </c>
      <c r="H189" s="148">
        <v>800.132</v>
      </c>
      <c r="I189" s="149"/>
      <c r="J189" s="150">
        <f>ROUND(I189*H189,2)</f>
        <v>0</v>
      </c>
      <c r="K189" s="151"/>
      <c r="L189" s="33"/>
      <c r="M189" s="152" t="s">
        <v>1</v>
      </c>
      <c r="N189" s="153" t="s">
        <v>44</v>
      </c>
      <c r="O189" s="58"/>
      <c r="P189" s="154">
        <f>O189*H189</f>
        <v>0</v>
      </c>
      <c r="Q189" s="154">
        <v>0</v>
      </c>
      <c r="R189" s="154">
        <f>Q189*H189</f>
        <v>0</v>
      </c>
      <c r="S189" s="154">
        <v>0.015</v>
      </c>
      <c r="T189" s="155">
        <f>S189*H189</f>
        <v>12.00198</v>
      </c>
      <c r="U189" s="32"/>
      <c r="V189" s="32"/>
      <c r="W189" s="32"/>
      <c r="X189" s="32"/>
      <c r="Y189" s="32"/>
      <c r="Z189" s="32"/>
      <c r="AA189" s="32"/>
      <c r="AB189" s="32"/>
      <c r="AC189" s="32"/>
      <c r="AD189" s="32"/>
      <c r="AE189" s="32"/>
      <c r="AR189" s="156" t="s">
        <v>238</v>
      </c>
      <c r="AT189" s="156" t="s">
        <v>208</v>
      </c>
      <c r="AU189" s="156" t="s">
        <v>89</v>
      </c>
      <c r="AY189" s="17" t="s">
        <v>207</v>
      </c>
      <c r="BE189" s="157">
        <f>IF(N189="základní",J189,0)</f>
        <v>0</v>
      </c>
      <c r="BF189" s="157">
        <f>IF(N189="snížená",J189,0)</f>
        <v>0</v>
      </c>
      <c r="BG189" s="157">
        <f>IF(N189="zákl. přenesená",J189,0)</f>
        <v>0</v>
      </c>
      <c r="BH189" s="157">
        <f>IF(N189="sníž. přenesená",J189,0)</f>
        <v>0</v>
      </c>
      <c r="BI189" s="157">
        <f>IF(N189="nulová",J189,0)</f>
        <v>0</v>
      </c>
      <c r="BJ189" s="17" t="s">
        <v>87</v>
      </c>
      <c r="BK189" s="157">
        <f>ROUND(I189*H189,2)</f>
        <v>0</v>
      </c>
      <c r="BL189" s="17" t="s">
        <v>238</v>
      </c>
      <c r="BM189" s="156" t="s">
        <v>1640</v>
      </c>
    </row>
    <row r="190" spans="1:47" s="2" customFormat="1" ht="29.25">
      <c r="A190" s="32"/>
      <c r="B190" s="33"/>
      <c r="C190" s="32"/>
      <c r="D190" s="158" t="s">
        <v>213</v>
      </c>
      <c r="E190" s="32"/>
      <c r="F190" s="159" t="s">
        <v>1641</v>
      </c>
      <c r="G190" s="32"/>
      <c r="H190" s="32"/>
      <c r="I190" s="160"/>
      <c r="J190" s="32"/>
      <c r="K190" s="32"/>
      <c r="L190" s="33"/>
      <c r="M190" s="161"/>
      <c r="N190" s="162"/>
      <c r="O190" s="58"/>
      <c r="P190" s="58"/>
      <c r="Q190" s="58"/>
      <c r="R190" s="58"/>
      <c r="S190" s="58"/>
      <c r="T190" s="59"/>
      <c r="U190" s="32"/>
      <c r="V190" s="32"/>
      <c r="W190" s="32"/>
      <c r="X190" s="32"/>
      <c r="Y190" s="32"/>
      <c r="Z190" s="32"/>
      <c r="AA190" s="32"/>
      <c r="AB190" s="32"/>
      <c r="AC190" s="32"/>
      <c r="AD190" s="32"/>
      <c r="AE190" s="32"/>
      <c r="AT190" s="17" t="s">
        <v>213</v>
      </c>
      <c r="AU190" s="17" t="s">
        <v>89</v>
      </c>
    </row>
    <row r="191" spans="1:65" s="2" customFormat="1" ht="21.75" customHeight="1">
      <c r="A191" s="32"/>
      <c r="B191" s="143"/>
      <c r="C191" s="144" t="s">
        <v>7</v>
      </c>
      <c r="D191" s="144" t="s">
        <v>208</v>
      </c>
      <c r="E191" s="145" t="s">
        <v>1642</v>
      </c>
      <c r="F191" s="146" t="s">
        <v>1643</v>
      </c>
      <c r="G191" s="147" t="s">
        <v>612</v>
      </c>
      <c r="H191" s="148">
        <v>774.12</v>
      </c>
      <c r="I191" s="149"/>
      <c r="J191" s="150">
        <f>ROUND(I191*H191,2)</f>
        <v>0</v>
      </c>
      <c r="K191" s="151"/>
      <c r="L191" s="33"/>
      <c r="M191" s="152" t="s">
        <v>1</v>
      </c>
      <c r="N191" s="153" t="s">
        <v>44</v>
      </c>
      <c r="O191" s="58"/>
      <c r="P191" s="154">
        <f>O191*H191</f>
        <v>0</v>
      </c>
      <c r="Q191" s="154">
        <v>0</v>
      </c>
      <c r="R191" s="154">
        <f>Q191*H191</f>
        <v>0</v>
      </c>
      <c r="S191" s="154">
        <v>0.007</v>
      </c>
      <c r="T191" s="155">
        <f>S191*H191</f>
        <v>5.41884</v>
      </c>
      <c r="U191" s="32"/>
      <c r="V191" s="32"/>
      <c r="W191" s="32"/>
      <c r="X191" s="32"/>
      <c r="Y191" s="32"/>
      <c r="Z191" s="32"/>
      <c r="AA191" s="32"/>
      <c r="AB191" s="32"/>
      <c r="AC191" s="32"/>
      <c r="AD191" s="32"/>
      <c r="AE191" s="32"/>
      <c r="AR191" s="156" t="s">
        <v>238</v>
      </c>
      <c r="AT191" s="156" t="s">
        <v>208</v>
      </c>
      <c r="AU191" s="156" t="s">
        <v>89</v>
      </c>
      <c r="AY191" s="17" t="s">
        <v>207</v>
      </c>
      <c r="BE191" s="157">
        <f>IF(N191="základní",J191,0)</f>
        <v>0</v>
      </c>
      <c r="BF191" s="157">
        <f>IF(N191="snížená",J191,0)</f>
        <v>0</v>
      </c>
      <c r="BG191" s="157">
        <f>IF(N191="zákl. přenesená",J191,0)</f>
        <v>0</v>
      </c>
      <c r="BH191" s="157">
        <f>IF(N191="sníž. přenesená",J191,0)</f>
        <v>0</v>
      </c>
      <c r="BI191" s="157">
        <f>IF(N191="nulová",J191,0)</f>
        <v>0</v>
      </c>
      <c r="BJ191" s="17" t="s">
        <v>87</v>
      </c>
      <c r="BK191" s="157">
        <f>ROUND(I191*H191,2)</f>
        <v>0</v>
      </c>
      <c r="BL191" s="17" t="s">
        <v>238</v>
      </c>
      <c r="BM191" s="156" t="s">
        <v>1644</v>
      </c>
    </row>
    <row r="192" spans="1:47" s="2" customFormat="1" ht="29.25">
      <c r="A192" s="32"/>
      <c r="B192" s="33"/>
      <c r="C192" s="32"/>
      <c r="D192" s="158" t="s">
        <v>213</v>
      </c>
      <c r="E192" s="32"/>
      <c r="F192" s="159" t="s">
        <v>1645</v>
      </c>
      <c r="G192" s="32"/>
      <c r="H192" s="32"/>
      <c r="I192" s="160"/>
      <c r="J192" s="32"/>
      <c r="K192" s="32"/>
      <c r="L192" s="33"/>
      <c r="M192" s="161"/>
      <c r="N192" s="162"/>
      <c r="O192" s="58"/>
      <c r="P192" s="58"/>
      <c r="Q192" s="58"/>
      <c r="R192" s="58"/>
      <c r="S192" s="58"/>
      <c r="T192" s="59"/>
      <c r="U192" s="32"/>
      <c r="V192" s="32"/>
      <c r="W192" s="32"/>
      <c r="X192" s="32"/>
      <c r="Y192" s="32"/>
      <c r="Z192" s="32"/>
      <c r="AA192" s="32"/>
      <c r="AB192" s="32"/>
      <c r="AC192" s="32"/>
      <c r="AD192" s="32"/>
      <c r="AE192" s="32"/>
      <c r="AT192" s="17" t="s">
        <v>213</v>
      </c>
      <c r="AU192" s="17" t="s">
        <v>89</v>
      </c>
    </row>
    <row r="193" spans="2:63" s="11" customFormat="1" ht="22.9" customHeight="1">
      <c r="B193" s="132"/>
      <c r="D193" s="133" t="s">
        <v>78</v>
      </c>
      <c r="E193" s="187" t="s">
        <v>1646</v>
      </c>
      <c r="F193" s="187" t="s">
        <v>1647</v>
      </c>
      <c r="I193" s="135"/>
      <c r="J193" s="188">
        <f>BK193</f>
        <v>0</v>
      </c>
      <c r="L193" s="132"/>
      <c r="M193" s="137"/>
      <c r="N193" s="138"/>
      <c r="O193" s="138"/>
      <c r="P193" s="139">
        <f>SUM(P194:P219)</f>
        <v>0</v>
      </c>
      <c r="Q193" s="138"/>
      <c r="R193" s="139">
        <f>SUM(R194:R219)</f>
        <v>2.2271000000000005</v>
      </c>
      <c r="S193" s="138"/>
      <c r="T193" s="140">
        <f>SUM(T194:T219)</f>
        <v>1.58160996</v>
      </c>
      <c r="AR193" s="133" t="s">
        <v>89</v>
      </c>
      <c r="AT193" s="141" t="s">
        <v>78</v>
      </c>
      <c r="AU193" s="141" t="s">
        <v>87</v>
      </c>
      <c r="AY193" s="133" t="s">
        <v>207</v>
      </c>
      <c r="BK193" s="142">
        <f>SUM(BK194:BK219)</f>
        <v>0</v>
      </c>
    </row>
    <row r="194" spans="1:65" s="2" customFormat="1" ht="21.75" customHeight="1">
      <c r="A194" s="32"/>
      <c r="B194" s="143"/>
      <c r="C194" s="144" t="s">
        <v>250</v>
      </c>
      <c r="D194" s="144" t="s">
        <v>208</v>
      </c>
      <c r="E194" s="145" t="s">
        <v>1648</v>
      </c>
      <c r="F194" s="146" t="s">
        <v>1649</v>
      </c>
      <c r="G194" s="147" t="s">
        <v>612</v>
      </c>
      <c r="H194" s="148">
        <v>123.892</v>
      </c>
      <c r="I194" s="149"/>
      <c r="J194" s="150">
        <f>ROUND(I194*H194,2)</f>
        <v>0</v>
      </c>
      <c r="K194" s="151"/>
      <c r="L194" s="33"/>
      <c r="M194" s="152" t="s">
        <v>1</v>
      </c>
      <c r="N194" s="153" t="s">
        <v>44</v>
      </c>
      <c r="O194" s="58"/>
      <c r="P194" s="154">
        <f>O194*H194</f>
        <v>0</v>
      </c>
      <c r="Q194" s="154">
        <v>0</v>
      </c>
      <c r="R194" s="154">
        <f>Q194*H194</f>
        <v>0</v>
      </c>
      <c r="S194" s="154">
        <v>0.01213</v>
      </c>
      <c r="T194" s="155">
        <f>S194*H194</f>
        <v>1.50280996</v>
      </c>
      <c r="U194" s="32"/>
      <c r="V194" s="32"/>
      <c r="W194" s="32"/>
      <c r="X194" s="32"/>
      <c r="Y194" s="32"/>
      <c r="Z194" s="32"/>
      <c r="AA194" s="32"/>
      <c r="AB194" s="32"/>
      <c r="AC194" s="32"/>
      <c r="AD194" s="32"/>
      <c r="AE194" s="32"/>
      <c r="AR194" s="156" t="s">
        <v>238</v>
      </c>
      <c r="AT194" s="156" t="s">
        <v>208</v>
      </c>
      <c r="AU194" s="156" t="s">
        <v>89</v>
      </c>
      <c r="AY194" s="17" t="s">
        <v>207</v>
      </c>
      <c r="BE194" s="157">
        <f>IF(N194="základní",J194,0)</f>
        <v>0</v>
      </c>
      <c r="BF194" s="157">
        <f>IF(N194="snížená",J194,0)</f>
        <v>0</v>
      </c>
      <c r="BG194" s="157">
        <f>IF(N194="zákl. přenesená",J194,0)</f>
        <v>0</v>
      </c>
      <c r="BH194" s="157">
        <f>IF(N194="sníž. přenesená",J194,0)</f>
        <v>0</v>
      </c>
      <c r="BI194" s="157">
        <f>IF(N194="nulová",J194,0)</f>
        <v>0</v>
      </c>
      <c r="BJ194" s="17" t="s">
        <v>87</v>
      </c>
      <c r="BK194" s="157">
        <f>ROUND(I194*H194,2)</f>
        <v>0</v>
      </c>
      <c r="BL194" s="17" t="s">
        <v>238</v>
      </c>
      <c r="BM194" s="156" t="s">
        <v>1650</v>
      </c>
    </row>
    <row r="195" spans="1:47" s="2" customFormat="1" ht="19.5">
      <c r="A195" s="32"/>
      <c r="B195" s="33"/>
      <c r="C195" s="32"/>
      <c r="D195" s="158" t="s">
        <v>213</v>
      </c>
      <c r="E195" s="32"/>
      <c r="F195" s="159" t="s">
        <v>1651</v>
      </c>
      <c r="G195" s="32"/>
      <c r="H195" s="32"/>
      <c r="I195" s="160"/>
      <c r="J195" s="32"/>
      <c r="K195" s="32"/>
      <c r="L195" s="33"/>
      <c r="M195" s="161"/>
      <c r="N195" s="162"/>
      <c r="O195" s="58"/>
      <c r="P195" s="58"/>
      <c r="Q195" s="58"/>
      <c r="R195" s="58"/>
      <c r="S195" s="58"/>
      <c r="T195" s="59"/>
      <c r="U195" s="32"/>
      <c r="V195" s="32"/>
      <c r="W195" s="32"/>
      <c r="X195" s="32"/>
      <c r="Y195" s="32"/>
      <c r="Z195" s="32"/>
      <c r="AA195" s="32"/>
      <c r="AB195" s="32"/>
      <c r="AC195" s="32"/>
      <c r="AD195" s="32"/>
      <c r="AE195" s="32"/>
      <c r="AT195" s="17" t="s">
        <v>213</v>
      </c>
      <c r="AU195" s="17" t="s">
        <v>89</v>
      </c>
    </row>
    <row r="196" spans="2:51" s="15" customFormat="1" ht="12">
      <c r="B196" s="189"/>
      <c r="D196" s="158" t="s">
        <v>466</v>
      </c>
      <c r="E196" s="190" t="s">
        <v>1</v>
      </c>
      <c r="F196" s="191" t="s">
        <v>1652</v>
      </c>
      <c r="H196" s="192">
        <v>123.892</v>
      </c>
      <c r="I196" s="193"/>
      <c r="L196" s="189"/>
      <c r="M196" s="194"/>
      <c r="N196" s="195"/>
      <c r="O196" s="195"/>
      <c r="P196" s="195"/>
      <c r="Q196" s="195"/>
      <c r="R196" s="195"/>
      <c r="S196" s="195"/>
      <c r="T196" s="196"/>
      <c r="AT196" s="190" t="s">
        <v>466</v>
      </c>
      <c r="AU196" s="190" t="s">
        <v>89</v>
      </c>
      <c r="AV196" s="15" t="s">
        <v>89</v>
      </c>
      <c r="AW196" s="15" t="s">
        <v>36</v>
      </c>
      <c r="AX196" s="15" t="s">
        <v>87</v>
      </c>
      <c r="AY196" s="190" t="s">
        <v>207</v>
      </c>
    </row>
    <row r="197" spans="1:65" s="2" customFormat="1" ht="16.5" customHeight="1">
      <c r="A197" s="32"/>
      <c r="B197" s="143"/>
      <c r="C197" s="144" t="s">
        <v>289</v>
      </c>
      <c r="D197" s="144" t="s">
        <v>208</v>
      </c>
      <c r="E197" s="145" t="s">
        <v>1653</v>
      </c>
      <c r="F197" s="146" t="s">
        <v>1654</v>
      </c>
      <c r="G197" s="147" t="s">
        <v>612</v>
      </c>
      <c r="H197" s="148">
        <v>20</v>
      </c>
      <c r="I197" s="149"/>
      <c r="J197" s="150">
        <f>ROUND(I197*H197,2)</f>
        <v>0</v>
      </c>
      <c r="K197" s="151"/>
      <c r="L197" s="33"/>
      <c r="M197" s="152" t="s">
        <v>1</v>
      </c>
      <c r="N197" s="153" t="s">
        <v>44</v>
      </c>
      <c r="O197" s="58"/>
      <c r="P197" s="154">
        <f>O197*H197</f>
        <v>0</v>
      </c>
      <c r="Q197" s="154">
        <v>0</v>
      </c>
      <c r="R197" s="154">
        <f>Q197*H197</f>
        <v>0</v>
      </c>
      <c r="S197" s="154">
        <v>0.00394</v>
      </c>
      <c r="T197" s="155">
        <f>S197*H197</f>
        <v>0.0788</v>
      </c>
      <c r="U197" s="32"/>
      <c r="V197" s="32"/>
      <c r="W197" s="32"/>
      <c r="X197" s="32"/>
      <c r="Y197" s="32"/>
      <c r="Z197" s="32"/>
      <c r="AA197" s="32"/>
      <c r="AB197" s="32"/>
      <c r="AC197" s="32"/>
      <c r="AD197" s="32"/>
      <c r="AE197" s="32"/>
      <c r="AR197" s="156" t="s">
        <v>238</v>
      </c>
      <c r="AT197" s="156" t="s">
        <v>208</v>
      </c>
      <c r="AU197" s="156" t="s">
        <v>89</v>
      </c>
      <c r="AY197" s="17" t="s">
        <v>207</v>
      </c>
      <c r="BE197" s="157">
        <f>IF(N197="základní",J197,0)</f>
        <v>0</v>
      </c>
      <c r="BF197" s="157">
        <f>IF(N197="snížená",J197,0)</f>
        <v>0</v>
      </c>
      <c r="BG197" s="157">
        <f>IF(N197="zákl. přenesená",J197,0)</f>
        <v>0</v>
      </c>
      <c r="BH197" s="157">
        <f>IF(N197="sníž. přenesená",J197,0)</f>
        <v>0</v>
      </c>
      <c r="BI197" s="157">
        <f>IF(N197="nulová",J197,0)</f>
        <v>0</v>
      </c>
      <c r="BJ197" s="17" t="s">
        <v>87</v>
      </c>
      <c r="BK197" s="157">
        <f>ROUND(I197*H197,2)</f>
        <v>0</v>
      </c>
      <c r="BL197" s="17" t="s">
        <v>238</v>
      </c>
      <c r="BM197" s="156" t="s">
        <v>1655</v>
      </c>
    </row>
    <row r="198" spans="1:47" s="2" customFormat="1" ht="12">
      <c r="A198" s="32"/>
      <c r="B198" s="33"/>
      <c r="C198" s="32"/>
      <c r="D198" s="158" t="s">
        <v>213</v>
      </c>
      <c r="E198" s="32"/>
      <c r="F198" s="159" t="s">
        <v>1656</v>
      </c>
      <c r="G198" s="32"/>
      <c r="H198" s="32"/>
      <c r="I198" s="160"/>
      <c r="J198" s="32"/>
      <c r="K198" s="32"/>
      <c r="L198" s="33"/>
      <c r="M198" s="161"/>
      <c r="N198" s="162"/>
      <c r="O198" s="58"/>
      <c r="P198" s="58"/>
      <c r="Q198" s="58"/>
      <c r="R198" s="58"/>
      <c r="S198" s="58"/>
      <c r="T198" s="59"/>
      <c r="U198" s="32"/>
      <c r="V198" s="32"/>
      <c r="W198" s="32"/>
      <c r="X198" s="32"/>
      <c r="Y198" s="32"/>
      <c r="Z198" s="32"/>
      <c r="AA198" s="32"/>
      <c r="AB198" s="32"/>
      <c r="AC198" s="32"/>
      <c r="AD198" s="32"/>
      <c r="AE198" s="32"/>
      <c r="AT198" s="17" t="s">
        <v>213</v>
      </c>
      <c r="AU198" s="17" t="s">
        <v>89</v>
      </c>
    </row>
    <row r="199" spans="2:51" s="15" customFormat="1" ht="12">
      <c r="B199" s="189"/>
      <c r="D199" s="158" t="s">
        <v>466</v>
      </c>
      <c r="E199" s="190" t="s">
        <v>1</v>
      </c>
      <c r="F199" s="191" t="s">
        <v>1657</v>
      </c>
      <c r="H199" s="192">
        <v>20</v>
      </c>
      <c r="I199" s="193"/>
      <c r="L199" s="189"/>
      <c r="M199" s="194"/>
      <c r="N199" s="195"/>
      <c r="O199" s="195"/>
      <c r="P199" s="195"/>
      <c r="Q199" s="195"/>
      <c r="R199" s="195"/>
      <c r="S199" s="195"/>
      <c r="T199" s="196"/>
      <c r="AT199" s="190" t="s">
        <v>466</v>
      </c>
      <c r="AU199" s="190" t="s">
        <v>89</v>
      </c>
      <c r="AV199" s="15" t="s">
        <v>89</v>
      </c>
      <c r="AW199" s="15" t="s">
        <v>36</v>
      </c>
      <c r="AX199" s="15" t="s">
        <v>87</v>
      </c>
      <c r="AY199" s="190" t="s">
        <v>207</v>
      </c>
    </row>
    <row r="200" spans="1:65" s="2" customFormat="1" ht="21.75" customHeight="1">
      <c r="A200" s="32"/>
      <c r="B200" s="143"/>
      <c r="C200" s="144" t="s">
        <v>253</v>
      </c>
      <c r="D200" s="144" t="s">
        <v>208</v>
      </c>
      <c r="E200" s="145" t="s">
        <v>1658</v>
      </c>
      <c r="F200" s="146" t="s">
        <v>1659</v>
      </c>
      <c r="G200" s="147" t="s">
        <v>612</v>
      </c>
      <c r="H200" s="148">
        <v>273</v>
      </c>
      <c r="I200" s="149"/>
      <c r="J200" s="150">
        <f>ROUND(I200*H200,2)</f>
        <v>0</v>
      </c>
      <c r="K200" s="151"/>
      <c r="L200" s="33"/>
      <c r="M200" s="152" t="s">
        <v>1</v>
      </c>
      <c r="N200" s="153" t="s">
        <v>44</v>
      </c>
      <c r="O200" s="58"/>
      <c r="P200" s="154">
        <f>O200*H200</f>
        <v>0</v>
      </c>
      <c r="Q200" s="154">
        <v>0.00158</v>
      </c>
      <c r="R200" s="154">
        <f>Q200*H200</f>
        <v>0.43134</v>
      </c>
      <c r="S200" s="154">
        <v>0</v>
      </c>
      <c r="T200" s="155">
        <f>S200*H200</f>
        <v>0</v>
      </c>
      <c r="U200" s="32"/>
      <c r="V200" s="32"/>
      <c r="W200" s="32"/>
      <c r="X200" s="32"/>
      <c r="Y200" s="32"/>
      <c r="Z200" s="32"/>
      <c r="AA200" s="32"/>
      <c r="AB200" s="32"/>
      <c r="AC200" s="32"/>
      <c r="AD200" s="32"/>
      <c r="AE200" s="32"/>
      <c r="AR200" s="156" t="s">
        <v>238</v>
      </c>
      <c r="AT200" s="156" t="s">
        <v>208</v>
      </c>
      <c r="AU200" s="156" t="s">
        <v>89</v>
      </c>
      <c r="AY200" s="17" t="s">
        <v>207</v>
      </c>
      <c r="BE200" s="157">
        <f>IF(N200="základní",J200,0)</f>
        <v>0</v>
      </c>
      <c r="BF200" s="157">
        <f>IF(N200="snížená",J200,0)</f>
        <v>0</v>
      </c>
      <c r="BG200" s="157">
        <f>IF(N200="zákl. přenesená",J200,0)</f>
        <v>0</v>
      </c>
      <c r="BH200" s="157">
        <f>IF(N200="sníž. přenesená",J200,0)</f>
        <v>0</v>
      </c>
      <c r="BI200" s="157">
        <f>IF(N200="nulová",J200,0)</f>
        <v>0</v>
      </c>
      <c r="BJ200" s="17" t="s">
        <v>87</v>
      </c>
      <c r="BK200" s="157">
        <f>ROUND(I200*H200,2)</f>
        <v>0</v>
      </c>
      <c r="BL200" s="17" t="s">
        <v>238</v>
      </c>
      <c r="BM200" s="156" t="s">
        <v>1660</v>
      </c>
    </row>
    <row r="201" spans="1:47" s="2" customFormat="1" ht="19.5">
      <c r="A201" s="32"/>
      <c r="B201" s="33"/>
      <c r="C201" s="32"/>
      <c r="D201" s="158" t="s">
        <v>213</v>
      </c>
      <c r="E201" s="32"/>
      <c r="F201" s="159" t="s">
        <v>1661</v>
      </c>
      <c r="G201" s="32"/>
      <c r="H201" s="32"/>
      <c r="I201" s="160"/>
      <c r="J201" s="32"/>
      <c r="K201" s="32"/>
      <c r="L201" s="33"/>
      <c r="M201" s="161"/>
      <c r="N201" s="162"/>
      <c r="O201" s="58"/>
      <c r="P201" s="58"/>
      <c r="Q201" s="58"/>
      <c r="R201" s="58"/>
      <c r="S201" s="58"/>
      <c r="T201" s="59"/>
      <c r="U201" s="32"/>
      <c r="V201" s="32"/>
      <c r="W201" s="32"/>
      <c r="X201" s="32"/>
      <c r="Y201" s="32"/>
      <c r="Z201" s="32"/>
      <c r="AA201" s="32"/>
      <c r="AB201" s="32"/>
      <c r="AC201" s="32"/>
      <c r="AD201" s="32"/>
      <c r="AE201" s="32"/>
      <c r="AT201" s="17" t="s">
        <v>213</v>
      </c>
      <c r="AU201" s="17" t="s">
        <v>89</v>
      </c>
    </row>
    <row r="202" spans="2:51" s="15" customFormat="1" ht="12">
      <c r="B202" s="189"/>
      <c r="D202" s="158" t="s">
        <v>466</v>
      </c>
      <c r="E202" s="190" t="s">
        <v>1</v>
      </c>
      <c r="F202" s="191" t="s">
        <v>1662</v>
      </c>
      <c r="H202" s="192">
        <v>273</v>
      </c>
      <c r="I202" s="193"/>
      <c r="L202" s="189"/>
      <c r="M202" s="194"/>
      <c r="N202" s="195"/>
      <c r="O202" s="195"/>
      <c r="P202" s="195"/>
      <c r="Q202" s="195"/>
      <c r="R202" s="195"/>
      <c r="S202" s="195"/>
      <c r="T202" s="196"/>
      <c r="AT202" s="190" t="s">
        <v>466</v>
      </c>
      <c r="AU202" s="190" t="s">
        <v>89</v>
      </c>
      <c r="AV202" s="15" t="s">
        <v>89</v>
      </c>
      <c r="AW202" s="15" t="s">
        <v>36</v>
      </c>
      <c r="AX202" s="15" t="s">
        <v>87</v>
      </c>
      <c r="AY202" s="190" t="s">
        <v>207</v>
      </c>
    </row>
    <row r="203" spans="1:65" s="2" customFormat="1" ht="21.75" customHeight="1">
      <c r="A203" s="32"/>
      <c r="B203" s="143"/>
      <c r="C203" s="144" t="s">
        <v>296</v>
      </c>
      <c r="D203" s="144" t="s">
        <v>208</v>
      </c>
      <c r="E203" s="145" t="s">
        <v>1663</v>
      </c>
      <c r="F203" s="146" t="s">
        <v>1664</v>
      </c>
      <c r="G203" s="147" t="s">
        <v>612</v>
      </c>
      <c r="H203" s="148">
        <v>270</v>
      </c>
      <c r="I203" s="149"/>
      <c r="J203" s="150">
        <f>ROUND(I203*H203,2)</f>
        <v>0</v>
      </c>
      <c r="K203" s="151"/>
      <c r="L203" s="33"/>
      <c r="M203" s="152" t="s">
        <v>1</v>
      </c>
      <c r="N203" s="153" t="s">
        <v>44</v>
      </c>
      <c r="O203" s="58"/>
      <c r="P203" s="154">
        <f>O203*H203</f>
        <v>0</v>
      </c>
      <c r="Q203" s="154">
        <v>0.00159</v>
      </c>
      <c r="R203" s="154">
        <f>Q203*H203</f>
        <v>0.4293</v>
      </c>
      <c r="S203" s="154">
        <v>0</v>
      </c>
      <c r="T203" s="155">
        <f>S203*H203</f>
        <v>0</v>
      </c>
      <c r="U203" s="32"/>
      <c r="V203" s="32"/>
      <c r="W203" s="32"/>
      <c r="X203" s="32"/>
      <c r="Y203" s="32"/>
      <c r="Z203" s="32"/>
      <c r="AA203" s="32"/>
      <c r="AB203" s="32"/>
      <c r="AC203" s="32"/>
      <c r="AD203" s="32"/>
      <c r="AE203" s="32"/>
      <c r="AR203" s="156" t="s">
        <v>238</v>
      </c>
      <c r="AT203" s="156" t="s">
        <v>208</v>
      </c>
      <c r="AU203" s="156" t="s">
        <v>89</v>
      </c>
      <c r="AY203" s="17" t="s">
        <v>207</v>
      </c>
      <c r="BE203" s="157">
        <f>IF(N203="základní",J203,0)</f>
        <v>0</v>
      </c>
      <c r="BF203" s="157">
        <f>IF(N203="snížená",J203,0)</f>
        <v>0</v>
      </c>
      <c r="BG203" s="157">
        <f>IF(N203="zákl. přenesená",J203,0)</f>
        <v>0</v>
      </c>
      <c r="BH203" s="157">
        <f>IF(N203="sníž. přenesená",J203,0)</f>
        <v>0</v>
      </c>
      <c r="BI203" s="157">
        <f>IF(N203="nulová",J203,0)</f>
        <v>0</v>
      </c>
      <c r="BJ203" s="17" t="s">
        <v>87</v>
      </c>
      <c r="BK203" s="157">
        <f>ROUND(I203*H203,2)</f>
        <v>0</v>
      </c>
      <c r="BL203" s="17" t="s">
        <v>238</v>
      </c>
      <c r="BM203" s="156" t="s">
        <v>1665</v>
      </c>
    </row>
    <row r="204" spans="1:47" s="2" customFormat="1" ht="19.5">
      <c r="A204" s="32"/>
      <c r="B204" s="33"/>
      <c r="C204" s="32"/>
      <c r="D204" s="158" t="s">
        <v>213</v>
      </c>
      <c r="E204" s="32"/>
      <c r="F204" s="159" t="s">
        <v>1666</v>
      </c>
      <c r="G204" s="32"/>
      <c r="H204" s="32"/>
      <c r="I204" s="160"/>
      <c r="J204" s="32"/>
      <c r="K204" s="32"/>
      <c r="L204" s="33"/>
      <c r="M204" s="161"/>
      <c r="N204" s="162"/>
      <c r="O204" s="58"/>
      <c r="P204" s="58"/>
      <c r="Q204" s="58"/>
      <c r="R204" s="58"/>
      <c r="S204" s="58"/>
      <c r="T204" s="59"/>
      <c r="U204" s="32"/>
      <c r="V204" s="32"/>
      <c r="W204" s="32"/>
      <c r="X204" s="32"/>
      <c r="Y204" s="32"/>
      <c r="Z204" s="32"/>
      <c r="AA204" s="32"/>
      <c r="AB204" s="32"/>
      <c r="AC204" s="32"/>
      <c r="AD204" s="32"/>
      <c r="AE204" s="32"/>
      <c r="AT204" s="17" t="s">
        <v>213</v>
      </c>
      <c r="AU204" s="17" t="s">
        <v>89</v>
      </c>
    </row>
    <row r="205" spans="2:51" s="15" customFormat="1" ht="12">
      <c r="B205" s="189"/>
      <c r="D205" s="158" t="s">
        <v>466</v>
      </c>
      <c r="E205" s="190" t="s">
        <v>1</v>
      </c>
      <c r="F205" s="191" t="s">
        <v>1667</v>
      </c>
      <c r="H205" s="192">
        <v>270</v>
      </c>
      <c r="I205" s="193"/>
      <c r="L205" s="189"/>
      <c r="M205" s="194"/>
      <c r="N205" s="195"/>
      <c r="O205" s="195"/>
      <c r="P205" s="195"/>
      <c r="Q205" s="195"/>
      <c r="R205" s="195"/>
      <c r="S205" s="195"/>
      <c r="T205" s="196"/>
      <c r="AT205" s="190" t="s">
        <v>466</v>
      </c>
      <c r="AU205" s="190" t="s">
        <v>89</v>
      </c>
      <c r="AV205" s="15" t="s">
        <v>89</v>
      </c>
      <c r="AW205" s="15" t="s">
        <v>36</v>
      </c>
      <c r="AX205" s="15" t="s">
        <v>87</v>
      </c>
      <c r="AY205" s="190" t="s">
        <v>207</v>
      </c>
    </row>
    <row r="206" spans="1:65" s="2" customFormat="1" ht="21.75" customHeight="1">
      <c r="A206" s="32"/>
      <c r="B206" s="143"/>
      <c r="C206" s="144" t="s">
        <v>258</v>
      </c>
      <c r="D206" s="144" t="s">
        <v>208</v>
      </c>
      <c r="E206" s="145" t="s">
        <v>1668</v>
      </c>
      <c r="F206" s="146" t="s">
        <v>1669</v>
      </c>
      <c r="G206" s="147" t="s">
        <v>333</v>
      </c>
      <c r="H206" s="148">
        <v>9</v>
      </c>
      <c r="I206" s="149"/>
      <c r="J206" s="150">
        <f>ROUND(I206*H206,2)</f>
        <v>0</v>
      </c>
      <c r="K206" s="151"/>
      <c r="L206" s="33"/>
      <c r="M206" s="152" t="s">
        <v>1</v>
      </c>
      <c r="N206" s="153" t="s">
        <v>44</v>
      </c>
      <c r="O206" s="58"/>
      <c r="P206" s="154">
        <f>O206*H206</f>
        <v>0</v>
      </c>
      <c r="Q206" s="154">
        <v>0.00036</v>
      </c>
      <c r="R206" s="154">
        <f>Q206*H206</f>
        <v>0.0032400000000000003</v>
      </c>
      <c r="S206" s="154">
        <v>0</v>
      </c>
      <c r="T206" s="155">
        <f>S206*H206</f>
        <v>0</v>
      </c>
      <c r="U206" s="32"/>
      <c r="V206" s="32"/>
      <c r="W206" s="32"/>
      <c r="X206" s="32"/>
      <c r="Y206" s="32"/>
      <c r="Z206" s="32"/>
      <c r="AA206" s="32"/>
      <c r="AB206" s="32"/>
      <c r="AC206" s="32"/>
      <c r="AD206" s="32"/>
      <c r="AE206" s="32"/>
      <c r="AR206" s="156" t="s">
        <v>238</v>
      </c>
      <c r="AT206" s="156" t="s">
        <v>208</v>
      </c>
      <c r="AU206" s="156" t="s">
        <v>89</v>
      </c>
      <c r="AY206" s="17" t="s">
        <v>207</v>
      </c>
      <c r="BE206" s="157">
        <f>IF(N206="základní",J206,0)</f>
        <v>0</v>
      </c>
      <c r="BF206" s="157">
        <f>IF(N206="snížená",J206,0)</f>
        <v>0</v>
      </c>
      <c r="BG206" s="157">
        <f>IF(N206="zákl. přenesená",J206,0)</f>
        <v>0</v>
      </c>
      <c r="BH206" s="157">
        <f>IF(N206="sníž. přenesená",J206,0)</f>
        <v>0</v>
      </c>
      <c r="BI206" s="157">
        <f>IF(N206="nulová",J206,0)</f>
        <v>0</v>
      </c>
      <c r="BJ206" s="17" t="s">
        <v>87</v>
      </c>
      <c r="BK206" s="157">
        <f>ROUND(I206*H206,2)</f>
        <v>0</v>
      </c>
      <c r="BL206" s="17" t="s">
        <v>238</v>
      </c>
      <c r="BM206" s="156" t="s">
        <v>1670</v>
      </c>
    </row>
    <row r="207" spans="1:47" s="2" customFormat="1" ht="29.25">
      <c r="A207" s="32"/>
      <c r="B207" s="33"/>
      <c r="C207" s="32"/>
      <c r="D207" s="158" t="s">
        <v>213</v>
      </c>
      <c r="E207" s="32"/>
      <c r="F207" s="159" t="s">
        <v>1671</v>
      </c>
      <c r="G207" s="32"/>
      <c r="H207" s="32"/>
      <c r="I207" s="160"/>
      <c r="J207" s="32"/>
      <c r="K207" s="32"/>
      <c r="L207" s="33"/>
      <c r="M207" s="161"/>
      <c r="N207" s="162"/>
      <c r="O207" s="58"/>
      <c r="P207" s="58"/>
      <c r="Q207" s="58"/>
      <c r="R207" s="58"/>
      <c r="S207" s="58"/>
      <c r="T207" s="59"/>
      <c r="U207" s="32"/>
      <c r="V207" s="32"/>
      <c r="W207" s="32"/>
      <c r="X207" s="32"/>
      <c r="Y207" s="32"/>
      <c r="Z207" s="32"/>
      <c r="AA207" s="32"/>
      <c r="AB207" s="32"/>
      <c r="AC207" s="32"/>
      <c r="AD207" s="32"/>
      <c r="AE207" s="32"/>
      <c r="AT207" s="17" t="s">
        <v>213</v>
      </c>
      <c r="AU207" s="17" t="s">
        <v>89</v>
      </c>
    </row>
    <row r="208" spans="2:51" s="15" customFormat="1" ht="12">
      <c r="B208" s="189"/>
      <c r="D208" s="158" t="s">
        <v>466</v>
      </c>
      <c r="E208" s="190" t="s">
        <v>1</v>
      </c>
      <c r="F208" s="191" t="s">
        <v>239</v>
      </c>
      <c r="H208" s="192">
        <v>9</v>
      </c>
      <c r="I208" s="193"/>
      <c r="L208" s="189"/>
      <c r="M208" s="194"/>
      <c r="N208" s="195"/>
      <c r="O208" s="195"/>
      <c r="P208" s="195"/>
      <c r="Q208" s="195"/>
      <c r="R208" s="195"/>
      <c r="S208" s="195"/>
      <c r="T208" s="196"/>
      <c r="AT208" s="190" t="s">
        <v>466</v>
      </c>
      <c r="AU208" s="190" t="s">
        <v>89</v>
      </c>
      <c r="AV208" s="15" t="s">
        <v>89</v>
      </c>
      <c r="AW208" s="15" t="s">
        <v>36</v>
      </c>
      <c r="AX208" s="15" t="s">
        <v>87</v>
      </c>
      <c r="AY208" s="190" t="s">
        <v>207</v>
      </c>
    </row>
    <row r="209" spans="1:65" s="2" customFormat="1" ht="33" customHeight="1">
      <c r="A209" s="32"/>
      <c r="B209" s="143"/>
      <c r="C209" s="144" t="s">
        <v>303</v>
      </c>
      <c r="D209" s="144" t="s">
        <v>208</v>
      </c>
      <c r="E209" s="145" t="s">
        <v>1672</v>
      </c>
      <c r="F209" s="146" t="s">
        <v>1673</v>
      </c>
      <c r="G209" s="147" t="s">
        <v>612</v>
      </c>
      <c r="H209" s="148">
        <v>135</v>
      </c>
      <c r="I209" s="149"/>
      <c r="J209" s="150">
        <f>ROUND(I209*H209,2)</f>
        <v>0</v>
      </c>
      <c r="K209" s="151"/>
      <c r="L209" s="33"/>
      <c r="M209" s="152" t="s">
        <v>1</v>
      </c>
      <c r="N209" s="153" t="s">
        <v>44</v>
      </c>
      <c r="O209" s="58"/>
      <c r="P209" s="154">
        <f>O209*H209</f>
        <v>0</v>
      </c>
      <c r="Q209" s="154">
        <v>0.00969</v>
      </c>
      <c r="R209" s="154">
        <f>Q209*H209</f>
        <v>1.3081500000000001</v>
      </c>
      <c r="S209" s="154">
        <v>0</v>
      </c>
      <c r="T209" s="155">
        <f>S209*H209</f>
        <v>0</v>
      </c>
      <c r="U209" s="32"/>
      <c r="V209" s="32"/>
      <c r="W209" s="32"/>
      <c r="X209" s="32"/>
      <c r="Y209" s="32"/>
      <c r="Z209" s="32"/>
      <c r="AA209" s="32"/>
      <c r="AB209" s="32"/>
      <c r="AC209" s="32"/>
      <c r="AD209" s="32"/>
      <c r="AE209" s="32"/>
      <c r="AR209" s="156" t="s">
        <v>238</v>
      </c>
      <c r="AT209" s="156" t="s">
        <v>208</v>
      </c>
      <c r="AU209" s="156" t="s">
        <v>89</v>
      </c>
      <c r="AY209" s="17" t="s">
        <v>207</v>
      </c>
      <c r="BE209" s="157">
        <f>IF(N209="základní",J209,0)</f>
        <v>0</v>
      </c>
      <c r="BF209" s="157">
        <f>IF(N209="snížená",J209,0)</f>
        <v>0</v>
      </c>
      <c r="BG209" s="157">
        <f>IF(N209="zákl. přenesená",J209,0)</f>
        <v>0</v>
      </c>
      <c r="BH209" s="157">
        <f>IF(N209="sníž. přenesená",J209,0)</f>
        <v>0</v>
      </c>
      <c r="BI209" s="157">
        <f>IF(N209="nulová",J209,0)</f>
        <v>0</v>
      </c>
      <c r="BJ209" s="17" t="s">
        <v>87</v>
      </c>
      <c r="BK209" s="157">
        <f>ROUND(I209*H209,2)</f>
        <v>0</v>
      </c>
      <c r="BL209" s="17" t="s">
        <v>238</v>
      </c>
      <c r="BM209" s="156" t="s">
        <v>1674</v>
      </c>
    </row>
    <row r="210" spans="1:47" s="2" customFormat="1" ht="19.5">
      <c r="A210" s="32"/>
      <c r="B210" s="33"/>
      <c r="C210" s="32"/>
      <c r="D210" s="158" t="s">
        <v>213</v>
      </c>
      <c r="E210" s="32"/>
      <c r="F210" s="159" t="s">
        <v>1675</v>
      </c>
      <c r="G210" s="32"/>
      <c r="H210" s="32"/>
      <c r="I210" s="160"/>
      <c r="J210" s="32"/>
      <c r="K210" s="32"/>
      <c r="L210" s="33"/>
      <c r="M210" s="161"/>
      <c r="N210" s="162"/>
      <c r="O210" s="58"/>
      <c r="P210" s="58"/>
      <c r="Q210" s="58"/>
      <c r="R210" s="58"/>
      <c r="S210" s="58"/>
      <c r="T210" s="59"/>
      <c r="U210" s="32"/>
      <c r="V210" s="32"/>
      <c r="W210" s="32"/>
      <c r="X210" s="32"/>
      <c r="Y210" s="32"/>
      <c r="Z210" s="32"/>
      <c r="AA210" s="32"/>
      <c r="AB210" s="32"/>
      <c r="AC210" s="32"/>
      <c r="AD210" s="32"/>
      <c r="AE210" s="32"/>
      <c r="AT210" s="17" t="s">
        <v>213</v>
      </c>
      <c r="AU210" s="17" t="s">
        <v>89</v>
      </c>
    </row>
    <row r="211" spans="2:51" s="15" customFormat="1" ht="12">
      <c r="B211" s="189"/>
      <c r="D211" s="158" t="s">
        <v>466</v>
      </c>
      <c r="E211" s="190" t="s">
        <v>1</v>
      </c>
      <c r="F211" s="191" t="s">
        <v>1676</v>
      </c>
      <c r="H211" s="192">
        <v>135</v>
      </c>
      <c r="I211" s="193"/>
      <c r="L211" s="189"/>
      <c r="M211" s="194"/>
      <c r="N211" s="195"/>
      <c r="O211" s="195"/>
      <c r="P211" s="195"/>
      <c r="Q211" s="195"/>
      <c r="R211" s="195"/>
      <c r="S211" s="195"/>
      <c r="T211" s="196"/>
      <c r="AT211" s="190" t="s">
        <v>466</v>
      </c>
      <c r="AU211" s="190" t="s">
        <v>89</v>
      </c>
      <c r="AV211" s="15" t="s">
        <v>89</v>
      </c>
      <c r="AW211" s="15" t="s">
        <v>36</v>
      </c>
      <c r="AX211" s="15" t="s">
        <v>87</v>
      </c>
      <c r="AY211" s="190" t="s">
        <v>207</v>
      </c>
    </row>
    <row r="212" spans="1:65" s="2" customFormat="1" ht="33" customHeight="1">
      <c r="A212" s="32"/>
      <c r="B212" s="143"/>
      <c r="C212" s="144" t="s">
        <v>261</v>
      </c>
      <c r="D212" s="144" t="s">
        <v>208</v>
      </c>
      <c r="E212" s="145" t="s">
        <v>1677</v>
      </c>
      <c r="F212" s="146" t="s">
        <v>1678</v>
      </c>
      <c r="G212" s="147" t="s">
        <v>333</v>
      </c>
      <c r="H212" s="148">
        <v>1</v>
      </c>
      <c r="I212" s="149"/>
      <c r="J212" s="150">
        <f>ROUND(I212*H212,2)</f>
        <v>0</v>
      </c>
      <c r="K212" s="151"/>
      <c r="L212" s="33"/>
      <c r="M212" s="152" t="s">
        <v>1</v>
      </c>
      <c r="N212" s="153" t="s">
        <v>44</v>
      </c>
      <c r="O212" s="58"/>
      <c r="P212" s="154">
        <f>O212*H212</f>
        <v>0</v>
      </c>
      <c r="Q212" s="154">
        <v>0.00047</v>
      </c>
      <c r="R212" s="154">
        <f>Q212*H212</f>
        <v>0.00047</v>
      </c>
      <c r="S212" s="154">
        <v>0</v>
      </c>
      <c r="T212" s="155">
        <f>S212*H212</f>
        <v>0</v>
      </c>
      <c r="U212" s="32"/>
      <c r="V212" s="32"/>
      <c r="W212" s="32"/>
      <c r="X212" s="32"/>
      <c r="Y212" s="32"/>
      <c r="Z212" s="32"/>
      <c r="AA212" s="32"/>
      <c r="AB212" s="32"/>
      <c r="AC212" s="32"/>
      <c r="AD212" s="32"/>
      <c r="AE212" s="32"/>
      <c r="AR212" s="156" t="s">
        <v>238</v>
      </c>
      <c r="AT212" s="156" t="s">
        <v>208</v>
      </c>
      <c r="AU212" s="156" t="s">
        <v>89</v>
      </c>
      <c r="AY212" s="17" t="s">
        <v>207</v>
      </c>
      <c r="BE212" s="157">
        <f>IF(N212="základní",J212,0)</f>
        <v>0</v>
      </c>
      <c r="BF212" s="157">
        <f>IF(N212="snížená",J212,0)</f>
        <v>0</v>
      </c>
      <c r="BG212" s="157">
        <f>IF(N212="zákl. přenesená",J212,0)</f>
        <v>0</v>
      </c>
      <c r="BH212" s="157">
        <f>IF(N212="sníž. přenesená",J212,0)</f>
        <v>0</v>
      </c>
      <c r="BI212" s="157">
        <f>IF(N212="nulová",J212,0)</f>
        <v>0</v>
      </c>
      <c r="BJ212" s="17" t="s">
        <v>87</v>
      </c>
      <c r="BK212" s="157">
        <f>ROUND(I212*H212,2)</f>
        <v>0</v>
      </c>
      <c r="BL212" s="17" t="s">
        <v>238</v>
      </c>
      <c r="BM212" s="156" t="s">
        <v>1679</v>
      </c>
    </row>
    <row r="213" spans="1:47" s="2" customFormat="1" ht="29.25">
      <c r="A213" s="32"/>
      <c r="B213" s="33"/>
      <c r="C213" s="32"/>
      <c r="D213" s="158" t="s">
        <v>213</v>
      </c>
      <c r="E213" s="32"/>
      <c r="F213" s="159" t="s">
        <v>1680</v>
      </c>
      <c r="G213" s="32"/>
      <c r="H213" s="32"/>
      <c r="I213" s="160"/>
      <c r="J213" s="32"/>
      <c r="K213" s="32"/>
      <c r="L213" s="33"/>
      <c r="M213" s="161"/>
      <c r="N213" s="162"/>
      <c r="O213" s="58"/>
      <c r="P213" s="58"/>
      <c r="Q213" s="58"/>
      <c r="R213" s="58"/>
      <c r="S213" s="58"/>
      <c r="T213" s="59"/>
      <c r="U213" s="32"/>
      <c r="V213" s="32"/>
      <c r="W213" s="32"/>
      <c r="X213" s="32"/>
      <c r="Y213" s="32"/>
      <c r="Z213" s="32"/>
      <c r="AA213" s="32"/>
      <c r="AB213" s="32"/>
      <c r="AC213" s="32"/>
      <c r="AD213" s="32"/>
      <c r="AE213" s="32"/>
      <c r="AT213" s="17" t="s">
        <v>213</v>
      </c>
      <c r="AU213" s="17" t="s">
        <v>89</v>
      </c>
    </row>
    <row r="214" spans="2:51" s="15" customFormat="1" ht="12">
      <c r="B214" s="189"/>
      <c r="D214" s="158" t="s">
        <v>466</v>
      </c>
      <c r="E214" s="190" t="s">
        <v>1</v>
      </c>
      <c r="F214" s="191" t="s">
        <v>1681</v>
      </c>
      <c r="H214" s="192">
        <v>1</v>
      </c>
      <c r="I214" s="193"/>
      <c r="L214" s="189"/>
      <c r="M214" s="194"/>
      <c r="N214" s="195"/>
      <c r="O214" s="195"/>
      <c r="P214" s="195"/>
      <c r="Q214" s="195"/>
      <c r="R214" s="195"/>
      <c r="S214" s="195"/>
      <c r="T214" s="196"/>
      <c r="AT214" s="190" t="s">
        <v>466</v>
      </c>
      <c r="AU214" s="190" t="s">
        <v>89</v>
      </c>
      <c r="AV214" s="15" t="s">
        <v>89</v>
      </c>
      <c r="AW214" s="15" t="s">
        <v>36</v>
      </c>
      <c r="AX214" s="15" t="s">
        <v>87</v>
      </c>
      <c r="AY214" s="190" t="s">
        <v>207</v>
      </c>
    </row>
    <row r="215" spans="1:65" s="2" customFormat="1" ht="21.75" customHeight="1">
      <c r="A215" s="32"/>
      <c r="B215" s="143"/>
      <c r="C215" s="144" t="s">
        <v>310</v>
      </c>
      <c r="D215" s="144" t="s">
        <v>208</v>
      </c>
      <c r="E215" s="145" t="s">
        <v>1682</v>
      </c>
      <c r="F215" s="146" t="s">
        <v>1683</v>
      </c>
      <c r="G215" s="147" t="s">
        <v>612</v>
      </c>
      <c r="H215" s="148">
        <v>26</v>
      </c>
      <c r="I215" s="149"/>
      <c r="J215" s="150">
        <f>ROUND(I215*H215,2)</f>
        <v>0</v>
      </c>
      <c r="K215" s="151"/>
      <c r="L215" s="33"/>
      <c r="M215" s="152" t="s">
        <v>1</v>
      </c>
      <c r="N215" s="153" t="s">
        <v>44</v>
      </c>
      <c r="O215" s="58"/>
      <c r="P215" s="154">
        <f>O215*H215</f>
        <v>0</v>
      </c>
      <c r="Q215" s="154">
        <v>0.0021</v>
      </c>
      <c r="R215" s="154">
        <f>Q215*H215</f>
        <v>0.054599999999999996</v>
      </c>
      <c r="S215" s="154">
        <v>0</v>
      </c>
      <c r="T215" s="155">
        <f>S215*H215</f>
        <v>0</v>
      </c>
      <c r="U215" s="32"/>
      <c r="V215" s="32"/>
      <c r="W215" s="32"/>
      <c r="X215" s="32"/>
      <c r="Y215" s="32"/>
      <c r="Z215" s="32"/>
      <c r="AA215" s="32"/>
      <c r="AB215" s="32"/>
      <c r="AC215" s="32"/>
      <c r="AD215" s="32"/>
      <c r="AE215" s="32"/>
      <c r="AR215" s="156" t="s">
        <v>238</v>
      </c>
      <c r="AT215" s="156" t="s">
        <v>208</v>
      </c>
      <c r="AU215" s="156" t="s">
        <v>89</v>
      </c>
      <c r="AY215" s="17" t="s">
        <v>207</v>
      </c>
      <c r="BE215" s="157">
        <f>IF(N215="základní",J215,0)</f>
        <v>0</v>
      </c>
      <c r="BF215" s="157">
        <f>IF(N215="snížená",J215,0)</f>
        <v>0</v>
      </c>
      <c r="BG215" s="157">
        <f>IF(N215="zákl. přenesená",J215,0)</f>
        <v>0</v>
      </c>
      <c r="BH215" s="157">
        <f>IF(N215="sníž. přenesená",J215,0)</f>
        <v>0</v>
      </c>
      <c r="BI215" s="157">
        <f>IF(N215="nulová",J215,0)</f>
        <v>0</v>
      </c>
      <c r="BJ215" s="17" t="s">
        <v>87</v>
      </c>
      <c r="BK215" s="157">
        <f>ROUND(I215*H215,2)</f>
        <v>0</v>
      </c>
      <c r="BL215" s="17" t="s">
        <v>238</v>
      </c>
      <c r="BM215" s="156" t="s">
        <v>1684</v>
      </c>
    </row>
    <row r="216" spans="1:47" s="2" customFormat="1" ht="19.5">
      <c r="A216" s="32"/>
      <c r="B216" s="33"/>
      <c r="C216" s="32"/>
      <c r="D216" s="158" t="s">
        <v>213</v>
      </c>
      <c r="E216" s="32"/>
      <c r="F216" s="159" t="s">
        <v>1685</v>
      </c>
      <c r="G216" s="32"/>
      <c r="H216" s="32"/>
      <c r="I216" s="160"/>
      <c r="J216" s="32"/>
      <c r="K216" s="32"/>
      <c r="L216" s="33"/>
      <c r="M216" s="161"/>
      <c r="N216" s="162"/>
      <c r="O216" s="58"/>
      <c r="P216" s="58"/>
      <c r="Q216" s="58"/>
      <c r="R216" s="58"/>
      <c r="S216" s="58"/>
      <c r="T216" s="59"/>
      <c r="U216" s="32"/>
      <c r="V216" s="32"/>
      <c r="W216" s="32"/>
      <c r="X216" s="32"/>
      <c r="Y216" s="32"/>
      <c r="Z216" s="32"/>
      <c r="AA216" s="32"/>
      <c r="AB216" s="32"/>
      <c r="AC216" s="32"/>
      <c r="AD216" s="32"/>
      <c r="AE216" s="32"/>
      <c r="AT216" s="17" t="s">
        <v>213</v>
      </c>
      <c r="AU216" s="17" t="s">
        <v>89</v>
      </c>
    </row>
    <row r="217" spans="2:51" s="15" customFormat="1" ht="12">
      <c r="B217" s="189"/>
      <c r="D217" s="158" t="s">
        <v>466</v>
      </c>
      <c r="E217" s="190" t="s">
        <v>1</v>
      </c>
      <c r="F217" s="191" t="s">
        <v>258</v>
      </c>
      <c r="H217" s="192">
        <v>26</v>
      </c>
      <c r="I217" s="193"/>
      <c r="L217" s="189"/>
      <c r="M217" s="194"/>
      <c r="N217" s="195"/>
      <c r="O217" s="195"/>
      <c r="P217" s="195"/>
      <c r="Q217" s="195"/>
      <c r="R217" s="195"/>
      <c r="S217" s="195"/>
      <c r="T217" s="196"/>
      <c r="AT217" s="190" t="s">
        <v>466</v>
      </c>
      <c r="AU217" s="190" t="s">
        <v>89</v>
      </c>
      <c r="AV217" s="15" t="s">
        <v>89</v>
      </c>
      <c r="AW217" s="15" t="s">
        <v>36</v>
      </c>
      <c r="AX217" s="15" t="s">
        <v>87</v>
      </c>
      <c r="AY217" s="190" t="s">
        <v>207</v>
      </c>
    </row>
    <row r="218" spans="1:65" s="2" customFormat="1" ht="21.75" customHeight="1">
      <c r="A218" s="32"/>
      <c r="B218" s="143"/>
      <c r="C218" s="144" t="s">
        <v>264</v>
      </c>
      <c r="D218" s="144" t="s">
        <v>208</v>
      </c>
      <c r="E218" s="145" t="s">
        <v>1686</v>
      </c>
      <c r="F218" s="146" t="s">
        <v>1687</v>
      </c>
      <c r="G218" s="147" t="s">
        <v>1688</v>
      </c>
      <c r="H218" s="214"/>
      <c r="I218" s="149"/>
      <c r="J218" s="150">
        <f>ROUND(I218*H218,2)</f>
        <v>0</v>
      </c>
      <c r="K218" s="151"/>
      <c r="L218" s="33"/>
      <c r="M218" s="152" t="s">
        <v>1</v>
      </c>
      <c r="N218" s="153" t="s">
        <v>44</v>
      </c>
      <c r="O218" s="58"/>
      <c r="P218" s="154">
        <f>O218*H218</f>
        <v>0</v>
      </c>
      <c r="Q218" s="154">
        <v>0</v>
      </c>
      <c r="R218" s="154">
        <f>Q218*H218</f>
        <v>0</v>
      </c>
      <c r="S218" s="154">
        <v>0</v>
      </c>
      <c r="T218" s="155">
        <f>S218*H218</f>
        <v>0</v>
      </c>
      <c r="U218" s="32"/>
      <c r="V218" s="32"/>
      <c r="W218" s="32"/>
      <c r="X218" s="32"/>
      <c r="Y218" s="32"/>
      <c r="Z218" s="32"/>
      <c r="AA218" s="32"/>
      <c r="AB218" s="32"/>
      <c r="AC218" s="32"/>
      <c r="AD218" s="32"/>
      <c r="AE218" s="32"/>
      <c r="AR218" s="156" t="s">
        <v>238</v>
      </c>
      <c r="AT218" s="156" t="s">
        <v>208</v>
      </c>
      <c r="AU218" s="156" t="s">
        <v>89</v>
      </c>
      <c r="AY218" s="17" t="s">
        <v>207</v>
      </c>
      <c r="BE218" s="157">
        <f>IF(N218="základní",J218,0)</f>
        <v>0</v>
      </c>
      <c r="BF218" s="157">
        <f>IF(N218="snížená",J218,0)</f>
        <v>0</v>
      </c>
      <c r="BG218" s="157">
        <f>IF(N218="zákl. přenesená",J218,0)</f>
        <v>0</v>
      </c>
      <c r="BH218" s="157">
        <f>IF(N218="sníž. přenesená",J218,0)</f>
        <v>0</v>
      </c>
      <c r="BI218" s="157">
        <f>IF(N218="nulová",J218,0)</f>
        <v>0</v>
      </c>
      <c r="BJ218" s="17" t="s">
        <v>87</v>
      </c>
      <c r="BK218" s="157">
        <f>ROUND(I218*H218,2)</f>
        <v>0</v>
      </c>
      <c r="BL218" s="17" t="s">
        <v>238</v>
      </c>
      <c r="BM218" s="156" t="s">
        <v>1689</v>
      </c>
    </row>
    <row r="219" spans="1:47" s="2" customFormat="1" ht="29.25">
      <c r="A219" s="32"/>
      <c r="B219" s="33"/>
      <c r="C219" s="32"/>
      <c r="D219" s="158" t="s">
        <v>213</v>
      </c>
      <c r="E219" s="32"/>
      <c r="F219" s="159" t="s">
        <v>1690</v>
      </c>
      <c r="G219" s="32"/>
      <c r="H219" s="32"/>
      <c r="I219" s="160"/>
      <c r="J219" s="32"/>
      <c r="K219" s="32"/>
      <c r="L219" s="33"/>
      <c r="M219" s="161"/>
      <c r="N219" s="162"/>
      <c r="O219" s="58"/>
      <c r="P219" s="58"/>
      <c r="Q219" s="58"/>
      <c r="R219" s="58"/>
      <c r="S219" s="58"/>
      <c r="T219" s="59"/>
      <c r="U219" s="32"/>
      <c r="V219" s="32"/>
      <c r="W219" s="32"/>
      <c r="X219" s="32"/>
      <c r="Y219" s="32"/>
      <c r="Z219" s="32"/>
      <c r="AA219" s="32"/>
      <c r="AB219" s="32"/>
      <c r="AC219" s="32"/>
      <c r="AD219" s="32"/>
      <c r="AE219" s="32"/>
      <c r="AT219" s="17" t="s">
        <v>213</v>
      </c>
      <c r="AU219" s="17" t="s">
        <v>89</v>
      </c>
    </row>
    <row r="220" spans="2:63" s="11" customFormat="1" ht="22.9" customHeight="1">
      <c r="B220" s="132"/>
      <c r="D220" s="133" t="s">
        <v>78</v>
      </c>
      <c r="E220" s="187" t="s">
        <v>1691</v>
      </c>
      <c r="F220" s="187" t="s">
        <v>1692</v>
      </c>
      <c r="I220" s="135"/>
      <c r="J220" s="188">
        <f>BK220</f>
        <v>0</v>
      </c>
      <c r="L220" s="132"/>
      <c r="M220" s="137"/>
      <c r="N220" s="138"/>
      <c r="O220" s="138"/>
      <c r="P220" s="139">
        <f>SUM(P221:P252)</f>
        <v>0</v>
      </c>
      <c r="Q220" s="138"/>
      <c r="R220" s="139">
        <f>SUM(R221:R252)</f>
        <v>36.50431938</v>
      </c>
      <c r="S220" s="138"/>
      <c r="T220" s="140">
        <f>SUM(T221:T252)</f>
        <v>5.600924</v>
      </c>
      <c r="AR220" s="133" t="s">
        <v>89</v>
      </c>
      <c r="AT220" s="141" t="s">
        <v>78</v>
      </c>
      <c r="AU220" s="141" t="s">
        <v>87</v>
      </c>
      <c r="AY220" s="133" t="s">
        <v>207</v>
      </c>
      <c r="BK220" s="142">
        <f>SUM(BK221:BK252)</f>
        <v>0</v>
      </c>
    </row>
    <row r="221" spans="1:65" s="2" customFormat="1" ht="16.5" customHeight="1">
      <c r="A221" s="32"/>
      <c r="B221" s="143"/>
      <c r="C221" s="144" t="s">
        <v>318</v>
      </c>
      <c r="D221" s="144" t="s">
        <v>208</v>
      </c>
      <c r="E221" s="145" t="s">
        <v>1693</v>
      </c>
      <c r="F221" s="146" t="s">
        <v>1694</v>
      </c>
      <c r="G221" s="147" t="s">
        <v>789</v>
      </c>
      <c r="H221" s="148">
        <v>941.342</v>
      </c>
      <c r="I221" s="149"/>
      <c r="J221" s="150">
        <f>ROUND(I221*H221,2)</f>
        <v>0</v>
      </c>
      <c r="K221" s="151"/>
      <c r="L221" s="33"/>
      <c r="M221" s="152" t="s">
        <v>1</v>
      </c>
      <c r="N221" s="153" t="s">
        <v>44</v>
      </c>
      <c r="O221" s="58"/>
      <c r="P221" s="154">
        <f>O221*H221</f>
        <v>0</v>
      </c>
      <c r="Q221" s="154">
        <v>0.00028</v>
      </c>
      <c r="R221" s="154">
        <f>Q221*H221</f>
        <v>0.26357576</v>
      </c>
      <c r="S221" s="154">
        <v>0</v>
      </c>
      <c r="T221" s="155">
        <f>S221*H221</f>
        <v>0</v>
      </c>
      <c r="U221" s="32"/>
      <c r="V221" s="32"/>
      <c r="W221" s="32"/>
      <c r="X221" s="32"/>
      <c r="Y221" s="32"/>
      <c r="Z221" s="32"/>
      <c r="AA221" s="32"/>
      <c r="AB221" s="32"/>
      <c r="AC221" s="32"/>
      <c r="AD221" s="32"/>
      <c r="AE221" s="32"/>
      <c r="AR221" s="156" t="s">
        <v>238</v>
      </c>
      <c r="AT221" s="156" t="s">
        <v>208</v>
      </c>
      <c r="AU221" s="156" t="s">
        <v>89</v>
      </c>
      <c r="AY221" s="17" t="s">
        <v>207</v>
      </c>
      <c r="BE221" s="157">
        <f>IF(N221="základní",J221,0)</f>
        <v>0</v>
      </c>
      <c r="BF221" s="157">
        <f>IF(N221="snížená",J221,0)</f>
        <v>0</v>
      </c>
      <c r="BG221" s="157">
        <f>IF(N221="zákl. přenesená",J221,0)</f>
        <v>0</v>
      </c>
      <c r="BH221" s="157">
        <f>IF(N221="sníž. přenesená",J221,0)</f>
        <v>0</v>
      </c>
      <c r="BI221" s="157">
        <f>IF(N221="nulová",J221,0)</f>
        <v>0</v>
      </c>
      <c r="BJ221" s="17" t="s">
        <v>87</v>
      </c>
      <c r="BK221" s="157">
        <f>ROUND(I221*H221,2)</f>
        <v>0</v>
      </c>
      <c r="BL221" s="17" t="s">
        <v>238</v>
      </c>
      <c r="BM221" s="156" t="s">
        <v>1695</v>
      </c>
    </row>
    <row r="222" spans="1:47" s="2" customFormat="1" ht="19.5">
      <c r="A222" s="32"/>
      <c r="B222" s="33"/>
      <c r="C222" s="32"/>
      <c r="D222" s="158" t="s">
        <v>213</v>
      </c>
      <c r="E222" s="32"/>
      <c r="F222" s="159" t="s">
        <v>1696</v>
      </c>
      <c r="G222" s="32"/>
      <c r="H222" s="32"/>
      <c r="I222" s="160"/>
      <c r="J222" s="32"/>
      <c r="K222" s="32"/>
      <c r="L222" s="33"/>
      <c r="M222" s="161"/>
      <c r="N222" s="162"/>
      <c r="O222" s="58"/>
      <c r="P222" s="58"/>
      <c r="Q222" s="58"/>
      <c r="R222" s="58"/>
      <c r="S222" s="58"/>
      <c r="T222" s="59"/>
      <c r="U222" s="32"/>
      <c r="V222" s="32"/>
      <c r="W222" s="32"/>
      <c r="X222" s="32"/>
      <c r="Y222" s="32"/>
      <c r="Z222" s="32"/>
      <c r="AA222" s="32"/>
      <c r="AB222" s="32"/>
      <c r="AC222" s="32"/>
      <c r="AD222" s="32"/>
      <c r="AE222" s="32"/>
      <c r="AT222" s="17" t="s">
        <v>213</v>
      </c>
      <c r="AU222" s="17" t="s">
        <v>89</v>
      </c>
    </row>
    <row r="223" spans="2:51" s="15" customFormat="1" ht="12">
      <c r="B223" s="189"/>
      <c r="D223" s="158" t="s">
        <v>466</v>
      </c>
      <c r="E223" s="190" t="s">
        <v>1</v>
      </c>
      <c r="F223" s="191">
        <v>941.342</v>
      </c>
      <c r="H223" s="192">
        <v>941.342</v>
      </c>
      <c r="I223" s="193"/>
      <c r="L223" s="189"/>
      <c r="M223" s="194"/>
      <c r="N223" s="195"/>
      <c r="O223" s="195"/>
      <c r="P223" s="195"/>
      <c r="Q223" s="195"/>
      <c r="R223" s="195"/>
      <c r="S223" s="195"/>
      <c r="T223" s="196"/>
      <c r="AT223" s="190" t="s">
        <v>466</v>
      </c>
      <c r="AU223" s="190" t="s">
        <v>89</v>
      </c>
      <c r="AV223" s="15" t="s">
        <v>89</v>
      </c>
      <c r="AW223" s="15" t="s">
        <v>36</v>
      </c>
      <c r="AX223" s="15" t="s">
        <v>87</v>
      </c>
      <c r="AY223" s="190" t="s">
        <v>207</v>
      </c>
    </row>
    <row r="224" spans="1:65" s="2" customFormat="1" ht="21.75" customHeight="1">
      <c r="A224" s="32"/>
      <c r="B224" s="143"/>
      <c r="C224" s="197" t="s">
        <v>268</v>
      </c>
      <c r="D224" s="197" t="s">
        <v>267</v>
      </c>
      <c r="E224" s="198" t="s">
        <v>1697</v>
      </c>
      <c r="F224" s="199" t="s">
        <v>1698</v>
      </c>
      <c r="G224" s="200" t="s">
        <v>789</v>
      </c>
      <c r="H224" s="201">
        <v>941.342</v>
      </c>
      <c r="I224" s="202"/>
      <c r="J224" s="203">
        <f>ROUND(I224*H224,2)</f>
        <v>0</v>
      </c>
      <c r="K224" s="204"/>
      <c r="L224" s="205"/>
      <c r="M224" s="206" t="s">
        <v>1</v>
      </c>
      <c r="N224" s="207" t="s">
        <v>44</v>
      </c>
      <c r="O224" s="58"/>
      <c r="P224" s="154">
        <f>O224*H224</f>
        <v>0</v>
      </c>
      <c r="Q224" s="154">
        <v>0.0121</v>
      </c>
      <c r="R224" s="154">
        <f>Q224*H224</f>
        <v>11.390238199999999</v>
      </c>
      <c r="S224" s="154">
        <v>0</v>
      </c>
      <c r="T224" s="155">
        <f>S224*H224</f>
        <v>0</v>
      </c>
      <c r="U224" s="32"/>
      <c r="V224" s="32"/>
      <c r="W224" s="32"/>
      <c r="X224" s="32"/>
      <c r="Y224" s="32"/>
      <c r="Z224" s="32"/>
      <c r="AA224" s="32"/>
      <c r="AB224" s="32"/>
      <c r="AC224" s="32"/>
      <c r="AD224" s="32"/>
      <c r="AE224" s="32"/>
      <c r="AR224" s="156" t="s">
        <v>268</v>
      </c>
      <c r="AT224" s="156" t="s">
        <v>267</v>
      </c>
      <c r="AU224" s="156" t="s">
        <v>89</v>
      </c>
      <c r="AY224" s="17" t="s">
        <v>207</v>
      </c>
      <c r="BE224" s="157">
        <f>IF(N224="základní",J224,0)</f>
        <v>0</v>
      </c>
      <c r="BF224" s="157">
        <f>IF(N224="snížená",J224,0)</f>
        <v>0</v>
      </c>
      <c r="BG224" s="157">
        <f>IF(N224="zákl. přenesená",J224,0)</f>
        <v>0</v>
      </c>
      <c r="BH224" s="157">
        <f>IF(N224="sníž. přenesená",J224,0)</f>
        <v>0</v>
      </c>
      <c r="BI224" s="157">
        <f>IF(N224="nulová",J224,0)</f>
        <v>0</v>
      </c>
      <c r="BJ224" s="17" t="s">
        <v>87</v>
      </c>
      <c r="BK224" s="157">
        <f>ROUND(I224*H224,2)</f>
        <v>0</v>
      </c>
      <c r="BL224" s="17" t="s">
        <v>238</v>
      </c>
      <c r="BM224" s="156" t="s">
        <v>1699</v>
      </c>
    </row>
    <row r="225" spans="1:47" s="2" customFormat="1" ht="12">
      <c r="A225" s="32"/>
      <c r="B225" s="33"/>
      <c r="C225" s="32"/>
      <c r="D225" s="158" t="s">
        <v>213</v>
      </c>
      <c r="E225" s="32"/>
      <c r="F225" s="159" t="s">
        <v>1700</v>
      </c>
      <c r="G225" s="32"/>
      <c r="H225" s="32"/>
      <c r="I225" s="160"/>
      <c r="J225" s="32"/>
      <c r="K225" s="32"/>
      <c r="L225" s="33"/>
      <c r="M225" s="161"/>
      <c r="N225" s="162"/>
      <c r="O225" s="58"/>
      <c r="P225" s="58"/>
      <c r="Q225" s="58"/>
      <c r="R225" s="58"/>
      <c r="S225" s="58"/>
      <c r="T225" s="59"/>
      <c r="U225" s="32"/>
      <c r="V225" s="32"/>
      <c r="W225" s="32"/>
      <c r="X225" s="32"/>
      <c r="Y225" s="32"/>
      <c r="Z225" s="32"/>
      <c r="AA225" s="32"/>
      <c r="AB225" s="32"/>
      <c r="AC225" s="32"/>
      <c r="AD225" s="32"/>
      <c r="AE225" s="32"/>
      <c r="AT225" s="17" t="s">
        <v>213</v>
      </c>
      <c r="AU225" s="17" t="s">
        <v>89</v>
      </c>
    </row>
    <row r="226" spans="1:65" s="2" customFormat="1" ht="21.75" customHeight="1">
      <c r="A226" s="32"/>
      <c r="B226" s="143"/>
      <c r="C226" s="197" t="s">
        <v>327</v>
      </c>
      <c r="D226" s="197" t="s">
        <v>267</v>
      </c>
      <c r="E226" s="198" t="s">
        <v>1701</v>
      </c>
      <c r="F226" s="199" t="s">
        <v>1702</v>
      </c>
      <c r="G226" s="200" t="s">
        <v>789</v>
      </c>
      <c r="H226" s="201">
        <v>941.342</v>
      </c>
      <c r="I226" s="202"/>
      <c r="J226" s="203">
        <f>ROUND(I226*H226,2)</f>
        <v>0</v>
      </c>
      <c r="K226" s="204"/>
      <c r="L226" s="205"/>
      <c r="M226" s="206" t="s">
        <v>1</v>
      </c>
      <c r="N226" s="207" t="s">
        <v>44</v>
      </c>
      <c r="O226" s="58"/>
      <c r="P226" s="154">
        <f>O226*H226</f>
        <v>0</v>
      </c>
      <c r="Q226" s="154">
        <v>0.00045</v>
      </c>
      <c r="R226" s="154">
        <f>Q226*H226</f>
        <v>0.4236039</v>
      </c>
      <c r="S226" s="154">
        <v>0</v>
      </c>
      <c r="T226" s="155">
        <f>S226*H226</f>
        <v>0</v>
      </c>
      <c r="U226" s="32"/>
      <c r="V226" s="32"/>
      <c r="W226" s="32"/>
      <c r="X226" s="32"/>
      <c r="Y226" s="32"/>
      <c r="Z226" s="32"/>
      <c r="AA226" s="32"/>
      <c r="AB226" s="32"/>
      <c r="AC226" s="32"/>
      <c r="AD226" s="32"/>
      <c r="AE226" s="32"/>
      <c r="AR226" s="156" t="s">
        <v>224</v>
      </c>
      <c r="AT226" s="156" t="s">
        <v>267</v>
      </c>
      <c r="AU226" s="156" t="s">
        <v>89</v>
      </c>
      <c r="AY226" s="17" t="s">
        <v>207</v>
      </c>
      <c r="BE226" s="157">
        <f>IF(N226="základní",J226,0)</f>
        <v>0</v>
      </c>
      <c r="BF226" s="157">
        <f>IF(N226="snížená",J226,0)</f>
        <v>0</v>
      </c>
      <c r="BG226" s="157">
        <f>IF(N226="zákl. přenesená",J226,0)</f>
        <v>0</v>
      </c>
      <c r="BH226" s="157">
        <f>IF(N226="sníž. přenesená",J226,0)</f>
        <v>0</v>
      </c>
      <c r="BI226" s="157">
        <f>IF(N226="nulová",J226,0)</f>
        <v>0</v>
      </c>
      <c r="BJ226" s="17" t="s">
        <v>87</v>
      </c>
      <c r="BK226" s="157">
        <f>ROUND(I226*H226,2)</f>
        <v>0</v>
      </c>
      <c r="BL226" s="17" t="s">
        <v>212</v>
      </c>
      <c r="BM226" s="156" t="s">
        <v>1703</v>
      </c>
    </row>
    <row r="227" spans="1:47" s="2" customFormat="1" ht="12">
      <c r="A227" s="32"/>
      <c r="B227" s="33"/>
      <c r="C227" s="32"/>
      <c r="D227" s="158" t="s">
        <v>213</v>
      </c>
      <c r="E227" s="32"/>
      <c r="F227" s="159" t="s">
        <v>1702</v>
      </c>
      <c r="G227" s="32"/>
      <c r="H227" s="32"/>
      <c r="I227" s="160"/>
      <c r="J227" s="32"/>
      <c r="K227" s="32"/>
      <c r="L227" s="33"/>
      <c r="M227" s="161"/>
      <c r="N227" s="162"/>
      <c r="O227" s="58"/>
      <c r="P227" s="58"/>
      <c r="Q227" s="58"/>
      <c r="R227" s="58"/>
      <c r="S227" s="58"/>
      <c r="T227" s="59"/>
      <c r="U227" s="32"/>
      <c r="V227" s="32"/>
      <c r="W227" s="32"/>
      <c r="X227" s="32"/>
      <c r="Y227" s="32"/>
      <c r="Z227" s="32"/>
      <c r="AA227" s="32"/>
      <c r="AB227" s="32"/>
      <c r="AC227" s="32"/>
      <c r="AD227" s="32"/>
      <c r="AE227" s="32"/>
      <c r="AT227" s="17" t="s">
        <v>213</v>
      </c>
      <c r="AU227" s="17" t="s">
        <v>89</v>
      </c>
    </row>
    <row r="228" spans="2:51" s="15" customFormat="1" ht="12">
      <c r="B228" s="189"/>
      <c r="D228" s="158" t="s">
        <v>466</v>
      </c>
      <c r="F228" s="262" t="s">
        <v>2485</v>
      </c>
      <c r="H228" s="192">
        <v>941.342</v>
      </c>
      <c r="I228" s="193"/>
      <c r="L228" s="189"/>
      <c r="M228" s="194"/>
      <c r="N228" s="195"/>
      <c r="O228" s="195"/>
      <c r="P228" s="195"/>
      <c r="Q228" s="195"/>
      <c r="R228" s="195"/>
      <c r="S228" s="195"/>
      <c r="T228" s="196"/>
      <c r="AT228" s="190" t="s">
        <v>466</v>
      </c>
      <c r="AU228" s="190" t="s">
        <v>89</v>
      </c>
      <c r="AV228" s="15" t="s">
        <v>89</v>
      </c>
      <c r="AW228" s="15" t="s">
        <v>3</v>
      </c>
      <c r="AX228" s="15" t="s">
        <v>87</v>
      </c>
      <c r="AY228" s="190" t="s">
        <v>207</v>
      </c>
    </row>
    <row r="229" spans="1:65" s="2" customFormat="1" ht="16.5" customHeight="1">
      <c r="A229" s="32"/>
      <c r="B229" s="143"/>
      <c r="C229" s="197" t="s">
        <v>272</v>
      </c>
      <c r="D229" s="197" t="s">
        <v>267</v>
      </c>
      <c r="E229" s="198" t="s">
        <v>1704</v>
      </c>
      <c r="F229" s="199" t="s">
        <v>1705</v>
      </c>
      <c r="G229" s="200" t="s">
        <v>789</v>
      </c>
      <c r="H229" s="201">
        <v>941.342</v>
      </c>
      <c r="I229" s="202"/>
      <c r="J229" s="203">
        <f>ROUND(I229*H229,2)</f>
        <v>0</v>
      </c>
      <c r="K229" s="204"/>
      <c r="L229" s="205"/>
      <c r="M229" s="206" t="s">
        <v>1</v>
      </c>
      <c r="N229" s="207" t="s">
        <v>44</v>
      </c>
      <c r="O229" s="58"/>
      <c r="P229" s="154">
        <f>O229*H229</f>
        <v>0</v>
      </c>
      <c r="Q229" s="154">
        <v>0.00056</v>
      </c>
      <c r="R229" s="154">
        <f>Q229*H229</f>
        <v>0.52715152</v>
      </c>
      <c r="S229" s="154">
        <v>0</v>
      </c>
      <c r="T229" s="155">
        <f>S229*H229</f>
        <v>0</v>
      </c>
      <c r="U229" s="32"/>
      <c r="V229" s="32"/>
      <c r="W229" s="32"/>
      <c r="X229" s="32"/>
      <c r="Y229" s="32"/>
      <c r="Z229" s="32"/>
      <c r="AA229" s="32"/>
      <c r="AB229" s="32"/>
      <c r="AC229" s="32"/>
      <c r="AD229" s="32"/>
      <c r="AE229" s="32"/>
      <c r="AR229" s="156" t="s">
        <v>224</v>
      </c>
      <c r="AT229" s="156" t="s">
        <v>267</v>
      </c>
      <c r="AU229" s="156" t="s">
        <v>89</v>
      </c>
      <c r="AY229" s="17" t="s">
        <v>207</v>
      </c>
      <c r="BE229" s="157">
        <f>IF(N229="základní",J229,0)</f>
        <v>0</v>
      </c>
      <c r="BF229" s="157">
        <f>IF(N229="snížená",J229,0)</f>
        <v>0</v>
      </c>
      <c r="BG229" s="157">
        <f>IF(N229="zákl. přenesená",J229,0)</f>
        <v>0</v>
      </c>
      <c r="BH229" s="157">
        <f>IF(N229="sníž. přenesená",J229,0)</f>
        <v>0</v>
      </c>
      <c r="BI229" s="157">
        <f>IF(N229="nulová",J229,0)</f>
        <v>0</v>
      </c>
      <c r="BJ229" s="17" t="s">
        <v>87</v>
      </c>
      <c r="BK229" s="157">
        <f>ROUND(I229*H229,2)</f>
        <v>0</v>
      </c>
      <c r="BL229" s="17" t="s">
        <v>212</v>
      </c>
      <c r="BM229" s="156" t="s">
        <v>1706</v>
      </c>
    </row>
    <row r="230" spans="1:47" s="2" customFormat="1" ht="12">
      <c r="A230" s="32"/>
      <c r="B230" s="33"/>
      <c r="C230" s="32"/>
      <c r="D230" s="158" t="s">
        <v>213</v>
      </c>
      <c r="E230" s="32"/>
      <c r="F230" s="159" t="s">
        <v>1705</v>
      </c>
      <c r="G230" s="32"/>
      <c r="H230" s="32"/>
      <c r="I230" s="160"/>
      <c r="J230" s="32"/>
      <c r="K230" s="32"/>
      <c r="L230" s="33"/>
      <c r="M230" s="161"/>
      <c r="N230" s="162"/>
      <c r="O230" s="58"/>
      <c r="P230" s="58"/>
      <c r="Q230" s="58"/>
      <c r="R230" s="58"/>
      <c r="S230" s="58"/>
      <c r="T230" s="59"/>
      <c r="U230" s="32"/>
      <c r="V230" s="32"/>
      <c r="W230" s="32"/>
      <c r="X230" s="32"/>
      <c r="Y230" s="32"/>
      <c r="Z230" s="32"/>
      <c r="AA230" s="32"/>
      <c r="AB230" s="32"/>
      <c r="AC230" s="32"/>
      <c r="AD230" s="32"/>
      <c r="AE230" s="32"/>
      <c r="AT230" s="17" t="s">
        <v>213</v>
      </c>
      <c r="AU230" s="17" t="s">
        <v>89</v>
      </c>
    </row>
    <row r="231" spans="1:65" s="2" customFormat="1" ht="21.75" customHeight="1">
      <c r="A231" s="32"/>
      <c r="B231" s="143"/>
      <c r="C231" s="144" t="s">
        <v>335</v>
      </c>
      <c r="D231" s="144" t="s">
        <v>208</v>
      </c>
      <c r="E231" s="145" t="s">
        <v>1707</v>
      </c>
      <c r="F231" s="146" t="s">
        <v>1708</v>
      </c>
      <c r="G231" s="147" t="s">
        <v>789</v>
      </c>
      <c r="H231" s="148">
        <v>800.132</v>
      </c>
      <c r="I231" s="149"/>
      <c r="J231" s="150">
        <f>ROUND(I231*H231,2)</f>
        <v>0</v>
      </c>
      <c r="K231" s="151"/>
      <c r="L231" s="33"/>
      <c r="M231" s="152" t="s">
        <v>1</v>
      </c>
      <c r="N231" s="153" t="s">
        <v>44</v>
      </c>
      <c r="O231" s="58"/>
      <c r="P231" s="154">
        <f>O231*H231</f>
        <v>0</v>
      </c>
      <c r="Q231" s="154">
        <v>0</v>
      </c>
      <c r="R231" s="154">
        <f>Q231*H231</f>
        <v>0</v>
      </c>
      <c r="S231" s="154">
        <v>0.007</v>
      </c>
      <c r="T231" s="155">
        <f>S231*H231</f>
        <v>5.600924</v>
      </c>
      <c r="U231" s="32"/>
      <c r="V231" s="32"/>
      <c r="W231" s="32"/>
      <c r="X231" s="32"/>
      <c r="Y231" s="32"/>
      <c r="Z231" s="32"/>
      <c r="AA231" s="32"/>
      <c r="AB231" s="32"/>
      <c r="AC231" s="32"/>
      <c r="AD231" s="32"/>
      <c r="AE231" s="32"/>
      <c r="AR231" s="156" t="s">
        <v>238</v>
      </c>
      <c r="AT231" s="156" t="s">
        <v>208</v>
      </c>
      <c r="AU231" s="156" t="s">
        <v>89</v>
      </c>
      <c r="AY231" s="17" t="s">
        <v>207</v>
      </c>
      <c r="BE231" s="157">
        <f>IF(N231="základní",J231,0)</f>
        <v>0</v>
      </c>
      <c r="BF231" s="157">
        <f>IF(N231="snížená",J231,0)</f>
        <v>0</v>
      </c>
      <c r="BG231" s="157">
        <f>IF(N231="zákl. přenesená",J231,0)</f>
        <v>0</v>
      </c>
      <c r="BH231" s="157">
        <f>IF(N231="sníž. přenesená",J231,0)</f>
        <v>0</v>
      </c>
      <c r="BI231" s="157">
        <f>IF(N231="nulová",J231,0)</f>
        <v>0</v>
      </c>
      <c r="BJ231" s="17" t="s">
        <v>87</v>
      </c>
      <c r="BK231" s="157">
        <f>ROUND(I231*H231,2)</f>
        <v>0</v>
      </c>
      <c r="BL231" s="17" t="s">
        <v>238</v>
      </c>
      <c r="BM231" s="156" t="s">
        <v>1709</v>
      </c>
    </row>
    <row r="232" spans="1:47" s="2" customFormat="1" ht="12">
      <c r="A232" s="32"/>
      <c r="B232" s="33"/>
      <c r="C232" s="32"/>
      <c r="D232" s="158" t="s">
        <v>213</v>
      </c>
      <c r="E232" s="32"/>
      <c r="F232" s="159" t="s">
        <v>1708</v>
      </c>
      <c r="G232" s="32"/>
      <c r="H232" s="32"/>
      <c r="I232" s="160"/>
      <c r="J232" s="32"/>
      <c r="K232" s="32"/>
      <c r="L232" s="33"/>
      <c r="M232" s="161"/>
      <c r="N232" s="162"/>
      <c r="O232" s="58"/>
      <c r="P232" s="58"/>
      <c r="Q232" s="58"/>
      <c r="R232" s="58"/>
      <c r="S232" s="58"/>
      <c r="T232" s="59"/>
      <c r="U232" s="32"/>
      <c r="V232" s="32"/>
      <c r="W232" s="32"/>
      <c r="X232" s="32"/>
      <c r="Y232" s="32"/>
      <c r="Z232" s="32"/>
      <c r="AA232" s="32"/>
      <c r="AB232" s="32"/>
      <c r="AC232" s="32"/>
      <c r="AD232" s="32"/>
      <c r="AE232" s="32"/>
      <c r="AT232" s="17" t="s">
        <v>213</v>
      </c>
      <c r="AU232" s="17" t="s">
        <v>89</v>
      </c>
    </row>
    <row r="233" spans="1:65" s="2" customFormat="1" ht="21.75" customHeight="1">
      <c r="A233" s="32"/>
      <c r="B233" s="143"/>
      <c r="C233" s="144" t="s">
        <v>275</v>
      </c>
      <c r="D233" s="144" t="s">
        <v>208</v>
      </c>
      <c r="E233" s="145" t="s">
        <v>1710</v>
      </c>
      <c r="F233" s="146" t="s">
        <v>1711</v>
      </c>
      <c r="G233" s="147" t="s">
        <v>1047</v>
      </c>
      <c r="H233" s="148">
        <v>22995</v>
      </c>
      <c r="I233" s="149"/>
      <c r="J233" s="150">
        <f>ROUND(I233*H233,2)</f>
        <v>0</v>
      </c>
      <c r="K233" s="151"/>
      <c r="L233" s="33"/>
      <c r="M233" s="152" t="s">
        <v>1</v>
      </c>
      <c r="N233" s="153" t="s">
        <v>44</v>
      </c>
      <c r="O233" s="58"/>
      <c r="P233" s="154">
        <f>O233*H233</f>
        <v>0</v>
      </c>
      <c r="Q233" s="154">
        <v>5E-05</v>
      </c>
      <c r="R233" s="154">
        <f>Q233*H233</f>
        <v>1.14975</v>
      </c>
      <c r="S233" s="154">
        <v>0</v>
      </c>
      <c r="T233" s="155">
        <f>S233*H233</f>
        <v>0</v>
      </c>
      <c r="U233" s="32"/>
      <c r="V233" s="32"/>
      <c r="W233" s="32"/>
      <c r="X233" s="32"/>
      <c r="Y233" s="32"/>
      <c r="Z233" s="32"/>
      <c r="AA233" s="32"/>
      <c r="AB233" s="32"/>
      <c r="AC233" s="32"/>
      <c r="AD233" s="32"/>
      <c r="AE233" s="32"/>
      <c r="AR233" s="156" t="s">
        <v>238</v>
      </c>
      <c r="AT233" s="156" t="s">
        <v>208</v>
      </c>
      <c r="AU233" s="156" t="s">
        <v>89</v>
      </c>
      <c r="AY233" s="17" t="s">
        <v>207</v>
      </c>
      <c r="BE233" s="157">
        <f>IF(N233="základní",J233,0)</f>
        <v>0</v>
      </c>
      <c r="BF233" s="157">
        <f>IF(N233="snížená",J233,0)</f>
        <v>0</v>
      </c>
      <c r="BG233" s="157">
        <f>IF(N233="zákl. přenesená",J233,0)</f>
        <v>0</v>
      </c>
      <c r="BH233" s="157">
        <f>IF(N233="sníž. přenesená",J233,0)</f>
        <v>0</v>
      </c>
      <c r="BI233" s="157">
        <f>IF(N233="nulová",J233,0)</f>
        <v>0</v>
      </c>
      <c r="BJ233" s="17" t="s">
        <v>87</v>
      </c>
      <c r="BK233" s="157">
        <f>ROUND(I233*H233,2)</f>
        <v>0</v>
      </c>
      <c r="BL233" s="17" t="s">
        <v>238</v>
      </c>
      <c r="BM233" s="156" t="s">
        <v>1712</v>
      </c>
    </row>
    <row r="234" spans="1:47" s="2" customFormat="1" ht="19.5">
      <c r="A234" s="32"/>
      <c r="B234" s="33"/>
      <c r="C234" s="32"/>
      <c r="D234" s="158" t="s">
        <v>213</v>
      </c>
      <c r="E234" s="32"/>
      <c r="F234" s="159" t="s">
        <v>1713</v>
      </c>
      <c r="G234" s="32"/>
      <c r="H234" s="32"/>
      <c r="I234" s="160"/>
      <c r="J234" s="32"/>
      <c r="K234" s="32"/>
      <c r="L234" s="33"/>
      <c r="M234" s="161"/>
      <c r="N234" s="162"/>
      <c r="O234" s="58"/>
      <c r="P234" s="58"/>
      <c r="Q234" s="58"/>
      <c r="R234" s="58"/>
      <c r="S234" s="58"/>
      <c r="T234" s="59"/>
      <c r="U234" s="32"/>
      <c r="V234" s="32"/>
      <c r="W234" s="32"/>
      <c r="X234" s="32"/>
      <c r="Y234" s="32"/>
      <c r="Z234" s="32"/>
      <c r="AA234" s="32"/>
      <c r="AB234" s="32"/>
      <c r="AC234" s="32"/>
      <c r="AD234" s="32"/>
      <c r="AE234" s="32"/>
      <c r="AT234" s="17" t="s">
        <v>213</v>
      </c>
      <c r="AU234" s="17" t="s">
        <v>89</v>
      </c>
    </row>
    <row r="235" spans="2:51" s="15" customFormat="1" ht="12">
      <c r="B235" s="189"/>
      <c r="D235" s="158" t="s">
        <v>466</v>
      </c>
      <c r="E235" s="190" t="s">
        <v>1</v>
      </c>
      <c r="F235" s="191" t="s">
        <v>2486</v>
      </c>
      <c r="H235" s="192">
        <v>22995</v>
      </c>
      <c r="I235" s="193"/>
      <c r="L235" s="189"/>
      <c r="M235" s="194"/>
      <c r="N235" s="195"/>
      <c r="O235" s="195"/>
      <c r="P235" s="195"/>
      <c r="Q235" s="195"/>
      <c r="R235" s="195"/>
      <c r="S235" s="195"/>
      <c r="T235" s="196"/>
      <c r="AT235" s="190" t="s">
        <v>466</v>
      </c>
      <c r="AU235" s="190" t="s">
        <v>89</v>
      </c>
      <c r="AV235" s="15" t="s">
        <v>89</v>
      </c>
      <c r="AW235" s="15" t="s">
        <v>36</v>
      </c>
      <c r="AX235" s="15" t="s">
        <v>87</v>
      </c>
      <c r="AY235" s="190" t="s">
        <v>207</v>
      </c>
    </row>
    <row r="236" spans="1:65" s="2" customFormat="1" ht="16.5" customHeight="1">
      <c r="A236" s="32"/>
      <c r="B236" s="143"/>
      <c r="C236" s="197" t="s">
        <v>429</v>
      </c>
      <c r="D236" s="197" t="s">
        <v>267</v>
      </c>
      <c r="E236" s="198" t="s">
        <v>1714</v>
      </c>
      <c r="F236" s="199" t="s">
        <v>1715</v>
      </c>
      <c r="G236" s="200" t="s">
        <v>796</v>
      </c>
      <c r="H236" s="201">
        <v>8.73</v>
      </c>
      <c r="I236" s="202"/>
      <c r="J236" s="203">
        <f>ROUND(I236*H236,2)</f>
        <v>0</v>
      </c>
      <c r="K236" s="204"/>
      <c r="L236" s="205"/>
      <c r="M236" s="206" t="s">
        <v>1</v>
      </c>
      <c r="N236" s="207" t="s">
        <v>44</v>
      </c>
      <c r="O236" s="58"/>
      <c r="P236" s="154">
        <f>O236*H236</f>
        <v>0</v>
      </c>
      <c r="Q236" s="154">
        <v>1</v>
      </c>
      <c r="R236" s="154">
        <f>Q236*H236</f>
        <v>8.73</v>
      </c>
      <c r="S236" s="154">
        <v>0</v>
      </c>
      <c r="T236" s="155">
        <f>S236*H236</f>
        <v>0</v>
      </c>
      <c r="U236" s="32"/>
      <c r="V236" s="32"/>
      <c r="W236" s="32"/>
      <c r="X236" s="32"/>
      <c r="Y236" s="32"/>
      <c r="Z236" s="32"/>
      <c r="AA236" s="32"/>
      <c r="AB236" s="32"/>
      <c r="AC236" s="32"/>
      <c r="AD236" s="32"/>
      <c r="AE236" s="32"/>
      <c r="AR236" s="156" t="s">
        <v>268</v>
      </c>
      <c r="AT236" s="156" t="s">
        <v>267</v>
      </c>
      <c r="AU236" s="156" t="s">
        <v>89</v>
      </c>
      <c r="AY236" s="17" t="s">
        <v>207</v>
      </c>
      <c r="BE236" s="157">
        <f>IF(N236="základní",J236,0)</f>
        <v>0</v>
      </c>
      <c r="BF236" s="157">
        <f>IF(N236="snížená",J236,0)</f>
        <v>0</v>
      </c>
      <c r="BG236" s="157">
        <f>IF(N236="zákl. přenesená",J236,0)</f>
        <v>0</v>
      </c>
      <c r="BH236" s="157">
        <f>IF(N236="sníž. přenesená",J236,0)</f>
        <v>0</v>
      </c>
      <c r="BI236" s="157">
        <f>IF(N236="nulová",J236,0)</f>
        <v>0</v>
      </c>
      <c r="BJ236" s="17" t="s">
        <v>87</v>
      </c>
      <c r="BK236" s="157">
        <f>ROUND(I236*H236,2)</f>
        <v>0</v>
      </c>
      <c r="BL236" s="17" t="s">
        <v>238</v>
      </c>
      <c r="BM236" s="156" t="s">
        <v>1716</v>
      </c>
    </row>
    <row r="237" spans="1:47" s="2" customFormat="1" ht="12">
      <c r="A237" s="32"/>
      <c r="B237" s="33"/>
      <c r="C237" s="32"/>
      <c r="D237" s="158" t="s">
        <v>213</v>
      </c>
      <c r="E237" s="32"/>
      <c r="F237" s="159" t="s">
        <v>1715</v>
      </c>
      <c r="G237" s="32"/>
      <c r="H237" s="32"/>
      <c r="I237" s="160"/>
      <c r="J237" s="32"/>
      <c r="K237" s="32"/>
      <c r="L237" s="33"/>
      <c r="M237" s="161"/>
      <c r="N237" s="162"/>
      <c r="O237" s="58"/>
      <c r="P237" s="58"/>
      <c r="Q237" s="58"/>
      <c r="R237" s="58"/>
      <c r="S237" s="58"/>
      <c r="T237" s="59"/>
      <c r="U237" s="32"/>
      <c r="V237" s="32"/>
      <c r="W237" s="32"/>
      <c r="X237" s="32"/>
      <c r="Y237" s="32"/>
      <c r="Z237" s="32"/>
      <c r="AA237" s="32"/>
      <c r="AB237" s="32"/>
      <c r="AC237" s="32"/>
      <c r="AD237" s="32"/>
      <c r="AE237" s="32"/>
      <c r="AT237" s="17" t="s">
        <v>213</v>
      </c>
      <c r="AU237" s="17" t="s">
        <v>89</v>
      </c>
    </row>
    <row r="238" spans="1:47" s="2" customFormat="1" ht="19.5">
      <c r="A238" s="32"/>
      <c r="B238" s="33"/>
      <c r="C238" s="32"/>
      <c r="D238" s="158" t="s">
        <v>214</v>
      </c>
      <c r="E238" s="32"/>
      <c r="F238" s="163" t="s">
        <v>1717</v>
      </c>
      <c r="G238" s="32"/>
      <c r="H238" s="32"/>
      <c r="I238" s="160"/>
      <c r="J238" s="32"/>
      <c r="K238" s="32"/>
      <c r="L238" s="33"/>
      <c r="M238" s="161"/>
      <c r="N238" s="162"/>
      <c r="O238" s="58"/>
      <c r="P238" s="58"/>
      <c r="Q238" s="58"/>
      <c r="R238" s="58"/>
      <c r="S238" s="58"/>
      <c r="T238" s="59"/>
      <c r="U238" s="32"/>
      <c r="V238" s="32"/>
      <c r="W238" s="32"/>
      <c r="X238" s="32"/>
      <c r="Y238" s="32"/>
      <c r="Z238" s="32"/>
      <c r="AA238" s="32"/>
      <c r="AB238" s="32"/>
      <c r="AC238" s="32"/>
      <c r="AD238" s="32"/>
      <c r="AE238" s="32"/>
      <c r="AT238" s="17" t="s">
        <v>214</v>
      </c>
      <c r="AU238" s="17" t="s">
        <v>89</v>
      </c>
    </row>
    <row r="239" spans="2:51" s="15" customFormat="1" ht="12">
      <c r="B239" s="189"/>
      <c r="D239" s="158" t="s">
        <v>466</v>
      </c>
      <c r="F239" s="191" t="s">
        <v>1718</v>
      </c>
      <c r="H239" s="192">
        <v>8.73</v>
      </c>
      <c r="I239" s="193"/>
      <c r="L239" s="189"/>
      <c r="M239" s="194"/>
      <c r="N239" s="195"/>
      <c r="O239" s="195"/>
      <c r="P239" s="195"/>
      <c r="Q239" s="195"/>
      <c r="R239" s="195"/>
      <c r="S239" s="195"/>
      <c r="T239" s="196"/>
      <c r="AT239" s="190" t="s">
        <v>466</v>
      </c>
      <c r="AU239" s="190" t="s">
        <v>89</v>
      </c>
      <c r="AV239" s="15" t="s">
        <v>89</v>
      </c>
      <c r="AW239" s="15" t="s">
        <v>3</v>
      </c>
      <c r="AX239" s="15" t="s">
        <v>87</v>
      </c>
      <c r="AY239" s="190" t="s">
        <v>207</v>
      </c>
    </row>
    <row r="240" spans="1:65" s="2" customFormat="1" ht="16.5" customHeight="1">
      <c r="A240" s="32"/>
      <c r="B240" s="143"/>
      <c r="C240" s="197" t="s">
        <v>279</v>
      </c>
      <c r="D240" s="197" t="s">
        <v>267</v>
      </c>
      <c r="E240" s="198" t="s">
        <v>1719</v>
      </c>
      <c r="F240" s="199" t="s">
        <v>1720</v>
      </c>
      <c r="G240" s="200" t="s">
        <v>796</v>
      </c>
      <c r="H240" s="201">
        <v>12.87</v>
      </c>
      <c r="I240" s="202"/>
      <c r="J240" s="203">
        <f>ROUND(I240*H240,2)</f>
        <v>0</v>
      </c>
      <c r="K240" s="204"/>
      <c r="L240" s="205"/>
      <c r="M240" s="206" t="s">
        <v>1</v>
      </c>
      <c r="N240" s="207" t="s">
        <v>44</v>
      </c>
      <c r="O240" s="58"/>
      <c r="P240" s="154">
        <f>O240*H240</f>
        <v>0</v>
      </c>
      <c r="Q240" s="154">
        <v>1</v>
      </c>
      <c r="R240" s="154">
        <f>Q240*H240</f>
        <v>12.87</v>
      </c>
      <c r="S240" s="154">
        <v>0</v>
      </c>
      <c r="T240" s="155">
        <f>S240*H240</f>
        <v>0</v>
      </c>
      <c r="U240" s="32"/>
      <c r="V240" s="32"/>
      <c r="W240" s="32"/>
      <c r="X240" s="32"/>
      <c r="Y240" s="32"/>
      <c r="Z240" s="32"/>
      <c r="AA240" s="32"/>
      <c r="AB240" s="32"/>
      <c r="AC240" s="32"/>
      <c r="AD240" s="32"/>
      <c r="AE240" s="32"/>
      <c r="AR240" s="156" t="s">
        <v>268</v>
      </c>
      <c r="AT240" s="156" t="s">
        <v>267</v>
      </c>
      <c r="AU240" s="156" t="s">
        <v>89</v>
      </c>
      <c r="AY240" s="17" t="s">
        <v>207</v>
      </c>
      <c r="BE240" s="157">
        <f>IF(N240="základní",J240,0)</f>
        <v>0</v>
      </c>
      <c r="BF240" s="157">
        <f>IF(N240="snížená",J240,0)</f>
        <v>0</v>
      </c>
      <c r="BG240" s="157">
        <f>IF(N240="zákl. přenesená",J240,0)</f>
        <v>0</v>
      </c>
      <c r="BH240" s="157">
        <f>IF(N240="sníž. přenesená",J240,0)</f>
        <v>0</v>
      </c>
      <c r="BI240" s="157">
        <f>IF(N240="nulová",J240,0)</f>
        <v>0</v>
      </c>
      <c r="BJ240" s="17" t="s">
        <v>87</v>
      </c>
      <c r="BK240" s="157">
        <f>ROUND(I240*H240,2)</f>
        <v>0</v>
      </c>
      <c r="BL240" s="17" t="s">
        <v>238</v>
      </c>
      <c r="BM240" s="156" t="s">
        <v>1721</v>
      </c>
    </row>
    <row r="241" spans="1:47" s="2" customFormat="1" ht="12">
      <c r="A241" s="32"/>
      <c r="B241" s="33"/>
      <c r="C241" s="32"/>
      <c r="D241" s="158" t="s">
        <v>213</v>
      </c>
      <c r="E241" s="32"/>
      <c r="F241" s="159" t="s">
        <v>1722</v>
      </c>
      <c r="G241" s="32"/>
      <c r="H241" s="32"/>
      <c r="I241" s="160"/>
      <c r="J241" s="32"/>
      <c r="K241" s="32"/>
      <c r="L241" s="33"/>
      <c r="M241" s="161"/>
      <c r="N241" s="162"/>
      <c r="O241" s="58"/>
      <c r="P241" s="58"/>
      <c r="Q241" s="58"/>
      <c r="R241" s="58"/>
      <c r="S241" s="58"/>
      <c r="T241" s="59"/>
      <c r="U241" s="32"/>
      <c r="V241" s="32"/>
      <c r="W241" s="32"/>
      <c r="X241" s="32"/>
      <c r="Y241" s="32"/>
      <c r="Z241" s="32"/>
      <c r="AA241" s="32"/>
      <c r="AB241" s="32"/>
      <c r="AC241" s="32"/>
      <c r="AD241" s="32"/>
      <c r="AE241" s="32"/>
      <c r="AT241" s="17" t="s">
        <v>213</v>
      </c>
      <c r="AU241" s="17" t="s">
        <v>89</v>
      </c>
    </row>
    <row r="242" spans="1:47" s="2" customFormat="1" ht="19.5">
      <c r="A242" s="32"/>
      <c r="B242" s="33"/>
      <c r="C242" s="32"/>
      <c r="D242" s="158" t="s">
        <v>214</v>
      </c>
      <c r="E242" s="32"/>
      <c r="F242" s="163" t="s">
        <v>1723</v>
      </c>
      <c r="G242" s="32"/>
      <c r="H242" s="32"/>
      <c r="I242" s="160"/>
      <c r="J242" s="32"/>
      <c r="K242" s="32"/>
      <c r="L242" s="33"/>
      <c r="M242" s="161"/>
      <c r="N242" s="162"/>
      <c r="O242" s="58"/>
      <c r="P242" s="58"/>
      <c r="Q242" s="58"/>
      <c r="R242" s="58"/>
      <c r="S242" s="58"/>
      <c r="T242" s="59"/>
      <c r="U242" s="32"/>
      <c r="V242" s="32"/>
      <c r="W242" s="32"/>
      <c r="X242" s="32"/>
      <c r="Y242" s="32"/>
      <c r="Z242" s="32"/>
      <c r="AA242" s="32"/>
      <c r="AB242" s="32"/>
      <c r="AC242" s="32"/>
      <c r="AD242" s="32"/>
      <c r="AE242" s="32"/>
      <c r="AT242" s="17" t="s">
        <v>214</v>
      </c>
      <c r="AU242" s="17" t="s">
        <v>89</v>
      </c>
    </row>
    <row r="243" spans="2:51" s="15" customFormat="1" ht="12">
      <c r="B243" s="189"/>
      <c r="D243" s="158" t="s">
        <v>466</v>
      </c>
      <c r="E243" s="190" t="s">
        <v>1</v>
      </c>
      <c r="F243" s="191" t="s">
        <v>1724</v>
      </c>
      <c r="H243" s="192">
        <v>12.87</v>
      </c>
      <c r="I243" s="193"/>
      <c r="L243" s="189"/>
      <c r="M243" s="194"/>
      <c r="N243" s="195"/>
      <c r="O243" s="195"/>
      <c r="P243" s="195"/>
      <c r="Q243" s="195"/>
      <c r="R243" s="195"/>
      <c r="S243" s="195"/>
      <c r="T243" s="196"/>
      <c r="AT243" s="190" t="s">
        <v>466</v>
      </c>
      <c r="AU243" s="190" t="s">
        <v>89</v>
      </c>
      <c r="AV243" s="15" t="s">
        <v>89</v>
      </c>
      <c r="AW243" s="15" t="s">
        <v>36</v>
      </c>
      <c r="AX243" s="15" t="s">
        <v>87</v>
      </c>
      <c r="AY243" s="190" t="s">
        <v>207</v>
      </c>
    </row>
    <row r="244" spans="1:65" s="2" customFormat="1" ht="16.5" customHeight="1">
      <c r="A244" s="32"/>
      <c r="B244" s="143"/>
      <c r="C244" s="197" t="s">
        <v>542</v>
      </c>
      <c r="D244" s="197" t="s">
        <v>267</v>
      </c>
      <c r="E244" s="198" t="s">
        <v>1725</v>
      </c>
      <c r="F244" s="199" t="s">
        <v>1726</v>
      </c>
      <c r="G244" s="200" t="s">
        <v>796</v>
      </c>
      <c r="H244" s="201">
        <v>1.15</v>
      </c>
      <c r="I244" s="202"/>
      <c r="J244" s="203">
        <f>ROUND(I244*H244,2)</f>
        <v>0</v>
      </c>
      <c r="K244" s="204"/>
      <c r="L244" s="205"/>
      <c r="M244" s="206" t="s">
        <v>1</v>
      </c>
      <c r="N244" s="207" t="s">
        <v>44</v>
      </c>
      <c r="O244" s="58"/>
      <c r="P244" s="154">
        <f>O244*H244</f>
        <v>0</v>
      </c>
      <c r="Q244" s="154">
        <v>1</v>
      </c>
      <c r="R244" s="154">
        <f>Q244*H244</f>
        <v>1.15</v>
      </c>
      <c r="S244" s="154">
        <v>0</v>
      </c>
      <c r="T244" s="155">
        <f>S244*H244</f>
        <v>0</v>
      </c>
      <c r="U244" s="32"/>
      <c r="V244" s="32"/>
      <c r="W244" s="32"/>
      <c r="X244" s="32"/>
      <c r="Y244" s="32"/>
      <c r="Z244" s="32"/>
      <c r="AA244" s="32"/>
      <c r="AB244" s="32"/>
      <c r="AC244" s="32"/>
      <c r="AD244" s="32"/>
      <c r="AE244" s="32"/>
      <c r="AR244" s="156" t="s">
        <v>268</v>
      </c>
      <c r="AT244" s="156" t="s">
        <v>267</v>
      </c>
      <c r="AU244" s="156" t="s">
        <v>89</v>
      </c>
      <c r="AY244" s="17" t="s">
        <v>207</v>
      </c>
      <c r="BE244" s="157">
        <f>IF(N244="základní",J244,0)</f>
        <v>0</v>
      </c>
      <c r="BF244" s="157">
        <f>IF(N244="snížená",J244,0)</f>
        <v>0</v>
      </c>
      <c r="BG244" s="157">
        <f>IF(N244="zákl. přenesená",J244,0)</f>
        <v>0</v>
      </c>
      <c r="BH244" s="157">
        <f>IF(N244="sníž. přenesená",J244,0)</f>
        <v>0</v>
      </c>
      <c r="BI244" s="157">
        <f>IF(N244="nulová",J244,0)</f>
        <v>0</v>
      </c>
      <c r="BJ244" s="17" t="s">
        <v>87</v>
      </c>
      <c r="BK244" s="157">
        <f>ROUND(I244*H244,2)</f>
        <v>0</v>
      </c>
      <c r="BL244" s="17" t="s">
        <v>238</v>
      </c>
      <c r="BM244" s="156" t="s">
        <v>1727</v>
      </c>
    </row>
    <row r="245" spans="1:47" s="2" customFormat="1" ht="12">
      <c r="A245" s="32"/>
      <c r="B245" s="33"/>
      <c r="C245" s="32"/>
      <c r="D245" s="158" t="s">
        <v>213</v>
      </c>
      <c r="E245" s="32"/>
      <c r="F245" s="159" t="s">
        <v>1722</v>
      </c>
      <c r="G245" s="32"/>
      <c r="H245" s="32"/>
      <c r="I245" s="160"/>
      <c r="J245" s="32"/>
      <c r="K245" s="32"/>
      <c r="L245" s="33"/>
      <c r="M245" s="161"/>
      <c r="N245" s="162"/>
      <c r="O245" s="58"/>
      <c r="P245" s="58"/>
      <c r="Q245" s="58"/>
      <c r="R245" s="58"/>
      <c r="S245" s="58"/>
      <c r="T245" s="59"/>
      <c r="U245" s="32"/>
      <c r="V245" s="32"/>
      <c r="W245" s="32"/>
      <c r="X245" s="32"/>
      <c r="Y245" s="32"/>
      <c r="Z245" s="32"/>
      <c r="AA245" s="32"/>
      <c r="AB245" s="32"/>
      <c r="AC245" s="32"/>
      <c r="AD245" s="32"/>
      <c r="AE245" s="32"/>
      <c r="AT245" s="17" t="s">
        <v>213</v>
      </c>
      <c r="AU245" s="17" t="s">
        <v>89</v>
      </c>
    </row>
    <row r="246" spans="1:47" s="2" customFormat="1" ht="19.5">
      <c r="A246" s="32"/>
      <c r="B246" s="33"/>
      <c r="C246" s="32"/>
      <c r="D246" s="158" t="s">
        <v>214</v>
      </c>
      <c r="E246" s="32"/>
      <c r="F246" s="163" t="s">
        <v>1723</v>
      </c>
      <c r="G246" s="32"/>
      <c r="H246" s="32"/>
      <c r="I246" s="160"/>
      <c r="J246" s="32"/>
      <c r="K246" s="32"/>
      <c r="L246" s="33"/>
      <c r="M246" s="161"/>
      <c r="N246" s="162"/>
      <c r="O246" s="58"/>
      <c r="P246" s="58"/>
      <c r="Q246" s="58"/>
      <c r="R246" s="58"/>
      <c r="S246" s="58"/>
      <c r="T246" s="59"/>
      <c r="U246" s="32"/>
      <c r="V246" s="32"/>
      <c r="W246" s="32"/>
      <c r="X246" s="32"/>
      <c r="Y246" s="32"/>
      <c r="Z246" s="32"/>
      <c r="AA246" s="32"/>
      <c r="AB246" s="32"/>
      <c r="AC246" s="32"/>
      <c r="AD246" s="32"/>
      <c r="AE246" s="32"/>
      <c r="AT246" s="17" t="s">
        <v>214</v>
      </c>
      <c r="AU246" s="17" t="s">
        <v>89</v>
      </c>
    </row>
    <row r="247" spans="2:51" s="15" customFormat="1" ht="12">
      <c r="B247" s="189"/>
      <c r="D247" s="158" t="s">
        <v>466</v>
      </c>
      <c r="E247" s="190" t="s">
        <v>1</v>
      </c>
      <c r="F247" s="191" t="s">
        <v>1728</v>
      </c>
      <c r="H247" s="192">
        <v>1.15</v>
      </c>
      <c r="I247" s="193"/>
      <c r="L247" s="189"/>
      <c r="M247" s="194"/>
      <c r="N247" s="195"/>
      <c r="O247" s="195"/>
      <c r="P247" s="195"/>
      <c r="Q247" s="195"/>
      <c r="R247" s="195"/>
      <c r="S247" s="195"/>
      <c r="T247" s="196"/>
      <c r="AT247" s="190" t="s">
        <v>466</v>
      </c>
      <c r="AU247" s="190" t="s">
        <v>89</v>
      </c>
      <c r="AV247" s="15" t="s">
        <v>89</v>
      </c>
      <c r="AW247" s="15" t="s">
        <v>36</v>
      </c>
      <c r="AX247" s="15" t="s">
        <v>87</v>
      </c>
      <c r="AY247" s="190" t="s">
        <v>207</v>
      </c>
    </row>
    <row r="248" spans="1:65" s="2" customFormat="1" ht="16.5" customHeight="1">
      <c r="A248" s="32"/>
      <c r="B248" s="143"/>
      <c r="C248" s="197" t="s">
        <v>282</v>
      </c>
      <c r="D248" s="197" t="s">
        <v>267</v>
      </c>
      <c r="E248" s="198" t="s">
        <v>1729</v>
      </c>
      <c r="F248" s="199" t="s">
        <v>1730</v>
      </c>
      <c r="G248" s="200" t="s">
        <v>796</v>
      </c>
      <c r="H248" s="201">
        <v>0.079</v>
      </c>
      <c r="I248" s="202"/>
      <c r="J248" s="203">
        <f>ROUND(I248*H248,2)</f>
        <v>0</v>
      </c>
      <c r="K248" s="204"/>
      <c r="L248" s="205"/>
      <c r="M248" s="206" t="s">
        <v>1</v>
      </c>
      <c r="N248" s="207" t="s">
        <v>44</v>
      </c>
      <c r="O248" s="58"/>
      <c r="P248" s="154">
        <f>O248*H248</f>
        <v>0</v>
      </c>
      <c r="Q248" s="154">
        <v>0</v>
      </c>
      <c r="R248" s="154">
        <f>Q248*H248</f>
        <v>0</v>
      </c>
      <c r="S248" s="154">
        <v>0</v>
      </c>
      <c r="T248" s="155">
        <f>S248*H248</f>
        <v>0</v>
      </c>
      <c r="U248" s="32"/>
      <c r="V248" s="32"/>
      <c r="W248" s="32"/>
      <c r="X248" s="32"/>
      <c r="Y248" s="32"/>
      <c r="Z248" s="32"/>
      <c r="AA248" s="32"/>
      <c r="AB248" s="32"/>
      <c r="AC248" s="32"/>
      <c r="AD248" s="32"/>
      <c r="AE248" s="32"/>
      <c r="AR248" s="156" t="s">
        <v>268</v>
      </c>
      <c r="AT248" s="156" t="s">
        <v>267</v>
      </c>
      <c r="AU248" s="156" t="s">
        <v>89</v>
      </c>
      <c r="AY248" s="17" t="s">
        <v>207</v>
      </c>
      <c r="BE248" s="157">
        <f>IF(N248="základní",J248,0)</f>
        <v>0</v>
      </c>
      <c r="BF248" s="157">
        <f>IF(N248="snížená",J248,0)</f>
        <v>0</v>
      </c>
      <c r="BG248" s="157">
        <f>IF(N248="zákl. přenesená",J248,0)</f>
        <v>0</v>
      </c>
      <c r="BH248" s="157">
        <f>IF(N248="sníž. přenesená",J248,0)</f>
        <v>0</v>
      </c>
      <c r="BI248" s="157">
        <f>IF(N248="nulová",J248,0)</f>
        <v>0</v>
      </c>
      <c r="BJ248" s="17" t="s">
        <v>87</v>
      </c>
      <c r="BK248" s="157">
        <f>ROUND(I248*H248,2)</f>
        <v>0</v>
      </c>
      <c r="BL248" s="17" t="s">
        <v>238</v>
      </c>
      <c r="BM248" s="156" t="s">
        <v>1731</v>
      </c>
    </row>
    <row r="249" spans="1:47" s="2" customFormat="1" ht="12">
      <c r="A249" s="32"/>
      <c r="B249" s="33"/>
      <c r="C249" s="32"/>
      <c r="D249" s="158" t="s">
        <v>213</v>
      </c>
      <c r="E249" s="32"/>
      <c r="F249" s="159" t="s">
        <v>1732</v>
      </c>
      <c r="G249" s="32"/>
      <c r="H249" s="32"/>
      <c r="I249" s="160"/>
      <c r="J249" s="32"/>
      <c r="K249" s="32"/>
      <c r="L249" s="33"/>
      <c r="M249" s="161"/>
      <c r="N249" s="162"/>
      <c r="O249" s="58"/>
      <c r="P249" s="58"/>
      <c r="Q249" s="58"/>
      <c r="R249" s="58"/>
      <c r="S249" s="58"/>
      <c r="T249" s="59"/>
      <c r="U249" s="32"/>
      <c r="V249" s="32"/>
      <c r="W249" s="32"/>
      <c r="X249" s="32"/>
      <c r="Y249" s="32"/>
      <c r="Z249" s="32"/>
      <c r="AA249" s="32"/>
      <c r="AB249" s="32"/>
      <c r="AC249" s="32"/>
      <c r="AD249" s="32"/>
      <c r="AE249" s="32"/>
      <c r="AT249" s="17" t="s">
        <v>213</v>
      </c>
      <c r="AU249" s="17" t="s">
        <v>89</v>
      </c>
    </row>
    <row r="250" spans="2:51" s="15" customFormat="1" ht="12">
      <c r="B250" s="189"/>
      <c r="D250" s="158" t="s">
        <v>466</v>
      </c>
      <c r="E250" s="190" t="s">
        <v>1</v>
      </c>
      <c r="F250" s="191" t="s">
        <v>1733</v>
      </c>
      <c r="H250" s="192">
        <v>0.079</v>
      </c>
      <c r="I250" s="193"/>
      <c r="L250" s="189"/>
      <c r="M250" s="194"/>
      <c r="N250" s="195"/>
      <c r="O250" s="195"/>
      <c r="P250" s="195"/>
      <c r="Q250" s="195"/>
      <c r="R250" s="195"/>
      <c r="S250" s="195"/>
      <c r="T250" s="196"/>
      <c r="AT250" s="190" t="s">
        <v>466</v>
      </c>
      <c r="AU250" s="190" t="s">
        <v>89</v>
      </c>
      <c r="AV250" s="15" t="s">
        <v>89</v>
      </c>
      <c r="AW250" s="15" t="s">
        <v>36</v>
      </c>
      <c r="AX250" s="15" t="s">
        <v>87</v>
      </c>
      <c r="AY250" s="190" t="s">
        <v>207</v>
      </c>
    </row>
    <row r="251" spans="1:65" s="2" customFormat="1" ht="21.75" customHeight="1">
      <c r="A251" s="32"/>
      <c r="B251" s="143"/>
      <c r="C251" s="144" t="s">
        <v>549</v>
      </c>
      <c r="D251" s="144" t="s">
        <v>208</v>
      </c>
      <c r="E251" s="145" t="s">
        <v>1734</v>
      </c>
      <c r="F251" s="146" t="s">
        <v>1735</v>
      </c>
      <c r="G251" s="147" t="s">
        <v>1688</v>
      </c>
      <c r="H251" s="148"/>
      <c r="I251" s="149"/>
      <c r="J251" s="150">
        <f>ROUND(I251*H251,2)</f>
        <v>0</v>
      </c>
      <c r="K251" s="151"/>
      <c r="L251" s="33"/>
      <c r="M251" s="152" t="s">
        <v>1</v>
      </c>
      <c r="N251" s="153" t="s">
        <v>44</v>
      </c>
      <c r="O251" s="58"/>
      <c r="P251" s="154">
        <f>O251*H251</f>
        <v>0</v>
      </c>
      <c r="Q251" s="154">
        <v>0</v>
      </c>
      <c r="R251" s="154">
        <f>Q251*H251</f>
        <v>0</v>
      </c>
      <c r="S251" s="154">
        <v>0</v>
      </c>
      <c r="T251" s="155">
        <f>S251*H251</f>
        <v>0</v>
      </c>
      <c r="U251" s="32"/>
      <c r="V251" s="32"/>
      <c r="W251" s="32"/>
      <c r="X251" s="32"/>
      <c r="Y251" s="32"/>
      <c r="Z251" s="32"/>
      <c r="AA251" s="32"/>
      <c r="AB251" s="32"/>
      <c r="AC251" s="32"/>
      <c r="AD251" s="32"/>
      <c r="AE251" s="32"/>
      <c r="AR251" s="156" t="s">
        <v>238</v>
      </c>
      <c r="AT251" s="156" t="s">
        <v>208</v>
      </c>
      <c r="AU251" s="156" t="s">
        <v>89</v>
      </c>
      <c r="AY251" s="17" t="s">
        <v>207</v>
      </c>
      <c r="BE251" s="157">
        <f>IF(N251="základní",J251,0)</f>
        <v>0</v>
      </c>
      <c r="BF251" s="157">
        <f>IF(N251="snížená",J251,0)</f>
        <v>0</v>
      </c>
      <c r="BG251" s="157">
        <f>IF(N251="zákl. přenesená",J251,0)</f>
        <v>0</v>
      </c>
      <c r="BH251" s="157">
        <f>IF(N251="sníž. přenesená",J251,0)</f>
        <v>0</v>
      </c>
      <c r="BI251" s="157">
        <f>IF(N251="nulová",J251,0)</f>
        <v>0</v>
      </c>
      <c r="BJ251" s="17" t="s">
        <v>87</v>
      </c>
      <c r="BK251" s="157">
        <f>ROUND(I251*H251,2)</f>
        <v>0</v>
      </c>
      <c r="BL251" s="17" t="s">
        <v>238</v>
      </c>
      <c r="BM251" s="156" t="s">
        <v>1736</v>
      </c>
    </row>
    <row r="252" spans="1:47" s="2" customFormat="1" ht="29.25">
      <c r="A252" s="32"/>
      <c r="B252" s="33"/>
      <c r="C252" s="32"/>
      <c r="D252" s="158" t="s">
        <v>213</v>
      </c>
      <c r="E252" s="32"/>
      <c r="F252" s="159" t="s">
        <v>1737</v>
      </c>
      <c r="G252" s="32"/>
      <c r="H252" s="32"/>
      <c r="I252" s="160"/>
      <c r="J252" s="32"/>
      <c r="K252" s="32"/>
      <c r="L252" s="33"/>
      <c r="M252" s="161"/>
      <c r="N252" s="162"/>
      <c r="O252" s="58"/>
      <c r="P252" s="58"/>
      <c r="Q252" s="58"/>
      <c r="R252" s="58"/>
      <c r="S252" s="58"/>
      <c r="T252" s="59"/>
      <c r="U252" s="32"/>
      <c r="V252" s="32"/>
      <c r="W252" s="32"/>
      <c r="X252" s="32"/>
      <c r="Y252" s="32"/>
      <c r="Z252" s="32"/>
      <c r="AA252" s="32"/>
      <c r="AB252" s="32"/>
      <c r="AC252" s="32"/>
      <c r="AD252" s="32"/>
      <c r="AE252" s="32"/>
      <c r="AT252" s="17" t="s">
        <v>213</v>
      </c>
      <c r="AU252" s="17" t="s">
        <v>89</v>
      </c>
    </row>
    <row r="253" spans="2:63" s="11" customFormat="1" ht="22.9" customHeight="1">
      <c r="B253" s="132"/>
      <c r="D253" s="133" t="s">
        <v>78</v>
      </c>
      <c r="E253" s="187" t="s">
        <v>1738</v>
      </c>
      <c r="F253" s="187" t="s">
        <v>1739</v>
      </c>
      <c r="I253" s="135"/>
      <c r="J253" s="188">
        <f>BK253</f>
        <v>0</v>
      </c>
      <c r="L253" s="132"/>
      <c r="M253" s="137"/>
      <c r="N253" s="138"/>
      <c r="O253" s="138"/>
      <c r="P253" s="139">
        <f>SUM(P254:P265)</f>
        <v>0</v>
      </c>
      <c r="Q253" s="138"/>
      <c r="R253" s="139">
        <f>SUM(R254:R265)</f>
        <v>0.6036030000000001</v>
      </c>
      <c r="S253" s="138"/>
      <c r="T253" s="140">
        <f>SUM(T254:T265)</f>
        <v>0</v>
      </c>
      <c r="AR253" s="133" t="s">
        <v>89</v>
      </c>
      <c r="AT253" s="141" t="s">
        <v>78</v>
      </c>
      <c r="AU253" s="141" t="s">
        <v>87</v>
      </c>
      <c r="AY253" s="133" t="s">
        <v>207</v>
      </c>
      <c r="BK253" s="142">
        <f>SUM(BK254:BK265)</f>
        <v>0</v>
      </c>
    </row>
    <row r="254" spans="1:65" s="2" customFormat="1" ht="21.75" customHeight="1">
      <c r="A254" s="32"/>
      <c r="B254" s="143"/>
      <c r="C254" s="144" t="s">
        <v>285</v>
      </c>
      <c r="D254" s="144" t="s">
        <v>208</v>
      </c>
      <c r="E254" s="145" t="s">
        <v>1740</v>
      </c>
      <c r="F254" s="146" t="s">
        <v>1741</v>
      </c>
      <c r="G254" s="147" t="s">
        <v>789</v>
      </c>
      <c r="H254" s="148">
        <v>571.82</v>
      </c>
      <c r="I254" s="149"/>
      <c r="J254" s="150">
        <f>ROUND(I254*H254,2)</f>
        <v>0</v>
      </c>
      <c r="K254" s="151"/>
      <c r="L254" s="33"/>
      <c r="M254" s="152" t="s">
        <v>1</v>
      </c>
      <c r="N254" s="153" t="s">
        <v>44</v>
      </c>
      <c r="O254" s="58"/>
      <c r="P254" s="154">
        <f>O254*H254</f>
        <v>0</v>
      </c>
      <c r="Q254" s="154">
        <v>0.00013</v>
      </c>
      <c r="R254" s="154">
        <f>Q254*H254</f>
        <v>0.0743366</v>
      </c>
      <c r="S254" s="154">
        <v>0</v>
      </c>
      <c r="T254" s="155">
        <f>S254*H254</f>
        <v>0</v>
      </c>
      <c r="U254" s="32"/>
      <c r="V254" s="32"/>
      <c r="W254" s="32"/>
      <c r="X254" s="32"/>
      <c r="Y254" s="32"/>
      <c r="Z254" s="32"/>
      <c r="AA254" s="32"/>
      <c r="AB254" s="32"/>
      <c r="AC254" s="32"/>
      <c r="AD254" s="32"/>
      <c r="AE254" s="32"/>
      <c r="AR254" s="156" t="s">
        <v>238</v>
      </c>
      <c r="AT254" s="156" t="s">
        <v>208</v>
      </c>
      <c r="AU254" s="156" t="s">
        <v>89</v>
      </c>
      <c r="AY254" s="17" t="s">
        <v>207</v>
      </c>
      <c r="BE254" s="157">
        <f>IF(N254="základní",J254,0)</f>
        <v>0</v>
      </c>
      <c r="BF254" s="157">
        <f>IF(N254="snížená",J254,0)</f>
        <v>0</v>
      </c>
      <c r="BG254" s="157">
        <f>IF(N254="zákl. přenesená",J254,0)</f>
        <v>0</v>
      </c>
      <c r="BH254" s="157">
        <f>IF(N254="sníž. přenesená",J254,0)</f>
        <v>0</v>
      </c>
      <c r="BI254" s="157">
        <f>IF(N254="nulová",J254,0)</f>
        <v>0</v>
      </c>
      <c r="BJ254" s="17" t="s">
        <v>87</v>
      </c>
      <c r="BK254" s="157">
        <f>ROUND(I254*H254,2)</f>
        <v>0</v>
      </c>
      <c r="BL254" s="17" t="s">
        <v>238</v>
      </c>
      <c r="BM254" s="156" t="s">
        <v>1742</v>
      </c>
    </row>
    <row r="255" spans="1:47" s="2" customFormat="1" ht="12">
      <c r="A255" s="32"/>
      <c r="B255" s="33"/>
      <c r="C255" s="32"/>
      <c r="D255" s="158" t="s">
        <v>213</v>
      </c>
      <c r="E255" s="32"/>
      <c r="F255" s="159" t="s">
        <v>1743</v>
      </c>
      <c r="G255" s="32"/>
      <c r="H255" s="32"/>
      <c r="I255" s="160"/>
      <c r="J255" s="32"/>
      <c r="K255" s="32"/>
      <c r="L255" s="33"/>
      <c r="M255" s="161"/>
      <c r="N255" s="162"/>
      <c r="O255" s="58"/>
      <c r="P255" s="58"/>
      <c r="Q255" s="58"/>
      <c r="R255" s="58"/>
      <c r="S255" s="58"/>
      <c r="T255" s="59"/>
      <c r="U255" s="32"/>
      <c r="V255" s="32"/>
      <c r="W255" s="32"/>
      <c r="X255" s="32"/>
      <c r="Y255" s="32"/>
      <c r="Z255" s="32"/>
      <c r="AA255" s="32"/>
      <c r="AB255" s="32"/>
      <c r="AC255" s="32"/>
      <c r="AD255" s="32"/>
      <c r="AE255" s="32"/>
      <c r="AT255" s="17" t="s">
        <v>213</v>
      </c>
      <c r="AU255" s="17" t="s">
        <v>89</v>
      </c>
    </row>
    <row r="256" spans="2:51" s="15" customFormat="1" ht="12">
      <c r="B256" s="189"/>
      <c r="D256" s="158" t="s">
        <v>466</v>
      </c>
      <c r="E256" s="190" t="s">
        <v>1</v>
      </c>
      <c r="F256" s="191" t="s">
        <v>1744</v>
      </c>
      <c r="H256" s="192">
        <v>571.82</v>
      </c>
      <c r="I256" s="193"/>
      <c r="L256" s="189"/>
      <c r="M256" s="194"/>
      <c r="N256" s="195"/>
      <c r="O256" s="195"/>
      <c r="P256" s="195"/>
      <c r="Q256" s="195"/>
      <c r="R256" s="195"/>
      <c r="S256" s="195"/>
      <c r="T256" s="196"/>
      <c r="AT256" s="190" t="s">
        <v>466</v>
      </c>
      <c r="AU256" s="190" t="s">
        <v>89</v>
      </c>
      <c r="AV256" s="15" t="s">
        <v>89</v>
      </c>
      <c r="AW256" s="15" t="s">
        <v>36</v>
      </c>
      <c r="AX256" s="15" t="s">
        <v>87</v>
      </c>
      <c r="AY256" s="190" t="s">
        <v>207</v>
      </c>
    </row>
    <row r="257" spans="1:65" s="2" customFormat="1" ht="21.75" customHeight="1">
      <c r="A257" s="32"/>
      <c r="B257" s="143"/>
      <c r="C257" s="144" t="s">
        <v>557</v>
      </c>
      <c r="D257" s="144" t="s">
        <v>208</v>
      </c>
      <c r="E257" s="145" t="s">
        <v>1745</v>
      </c>
      <c r="F257" s="146" t="s">
        <v>1746</v>
      </c>
      <c r="G257" s="147" t="s">
        <v>789</v>
      </c>
      <c r="H257" s="148">
        <v>22.8</v>
      </c>
      <c r="I257" s="149"/>
      <c r="J257" s="150">
        <f>ROUND(I257*H257,2)</f>
        <v>0</v>
      </c>
      <c r="K257" s="151"/>
      <c r="L257" s="33"/>
      <c r="M257" s="152" t="s">
        <v>1</v>
      </c>
      <c r="N257" s="153" t="s">
        <v>44</v>
      </c>
      <c r="O257" s="58"/>
      <c r="P257" s="154">
        <f>O257*H257</f>
        <v>0</v>
      </c>
      <c r="Q257" s="154">
        <v>0.00014</v>
      </c>
      <c r="R257" s="154">
        <f>Q257*H257</f>
        <v>0.003192</v>
      </c>
      <c r="S257" s="154">
        <v>0</v>
      </c>
      <c r="T257" s="155">
        <f>S257*H257</f>
        <v>0</v>
      </c>
      <c r="U257" s="32"/>
      <c r="V257" s="32"/>
      <c r="W257" s="32"/>
      <c r="X257" s="32"/>
      <c r="Y257" s="32"/>
      <c r="Z257" s="32"/>
      <c r="AA257" s="32"/>
      <c r="AB257" s="32"/>
      <c r="AC257" s="32"/>
      <c r="AD257" s="32"/>
      <c r="AE257" s="32"/>
      <c r="AR257" s="156" t="s">
        <v>238</v>
      </c>
      <c r="AT257" s="156" t="s">
        <v>208</v>
      </c>
      <c r="AU257" s="156" t="s">
        <v>89</v>
      </c>
      <c r="AY257" s="17" t="s">
        <v>207</v>
      </c>
      <c r="BE257" s="157">
        <f>IF(N257="základní",J257,0)</f>
        <v>0</v>
      </c>
      <c r="BF257" s="157">
        <f>IF(N257="snížená",J257,0)</f>
        <v>0</v>
      </c>
      <c r="BG257" s="157">
        <f>IF(N257="zákl. přenesená",J257,0)</f>
        <v>0</v>
      </c>
      <c r="BH257" s="157">
        <f>IF(N257="sníž. přenesená",J257,0)</f>
        <v>0</v>
      </c>
      <c r="BI257" s="157">
        <f>IF(N257="nulová",J257,0)</f>
        <v>0</v>
      </c>
      <c r="BJ257" s="17" t="s">
        <v>87</v>
      </c>
      <c r="BK257" s="157">
        <f>ROUND(I257*H257,2)</f>
        <v>0</v>
      </c>
      <c r="BL257" s="17" t="s">
        <v>238</v>
      </c>
      <c r="BM257" s="156" t="s">
        <v>1747</v>
      </c>
    </row>
    <row r="258" spans="1:47" s="2" customFormat="1" ht="19.5">
      <c r="A258" s="32"/>
      <c r="B258" s="33"/>
      <c r="C258" s="32"/>
      <c r="D258" s="158" t="s">
        <v>213</v>
      </c>
      <c r="E258" s="32"/>
      <c r="F258" s="159" t="s">
        <v>1748</v>
      </c>
      <c r="G258" s="32"/>
      <c r="H258" s="32"/>
      <c r="I258" s="160"/>
      <c r="J258" s="32"/>
      <c r="K258" s="32"/>
      <c r="L258" s="33"/>
      <c r="M258" s="161"/>
      <c r="N258" s="162"/>
      <c r="O258" s="58"/>
      <c r="P258" s="58"/>
      <c r="Q258" s="58"/>
      <c r="R258" s="58"/>
      <c r="S258" s="58"/>
      <c r="T258" s="59"/>
      <c r="U258" s="32"/>
      <c r="V258" s="32"/>
      <c r="W258" s="32"/>
      <c r="X258" s="32"/>
      <c r="Y258" s="32"/>
      <c r="Z258" s="32"/>
      <c r="AA258" s="32"/>
      <c r="AB258" s="32"/>
      <c r="AC258" s="32"/>
      <c r="AD258" s="32"/>
      <c r="AE258" s="32"/>
      <c r="AT258" s="17" t="s">
        <v>213</v>
      </c>
      <c r="AU258" s="17" t="s">
        <v>89</v>
      </c>
    </row>
    <row r="259" spans="2:51" s="15" customFormat="1" ht="12">
      <c r="B259" s="189"/>
      <c r="D259" s="158" t="s">
        <v>466</v>
      </c>
      <c r="E259" s="190" t="s">
        <v>1</v>
      </c>
      <c r="F259" s="191" t="s">
        <v>1749</v>
      </c>
      <c r="H259" s="192">
        <v>22.8</v>
      </c>
      <c r="I259" s="193"/>
      <c r="L259" s="189"/>
      <c r="M259" s="194"/>
      <c r="N259" s="195"/>
      <c r="O259" s="195"/>
      <c r="P259" s="195"/>
      <c r="Q259" s="195"/>
      <c r="R259" s="195"/>
      <c r="S259" s="195"/>
      <c r="T259" s="196"/>
      <c r="AT259" s="190" t="s">
        <v>466</v>
      </c>
      <c r="AU259" s="190" t="s">
        <v>89</v>
      </c>
      <c r="AV259" s="15" t="s">
        <v>89</v>
      </c>
      <c r="AW259" s="15" t="s">
        <v>36</v>
      </c>
      <c r="AX259" s="15" t="s">
        <v>87</v>
      </c>
      <c r="AY259" s="190" t="s">
        <v>207</v>
      </c>
    </row>
    <row r="260" spans="1:65" s="2" customFormat="1" ht="21.75" customHeight="1">
      <c r="A260" s="32"/>
      <c r="B260" s="143"/>
      <c r="C260" s="144" t="s">
        <v>288</v>
      </c>
      <c r="D260" s="144" t="s">
        <v>208</v>
      </c>
      <c r="E260" s="145" t="s">
        <v>1750</v>
      </c>
      <c r="F260" s="146" t="s">
        <v>1751</v>
      </c>
      <c r="G260" s="147" t="s">
        <v>789</v>
      </c>
      <c r="H260" s="148">
        <v>1143.64</v>
      </c>
      <c r="I260" s="149"/>
      <c r="J260" s="150">
        <f>ROUND(I260*H260,2)</f>
        <v>0</v>
      </c>
      <c r="K260" s="151"/>
      <c r="L260" s="33"/>
      <c r="M260" s="152" t="s">
        <v>1</v>
      </c>
      <c r="N260" s="153" t="s">
        <v>44</v>
      </c>
      <c r="O260" s="58"/>
      <c r="P260" s="154">
        <f>O260*H260</f>
        <v>0</v>
      </c>
      <c r="Q260" s="154">
        <v>0.00023</v>
      </c>
      <c r="R260" s="154">
        <f>Q260*H260</f>
        <v>0.2630372</v>
      </c>
      <c r="S260" s="154">
        <v>0</v>
      </c>
      <c r="T260" s="155">
        <f>S260*H260</f>
        <v>0</v>
      </c>
      <c r="U260" s="32"/>
      <c r="V260" s="32"/>
      <c r="W260" s="32"/>
      <c r="X260" s="32"/>
      <c r="Y260" s="32"/>
      <c r="Z260" s="32"/>
      <c r="AA260" s="32"/>
      <c r="AB260" s="32"/>
      <c r="AC260" s="32"/>
      <c r="AD260" s="32"/>
      <c r="AE260" s="32"/>
      <c r="AR260" s="156" t="s">
        <v>238</v>
      </c>
      <c r="AT260" s="156" t="s">
        <v>208</v>
      </c>
      <c r="AU260" s="156" t="s">
        <v>89</v>
      </c>
      <c r="AY260" s="17" t="s">
        <v>207</v>
      </c>
      <c r="BE260" s="157">
        <f>IF(N260="základní",J260,0)</f>
        <v>0</v>
      </c>
      <c r="BF260" s="157">
        <f>IF(N260="snížená",J260,0)</f>
        <v>0</v>
      </c>
      <c r="BG260" s="157">
        <f>IF(N260="zákl. přenesená",J260,0)</f>
        <v>0</v>
      </c>
      <c r="BH260" s="157">
        <f>IF(N260="sníž. přenesená",J260,0)</f>
        <v>0</v>
      </c>
      <c r="BI260" s="157">
        <f>IF(N260="nulová",J260,0)</f>
        <v>0</v>
      </c>
      <c r="BJ260" s="17" t="s">
        <v>87</v>
      </c>
      <c r="BK260" s="157">
        <f>ROUND(I260*H260,2)</f>
        <v>0</v>
      </c>
      <c r="BL260" s="17" t="s">
        <v>238</v>
      </c>
      <c r="BM260" s="156" t="s">
        <v>1752</v>
      </c>
    </row>
    <row r="261" spans="1:47" s="2" customFormat="1" ht="12">
      <c r="A261" s="32"/>
      <c r="B261" s="33"/>
      <c r="C261" s="32"/>
      <c r="D261" s="158" t="s">
        <v>213</v>
      </c>
      <c r="E261" s="32"/>
      <c r="F261" s="159" t="s">
        <v>1753</v>
      </c>
      <c r="G261" s="32"/>
      <c r="H261" s="32"/>
      <c r="I261" s="160"/>
      <c r="J261" s="32"/>
      <c r="K261" s="32"/>
      <c r="L261" s="33"/>
      <c r="M261" s="161"/>
      <c r="N261" s="162"/>
      <c r="O261" s="58"/>
      <c r="P261" s="58"/>
      <c r="Q261" s="58"/>
      <c r="R261" s="58"/>
      <c r="S261" s="58"/>
      <c r="T261" s="59"/>
      <c r="U261" s="32"/>
      <c r="V261" s="32"/>
      <c r="W261" s="32"/>
      <c r="X261" s="32"/>
      <c r="Y261" s="32"/>
      <c r="Z261" s="32"/>
      <c r="AA261" s="32"/>
      <c r="AB261" s="32"/>
      <c r="AC261" s="32"/>
      <c r="AD261" s="32"/>
      <c r="AE261" s="32"/>
      <c r="AT261" s="17" t="s">
        <v>213</v>
      </c>
      <c r="AU261" s="17" t="s">
        <v>89</v>
      </c>
    </row>
    <row r="262" spans="2:51" s="15" customFormat="1" ht="12">
      <c r="B262" s="189"/>
      <c r="D262" s="158" t="s">
        <v>466</v>
      </c>
      <c r="E262" s="190" t="s">
        <v>1</v>
      </c>
      <c r="F262" s="191" t="s">
        <v>1754</v>
      </c>
      <c r="H262" s="192">
        <v>1143.64</v>
      </c>
      <c r="I262" s="193"/>
      <c r="L262" s="189"/>
      <c r="M262" s="194"/>
      <c r="N262" s="195"/>
      <c r="O262" s="195"/>
      <c r="P262" s="195"/>
      <c r="Q262" s="195"/>
      <c r="R262" s="195"/>
      <c r="S262" s="195"/>
      <c r="T262" s="196"/>
      <c r="AT262" s="190" t="s">
        <v>466</v>
      </c>
      <c r="AU262" s="190" t="s">
        <v>89</v>
      </c>
      <c r="AV262" s="15" t="s">
        <v>89</v>
      </c>
      <c r="AW262" s="15" t="s">
        <v>36</v>
      </c>
      <c r="AX262" s="15" t="s">
        <v>87</v>
      </c>
      <c r="AY262" s="190" t="s">
        <v>207</v>
      </c>
    </row>
    <row r="263" spans="1:65" s="2" customFormat="1" ht="21.75" customHeight="1">
      <c r="A263" s="32"/>
      <c r="B263" s="143"/>
      <c r="C263" s="144" t="s">
        <v>562</v>
      </c>
      <c r="D263" s="144" t="s">
        <v>208</v>
      </c>
      <c r="E263" s="145" t="s">
        <v>1755</v>
      </c>
      <c r="F263" s="146" t="s">
        <v>1756</v>
      </c>
      <c r="G263" s="147" t="s">
        <v>789</v>
      </c>
      <c r="H263" s="148">
        <v>1143.64</v>
      </c>
      <c r="I263" s="149"/>
      <c r="J263" s="150">
        <f>ROUND(I263*H263,2)</f>
        <v>0</v>
      </c>
      <c r="K263" s="151"/>
      <c r="L263" s="33"/>
      <c r="M263" s="152" t="s">
        <v>1</v>
      </c>
      <c r="N263" s="153" t="s">
        <v>44</v>
      </c>
      <c r="O263" s="58"/>
      <c r="P263" s="154">
        <f>O263*H263</f>
        <v>0</v>
      </c>
      <c r="Q263" s="154">
        <v>0.00023</v>
      </c>
      <c r="R263" s="154">
        <f>Q263*H263</f>
        <v>0.2630372</v>
      </c>
      <c r="S263" s="154">
        <v>0</v>
      </c>
      <c r="T263" s="155">
        <f>S263*H263</f>
        <v>0</v>
      </c>
      <c r="U263" s="32"/>
      <c r="V263" s="32"/>
      <c r="W263" s="32"/>
      <c r="X263" s="32"/>
      <c r="Y263" s="32"/>
      <c r="Z263" s="32"/>
      <c r="AA263" s="32"/>
      <c r="AB263" s="32"/>
      <c r="AC263" s="32"/>
      <c r="AD263" s="32"/>
      <c r="AE263" s="32"/>
      <c r="AR263" s="156" t="s">
        <v>238</v>
      </c>
      <c r="AT263" s="156" t="s">
        <v>208</v>
      </c>
      <c r="AU263" s="156" t="s">
        <v>89</v>
      </c>
      <c r="AY263" s="17" t="s">
        <v>207</v>
      </c>
      <c r="BE263" s="157">
        <f>IF(N263="základní",J263,0)</f>
        <v>0</v>
      </c>
      <c r="BF263" s="157">
        <f>IF(N263="snížená",J263,0)</f>
        <v>0</v>
      </c>
      <c r="BG263" s="157">
        <f>IF(N263="zákl. přenesená",J263,0)</f>
        <v>0</v>
      </c>
      <c r="BH263" s="157">
        <f>IF(N263="sníž. přenesená",J263,0)</f>
        <v>0</v>
      </c>
      <c r="BI263" s="157">
        <f>IF(N263="nulová",J263,0)</f>
        <v>0</v>
      </c>
      <c r="BJ263" s="17" t="s">
        <v>87</v>
      </c>
      <c r="BK263" s="157">
        <f>ROUND(I263*H263,2)</f>
        <v>0</v>
      </c>
      <c r="BL263" s="17" t="s">
        <v>238</v>
      </c>
      <c r="BM263" s="156" t="s">
        <v>1757</v>
      </c>
    </row>
    <row r="264" spans="1:47" s="2" customFormat="1" ht="19.5">
      <c r="A264" s="32"/>
      <c r="B264" s="33"/>
      <c r="C264" s="32"/>
      <c r="D264" s="158" t="s">
        <v>213</v>
      </c>
      <c r="E264" s="32"/>
      <c r="F264" s="159" t="s">
        <v>1758</v>
      </c>
      <c r="G264" s="32"/>
      <c r="H264" s="32"/>
      <c r="I264" s="160"/>
      <c r="J264" s="32"/>
      <c r="K264" s="32"/>
      <c r="L264" s="33"/>
      <c r="M264" s="161"/>
      <c r="N264" s="162"/>
      <c r="O264" s="58"/>
      <c r="P264" s="58"/>
      <c r="Q264" s="58"/>
      <c r="R264" s="58"/>
      <c r="S264" s="58"/>
      <c r="T264" s="59"/>
      <c r="U264" s="32"/>
      <c r="V264" s="32"/>
      <c r="W264" s="32"/>
      <c r="X264" s="32"/>
      <c r="Y264" s="32"/>
      <c r="Z264" s="32"/>
      <c r="AA264" s="32"/>
      <c r="AB264" s="32"/>
      <c r="AC264" s="32"/>
      <c r="AD264" s="32"/>
      <c r="AE264" s="32"/>
      <c r="AT264" s="17" t="s">
        <v>213</v>
      </c>
      <c r="AU264" s="17" t="s">
        <v>89</v>
      </c>
    </row>
    <row r="265" spans="2:51" s="15" customFormat="1" ht="12">
      <c r="B265" s="189"/>
      <c r="D265" s="158" t="s">
        <v>466</v>
      </c>
      <c r="E265" s="190" t="s">
        <v>1</v>
      </c>
      <c r="F265" s="191" t="s">
        <v>1759</v>
      </c>
      <c r="H265" s="192">
        <v>1143.64</v>
      </c>
      <c r="I265" s="193"/>
      <c r="L265" s="189"/>
      <c r="M265" s="194"/>
      <c r="N265" s="195"/>
      <c r="O265" s="195"/>
      <c r="P265" s="195"/>
      <c r="Q265" s="195"/>
      <c r="R265" s="195"/>
      <c r="S265" s="195"/>
      <c r="T265" s="196"/>
      <c r="AT265" s="190" t="s">
        <v>466</v>
      </c>
      <c r="AU265" s="190" t="s">
        <v>89</v>
      </c>
      <c r="AV265" s="15" t="s">
        <v>89</v>
      </c>
      <c r="AW265" s="15" t="s">
        <v>36</v>
      </c>
      <c r="AX265" s="15" t="s">
        <v>87</v>
      </c>
      <c r="AY265" s="190" t="s">
        <v>207</v>
      </c>
    </row>
    <row r="266" spans="2:63" s="11" customFormat="1" ht="25.9" customHeight="1">
      <c r="B266" s="132"/>
      <c r="D266" s="133" t="s">
        <v>78</v>
      </c>
      <c r="E266" s="134" t="s">
        <v>1760</v>
      </c>
      <c r="F266" s="134" t="s">
        <v>1761</v>
      </c>
      <c r="I266" s="135"/>
      <c r="J266" s="136">
        <f>BK266</f>
        <v>0</v>
      </c>
      <c r="L266" s="132"/>
      <c r="M266" s="137"/>
      <c r="N266" s="138"/>
      <c r="O266" s="138"/>
      <c r="P266" s="139">
        <f>P267</f>
        <v>0</v>
      </c>
      <c r="Q266" s="138"/>
      <c r="R266" s="139">
        <f>R267</f>
        <v>0</v>
      </c>
      <c r="S266" s="138"/>
      <c r="T266" s="140">
        <f>T267</f>
        <v>0</v>
      </c>
      <c r="AR266" s="133" t="s">
        <v>225</v>
      </c>
      <c r="AT266" s="141" t="s">
        <v>78</v>
      </c>
      <c r="AU266" s="141" t="s">
        <v>79</v>
      </c>
      <c r="AY266" s="133" t="s">
        <v>207</v>
      </c>
      <c r="BK266" s="142">
        <f>BK267</f>
        <v>0</v>
      </c>
    </row>
    <row r="267" spans="2:63" s="11" customFormat="1" ht="22.9" customHeight="1">
      <c r="B267" s="132"/>
      <c r="D267" s="133" t="s">
        <v>78</v>
      </c>
      <c r="E267" s="187" t="s">
        <v>1762</v>
      </c>
      <c r="F267" s="187" t="s">
        <v>1763</v>
      </c>
      <c r="I267" s="135"/>
      <c r="J267" s="188">
        <f>BK267</f>
        <v>0</v>
      </c>
      <c r="L267" s="132"/>
      <c r="M267" s="137"/>
      <c r="N267" s="138"/>
      <c r="O267" s="138"/>
      <c r="P267" s="139">
        <f>SUM(P268:P269)</f>
        <v>0</v>
      </c>
      <c r="Q267" s="138"/>
      <c r="R267" s="139">
        <f>SUM(R268:R269)</f>
        <v>0</v>
      </c>
      <c r="S267" s="138"/>
      <c r="T267" s="140">
        <f>SUM(T268:T269)</f>
        <v>0</v>
      </c>
      <c r="AR267" s="133" t="s">
        <v>225</v>
      </c>
      <c r="AT267" s="141" t="s">
        <v>78</v>
      </c>
      <c r="AU267" s="141" t="s">
        <v>87</v>
      </c>
      <c r="AY267" s="133" t="s">
        <v>207</v>
      </c>
      <c r="BK267" s="142">
        <f>SUM(BK268:BK269)</f>
        <v>0</v>
      </c>
    </row>
    <row r="268" spans="1:65" s="2" customFormat="1" ht="16.5" customHeight="1">
      <c r="A268" s="32"/>
      <c r="B268" s="143"/>
      <c r="C268" s="144" t="s">
        <v>292</v>
      </c>
      <c r="D268" s="144" t="s">
        <v>208</v>
      </c>
      <c r="E268" s="145" t="s">
        <v>1764</v>
      </c>
      <c r="F268" s="146" t="s">
        <v>1765</v>
      </c>
      <c r="G268" s="147" t="s">
        <v>1766</v>
      </c>
      <c r="H268" s="148">
        <v>1</v>
      </c>
      <c r="I268" s="149"/>
      <c r="J268" s="150">
        <f>ROUND(I268*H268,2)</f>
        <v>0</v>
      </c>
      <c r="K268" s="151"/>
      <c r="L268" s="33"/>
      <c r="M268" s="152" t="s">
        <v>1</v>
      </c>
      <c r="N268" s="153" t="s">
        <v>44</v>
      </c>
      <c r="O268" s="58"/>
      <c r="P268" s="154">
        <f>O268*H268</f>
        <v>0</v>
      </c>
      <c r="Q268" s="154">
        <v>0</v>
      </c>
      <c r="R268" s="154">
        <f>Q268*H268</f>
        <v>0</v>
      </c>
      <c r="S268" s="154">
        <v>0</v>
      </c>
      <c r="T268" s="155">
        <f>S268*H268</f>
        <v>0</v>
      </c>
      <c r="U268" s="32"/>
      <c r="V268" s="32"/>
      <c r="W268" s="32"/>
      <c r="X268" s="32"/>
      <c r="Y268" s="32"/>
      <c r="Z268" s="32"/>
      <c r="AA268" s="32"/>
      <c r="AB268" s="32"/>
      <c r="AC268" s="32"/>
      <c r="AD268" s="32"/>
      <c r="AE268" s="32"/>
      <c r="AR268" s="156" t="s">
        <v>1767</v>
      </c>
      <c r="AT268" s="156" t="s">
        <v>208</v>
      </c>
      <c r="AU268" s="156" t="s">
        <v>89</v>
      </c>
      <c r="AY268" s="17" t="s">
        <v>207</v>
      </c>
      <c r="BE268" s="157">
        <f>IF(N268="základní",J268,0)</f>
        <v>0</v>
      </c>
      <c r="BF268" s="157">
        <f>IF(N268="snížená",J268,0)</f>
        <v>0</v>
      </c>
      <c r="BG268" s="157">
        <f>IF(N268="zákl. přenesená",J268,0)</f>
        <v>0</v>
      </c>
      <c r="BH268" s="157">
        <f>IF(N268="sníž. přenesená",J268,0)</f>
        <v>0</v>
      </c>
      <c r="BI268" s="157">
        <f>IF(N268="nulová",J268,0)</f>
        <v>0</v>
      </c>
      <c r="BJ268" s="17" t="s">
        <v>87</v>
      </c>
      <c r="BK268" s="157">
        <f>ROUND(I268*H268,2)</f>
        <v>0</v>
      </c>
      <c r="BL268" s="17" t="s">
        <v>1767</v>
      </c>
      <c r="BM268" s="156" t="s">
        <v>1768</v>
      </c>
    </row>
    <row r="269" spans="1:47" s="2" customFormat="1" ht="12">
      <c r="A269" s="32"/>
      <c r="B269" s="33"/>
      <c r="C269" s="32"/>
      <c r="D269" s="158" t="s">
        <v>213</v>
      </c>
      <c r="E269" s="32"/>
      <c r="F269" s="159" t="s">
        <v>1769</v>
      </c>
      <c r="G269" s="32"/>
      <c r="H269" s="32"/>
      <c r="I269" s="160"/>
      <c r="J269" s="32"/>
      <c r="K269" s="32"/>
      <c r="L269" s="33"/>
      <c r="M269" s="164"/>
      <c r="N269" s="165"/>
      <c r="O269" s="166"/>
      <c r="P269" s="166"/>
      <c r="Q269" s="166"/>
      <c r="R269" s="166"/>
      <c r="S269" s="166"/>
      <c r="T269" s="167"/>
      <c r="U269" s="32"/>
      <c r="V269" s="32"/>
      <c r="W269" s="32"/>
      <c r="X269" s="32"/>
      <c r="Y269" s="32"/>
      <c r="Z269" s="32"/>
      <c r="AA269" s="32"/>
      <c r="AB269" s="32"/>
      <c r="AC269" s="32"/>
      <c r="AD269" s="32"/>
      <c r="AE269" s="32"/>
      <c r="AT269" s="17" t="s">
        <v>213</v>
      </c>
      <c r="AU269" s="17" t="s">
        <v>89</v>
      </c>
    </row>
    <row r="270" spans="1:31" s="2" customFormat="1" ht="6.95" customHeight="1">
      <c r="A270" s="32"/>
      <c r="B270" s="47"/>
      <c r="C270" s="48"/>
      <c r="D270" s="48"/>
      <c r="E270" s="48"/>
      <c r="F270" s="48"/>
      <c r="G270" s="48"/>
      <c r="H270" s="48"/>
      <c r="I270" s="48"/>
      <c r="J270" s="48"/>
      <c r="K270" s="48"/>
      <c r="L270" s="33"/>
      <c r="M270" s="32"/>
      <c r="O270" s="32"/>
      <c r="P270" s="32"/>
      <c r="Q270" s="32"/>
      <c r="R270" s="32"/>
      <c r="S270" s="32"/>
      <c r="T270" s="32"/>
      <c r="U270" s="32"/>
      <c r="V270" s="32"/>
      <c r="W270" s="32"/>
      <c r="X270" s="32"/>
      <c r="Y270" s="32"/>
      <c r="Z270" s="32"/>
      <c r="AA270" s="32"/>
      <c r="AB270" s="32"/>
      <c r="AC270" s="32"/>
      <c r="AD270" s="32"/>
      <c r="AE270" s="32"/>
    </row>
  </sheetData>
  <autoFilter ref="C127:K269"/>
  <mergeCells count="9">
    <mergeCell ref="E87:H87"/>
    <mergeCell ref="E118:H118"/>
    <mergeCell ref="E120:H12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BM268"/>
  <sheetViews>
    <sheetView showGridLines="0" workbookViewId="0" topLeftCell="A231">
      <selection activeCell="H234" sqref="H23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2" t="s">
        <v>5</v>
      </c>
      <c r="M2" s="243"/>
      <c r="N2" s="243"/>
      <c r="O2" s="243"/>
      <c r="P2" s="243"/>
      <c r="Q2" s="243"/>
      <c r="R2" s="243"/>
      <c r="S2" s="243"/>
      <c r="T2" s="243"/>
      <c r="U2" s="243"/>
      <c r="V2" s="243"/>
      <c r="AT2" s="17" t="s">
        <v>131</v>
      </c>
    </row>
    <row r="3" spans="2:46" s="1" customFormat="1" ht="6.95" customHeight="1" hidden="1">
      <c r="B3" s="18"/>
      <c r="C3" s="19"/>
      <c r="D3" s="19"/>
      <c r="E3" s="19"/>
      <c r="F3" s="19"/>
      <c r="G3" s="19"/>
      <c r="H3" s="19"/>
      <c r="I3" s="19"/>
      <c r="J3" s="19"/>
      <c r="K3" s="19"/>
      <c r="L3" s="20"/>
      <c r="AT3" s="17" t="s">
        <v>89</v>
      </c>
    </row>
    <row r="4" spans="2:46" s="1" customFormat="1" ht="24.95" customHeight="1" hidden="1">
      <c r="B4" s="20"/>
      <c r="D4" s="21" t="s">
        <v>183</v>
      </c>
      <c r="L4" s="20"/>
      <c r="M4" s="98" t="s">
        <v>10</v>
      </c>
      <c r="AT4" s="17" t="s">
        <v>3</v>
      </c>
    </row>
    <row r="5" spans="2:12" s="1" customFormat="1" ht="6.95" customHeight="1" hidden="1">
      <c r="B5" s="20"/>
      <c r="L5" s="20"/>
    </row>
    <row r="6" spans="2:12" s="1" customFormat="1" ht="12" customHeight="1" hidden="1">
      <c r="B6" s="20"/>
      <c r="D6" s="27" t="s">
        <v>16</v>
      </c>
      <c r="L6" s="20"/>
    </row>
    <row r="7" spans="2:12" s="1" customFormat="1" ht="16.5" customHeight="1" hidden="1">
      <c r="B7" s="20"/>
      <c r="E7" s="259" t="str">
        <f>'Rekapitulace stavby'!K6</f>
        <v>Oprava nástupišť č. 5 a 6 v žst. Brno hl.n.</v>
      </c>
      <c r="F7" s="260"/>
      <c r="G7" s="260"/>
      <c r="H7" s="260"/>
      <c r="L7" s="20"/>
    </row>
    <row r="8" spans="1:31" s="2" customFormat="1" ht="12" customHeight="1" hidden="1">
      <c r="A8" s="32"/>
      <c r="B8" s="33"/>
      <c r="C8" s="32"/>
      <c r="D8" s="27" t="s">
        <v>184</v>
      </c>
      <c r="E8" s="32"/>
      <c r="F8" s="32"/>
      <c r="G8" s="32"/>
      <c r="H8" s="32"/>
      <c r="I8" s="32"/>
      <c r="J8" s="32"/>
      <c r="K8" s="32"/>
      <c r="L8" s="42"/>
      <c r="S8" s="32"/>
      <c r="T8" s="32"/>
      <c r="U8" s="32"/>
      <c r="V8" s="32"/>
      <c r="W8" s="32"/>
      <c r="X8" s="32"/>
      <c r="Y8" s="32"/>
      <c r="Z8" s="32"/>
      <c r="AA8" s="32"/>
      <c r="AB8" s="32"/>
      <c r="AC8" s="32"/>
      <c r="AD8" s="32"/>
      <c r="AE8" s="32"/>
    </row>
    <row r="9" spans="1:31" s="2" customFormat="1" ht="16.5" customHeight="1" hidden="1">
      <c r="A9" s="32"/>
      <c r="B9" s="33"/>
      <c r="C9" s="32"/>
      <c r="D9" s="32"/>
      <c r="E9" s="232" t="s">
        <v>1770</v>
      </c>
      <c r="F9" s="258"/>
      <c r="G9" s="258"/>
      <c r="H9" s="258"/>
      <c r="I9" s="32"/>
      <c r="J9" s="32"/>
      <c r="K9" s="32"/>
      <c r="L9" s="42"/>
      <c r="S9" s="32"/>
      <c r="T9" s="32"/>
      <c r="U9" s="32"/>
      <c r="V9" s="32"/>
      <c r="W9" s="32"/>
      <c r="X9" s="32"/>
      <c r="Y9" s="32"/>
      <c r="Z9" s="32"/>
      <c r="AA9" s="32"/>
      <c r="AB9" s="32"/>
      <c r="AC9" s="32"/>
      <c r="AD9" s="32"/>
      <c r="AE9" s="32"/>
    </row>
    <row r="10" spans="1:31" s="2" customFormat="1" ht="12" hidden="1">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hidden="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hidden="1">
      <c r="A12" s="32"/>
      <c r="B12" s="33"/>
      <c r="C12" s="32"/>
      <c r="D12" s="27" t="s">
        <v>20</v>
      </c>
      <c r="E12" s="32"/>
      <c r="F12" s="25" t="s">
        <v>21</v>
      </c>
      <c r="G12" s="32"/>
      <c r="H12" s="32"/>
      <c r="I12" s="27" t="s">
        <v>22</v>
      </c>
      <c r="J12" s="55" t="str">
        <f>'Rekapitulace stavby'!AN8</f>
        <v>18. 2. 2021</v>
      </c>
      <c r="K12" s="32"/>
      <c r="L12" s="42"/>
      <c r="S12" s="32"/>
      <c r="T12" s="32"/>
      <c r="U12" s="32"/>
      <c r="V12" s="32"/>
      <c r="W12" s="32"/>
      <c r="X12" s="32"/>
      <c r="Y12" s="32"/>
      <c r="Z12" s="32"/>
      <c r="AA12" s="32"/>
      <c r="AB12" s="32"/>
      <c r="AC12" s="32"/>
      <c r="AD12" s="32"/>
      <c r="AE12" s="32"/>
    </row>
    <row r="13" spans="1:31" s="2" customFormat="1" ht="10.9" customHeight="1" hidden="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hidden="1">
      <c r="A14" s="32"/>
      <c r="B14" s="33"/>
      <c r="C14" s="32"/>
      <c r="D14" s="27" t="s">
        <v>24</v>
      </c>
      <c r="E14" s="32"/>
      <c r="F14" s="32"/>
      <c r="G14" s="32"/>
      <c r="H14" s="32"/>
      <c r="I14" s="27" t="s">
        <v>25</v>
      </c>
      <c r="J14" s="25" t="s">
        <v>26</v>
      </c>
      <c r="K14" s="32"/>
      <c r="L14" s="42"/>
      <c r="S14" s="32"/>
      <c r="T14" s="32"/>
      <c r="U14" s="32"/>
      <c r="V14" s="32"/>
      <c r="W14" s="32"/>
      <c r="X14" s="32"/>
      <c r="Y14" s="32"/>
      <c r="Z14" s="32"/>
      <c r="AA14" s="32"/>
      <c r="AB14" s="32"/>
      <c r="AC14" s="32"/>
      <c r="AD14" s="32"/>
      <c r="AE14" s="32"/>
    </row>
    <row r="15" spans="1:31" s="2" customFormat="1" ht="18" customHeight="1" hidden="1">
      <c r="A15" s="32"/>
      <c r="B15" s="33"/>
      <c r="C15" s="32"/>
      <c r="D15" s="32"/>
      <c r="E15" s="25" t="s">
        <v>27</v>
      </c>
      <c r="F15" s="32"/>
      <c r="G15" s="32"/>
      <c r="H15" s="32"/>
      <c r="I15" s="27" t="s">
        <v>28</v>
      </c>
      <c r="J15" s="25" t="s">
        <v>29</v>
      </c>
      <c r="K15" s="32"/>
      <c r="L15" s="42"/>
      <c r="S15" s="32"/>
      <c r="T15" s="32"/>
      <c r="U15" s="32"/>
      <c r="V15" s="32"/>
      <c r="W15" s="32"/>
      <c r="X15" s="32"/>
      <c r="Y15" s="32"/>
      <c r="Z15" s="32"/>
      <c r="AA15" s="32"/>
      <c r="AB15" s="32"/>
      <c r="AC15" s="32"/>
      <c r="AD15" s="32"/>
      <c r="AE15" s="32"/>
    </row>
    <row r="16" spans="1:31" s="2" customFormat="1" ht="6.95" customHeight="1" hidden="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hidden="1">
      <c r="A17" s="32"/>
      <c r="B17" s="33"/>
      <c r="C17" s="32"/>
      <c r="D17" s="27" t="s">
        <v>30</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hidden="1">
      <c r="A18" s="32"/>
      <c r="B18" s="33"/>
      <c r="C18" s="32"/>
      <c r="D18" s="32"/>
      <c r="E18" s="261" t="str">
        <f>'Rekapitulace stavby'!E14</f>
        <v>Vyplň údaj</v>
      </c>
      <c r="F18" s="247"/>
      <c r="G18" s="247"/>
      <c r="H18" s="247"/>
      <c r="I18" s="27" t="s">
        <v>28</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hidden="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hidden="1">
      <c r="A20" s="32"/>
      <c r="B20" s="33"/>
      <c r="C20" s="32"/>
      <c r="D20" s="27" t="s">
        <v>32</v>
      </c>
      <c r="E20" s="32"/>
      <c r="F20" s="32"/>
      <c r="G20" s="32"/>
      <c r="H20" s="32"/>
      <c r="I20" s="27" t="s">
        <v>25</v>
      </c>
      <c r="J20" s="25" t="s">
        <v>33</v>
      </c>
      <c r="K20" s="32"/>
      <c r="L20" s="42"/>
      <c r="S20" s="32"/>
      <c r="T20" s="32"/>
      <c r="U20" s="32"/>
      <c r="V20" s="32"/>
      <c r="W20" s="32"/>
      <c r="X20" s="32"/>
      <c r="Y20" s="32"/>
      <c r="Z20" s="32"/>
      <c r="AA20" s="32"/>
      <c r="AB20" s="32"/>
      <c r="AC20" s="32"/>
      <c r="AD20" s="32"/>
      <c r="AE20" s="32"/>
    </row>
    <row r="21" spans="1:31" s="2" customFormat="1" ht="18" customHeight="1" hidden="1">
      <c r="A21" s="32"/>
      <c r="B21" s="33"/>
      <c r="C21" s="32"/>
      <c r="D21" s="32"/>
      <c r="E21" s="25" t="s">
        <v>34</v>
      </c>
      <c r="F21" s="32"/>
      <c r="G21" s="32"/>
      <c r="H21" s="32"/>
      <c r="I21" s="27" t="s">
        <v>28</v>
      </c>
      <c r="J21" s="25" t="s">
        <v>35</v>
      </c>
      <c r="K21" s="32"/>
      <c r="L21" s="42"/>
      <c r="S21" s="32"/>
      <c r="T21" s="32"/>
      <c r="U21" s="32"/>
      <c r="V21" s="32"/>
      <c r="W21" s="32"/>
      <c r="X21" s="32"/>
      <c r="Y21" s="32"/>
      <c r="Z21" s="32"/>
      <c r="AA21" s="32"/>
      <c r="AB21" s="32"/>
      <c r="AC21" s="32"/>
      <c r="AD21" s="32"/>
      <c r="AE21" s="32"/>
    </row>
    <row r="22" spans="1:31" s="2" customFormat="1" ht="6.95" customHeight="1" hidden="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hidden="1">
      <c r="A23" s="32"/>
      <c r="B23" s="33"/>
      <c r="C23" s="32"/>
      <c r="D23" s="27" t="s">
        <v>37</v>
      </c>
      <c r="E23" s="32"/>
      <c r="F23" s="32"/>
      <c r="G23" s="32"/>
      <c r="H23" s="32"/>
      <c r="I23" s="27" t="s">
        <v>25</v>
      </c>
      <c r="J23" s="25" t="s">
        <v>33</v>
      </c>
      <c r="K23" s="32"/>
      <c r="L23" s="42"/>
      <c r="S23" s="32"/>
      <c r="T23" s="32"/>
      <c r="U23" s="32"/>
      <c r="V23" s="32"/>
      <c r="W23" s="32"/>
      <c r="X23" s="32"/>
      <c r="Y23" s="32"/>
      <c r="Z23" s="32"/>
      <c r="AA23" s="32"/>
      <c r="AB23" s="32"/>
      <c r="AC23" s="32"/>
      <c r="AD23" s="32"/>
      <c r="AE23" s="32"/>
    </row>
    <row r="24" spans="1:31" s="2" customFormat="1" ht="18" customHeight="1" hidden="1">
      <c r="A24" s="32"/>
      <c r="B24" s="33"/>
      <c r="C24" s="32"/>
      <c r="D24" s="32"/>
      <c r="E24" s="25" t="s">
        <v>34</v>
      </c>
      <c r="F24" s="32"/>
      <c r="G24" s="32"/>
      <c r="H24" s="32"/>
      <c r="I24" s="27" t="s">
        <v>28</v>
      </c>
      <c r="J24" s="25" t="s">
        <v>35</v>
      </c>
      <c r="K24" s="32"/>
      <c r="L24" s="42"/>
      <c r="S24" s="32"/>
      <c r="T24" s="32"/>
      <c r="U24" s="32"/>
      <c r="V24" s="32"/>
      <c r="W24" s="32"/>
      <c r="X24" s="32"/>
      <c r="Y24" s="32"/>
      <c r="Z24" s="32"/>
      <c r="AA24" s="32"/>
      <c r="AB24" s="32"/>
      <c r="AC24" s="32"/>
      <c r="AD24" s="32"/>
      <c r="AE24" s="32"/>
    </row>
    <row r="25" spans="1:31" s="2" customFormat="1" ht="6.95" customHeight="1" hidden="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hidden="1">
      <c r="A26" s="32"/>
      <c r="B26" s="33"/>
      <c r="C26" s="32"/>
      <c r="D26" s="27" t="s">
        <v>38</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hidden="1">
      <c r="A27" s="99"/>
      <c r="B27" s="100"/>
      <c r="C27" s="99"/>
      <c r="D27" s="99"/>
      <c r="E27" s="251" t="s">
        <v>1</v>
      </c>
      <c r="F27" s="251"/>
      <c r="G27" s="251"/>
      <c r="H27" s="251"/>
      <c r="I27" s="99"/>
      <c r="J27" s="99"/>
      <c r="K27" s="99"/>
      <c r="L27" s="101"/>
      <c r="S27" s="99"/>
      <c r="T27" s="99"/>
      <c r="U27" s="99"/>
      <c r="V27" s="99"/>
      <c r="W27" s="99"/>
      <c r="X27" s="99"/>
      <c r="Y27" s="99"/>
      <c r="Z27" s="99"/>
      <c r="AA27" s="99"/>
      <c r="AB27" s="99"/>
      <c r="AC27" s="99"/>
      <c r="AD27" s="99"/>
      <c r="AE27" s="99"/>
    </row>
    <row r="28" spans="1:31" s="2" customFormat="1" ht="6.95" customHeight="1" hidden="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hidden="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hidden="1">
      <c r="A30" s="32"/>
      <c r="B30" s="33"/>
      <c r="C30" s="32"/>
      <c r="D30" s="102" t="s">
        <v>39</v>
      </c>
      <c r="E30" s="32"/>
      <c r="F30" s="32"/>
      <c r="G30" s="32"/>
      <c r="H30" s="32"/>
      <c r="I30" s="32"/>
      <c r="J30" s="71">
        <f>ROUND(J128,2)</f>
        <v>0</v>
      </c>
      <c r="K30" s="32"/>
      <c r="L30" s="42"/>
      <c r="S30" s="32"/>
      <c r="T30" s="32"/>
      <c r="U30" s="32"/>
      <c r="V30" s="32"/>
      <c r="W30" s="32"/>
      <c r="X30" s="32"/>
      <c r="Y30" s="32"/>
      <c r="Z30" s="32"/>
      <c r="AA30" s="32"/>
      <c r="AB30" s="32"/>
      <c r="AC30" s="32"/>
      <c r="AD30" s="32"/>
      <c r="AE30" s="32"/>
    </row>
    <row r="31" spans="1:31" s="2" customFormat="1" ht="6.95" customHeight="1" hidden="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hidden="1">
      <c r="A32" s="32"/>
      <c r="B32" s="33"/>
      <c r="C32" s="32"/>
      <c r="D32" s="32"/>
      <c r="E32" s="32"/>
      <c r="F32" s="36" t="s">
        <v>41</v>
      </c>
      <c r="G32" s="32"/>
      <c r="H32" s="32"/>
      <c r="I32" s="36" t="s">
        <v>40</v>
      </c>
      <c r="J32" s="36" t="s">
        <v>42</v>
      </c>
      <c r="K32" s="32"/>
      <c r="L32" s="42"/>
      <c r="S32" s="32"/>
      <c r="T32" s="32"/>
      <c r="U32" s="32"/>
      <c r="V32" s="32"/>
      <c r="W32" s="32"/>
      <c r="X32" s="32"/>
      <c r="Y32" s="32"/>
      <c r="Z32" s="32"/>
      <c r="AA32" s="32"/>
      <c r="AB32" s="32"/>
      <c r="AC32" s="32"/>
      <c r="AD32" s="32"/>
      <c r="AE32" s="32"/>
    </row>
    <row r="33" spans="1:31" s="2" customFormat="1" ht="14.45" customHeight="1" hidden="1">
      <c r="A33" s="32"/>
      <c r="B33" s="33"/>
      <c r="C33" s="32"/>
      <c r="D33" s="103" t="s">
        <v>43</v>
      </c>
      <c r="E33" s="27" t="s">
        <v>44</v>
      </c>
      <c r="F33" s="104">
        <f>ROUND((SUM(BE128:BE267)),2)</f>
        <v>0</v>
      </c>
      <c r="G33" s="32"/>
      <c r="H33" s="32"/>
      <c r="I33" s="105">
        <v>0.21</v>
      </c>
      <c r="J33" s="104">
        <f>ROUND(((SUM(BE128:BE267))*I33),2)</f>
        <v>0</v>
      </c>
      <c r="K33" s="32"/>
      <c r="L33" s="42"/>
      <c r="S33" s="32"/>
      <c r="T33" s="32"/>
      <c r="U33" s="32"/>
      <c r="V33" s="32"/>
      <c r="W33" s="32"/>
      <c r="X33" s="32"/>
      <c r="Y33" s="32"/>
      <c r="Z33" s="32"/>
      <c r="AA33" s="32"/>
      <c r="AB33" s="32"/>
      <c r="AC33" s="32"/>
      <c r="AD33" s="32"/>
      <c r="AE33" s="32"/>
    </row>
    <row r="34" spans="1:31" s="2" customFormat="1" ht="14.45" customHeight="1" hidden="1">
      <c r="A34" s="32"/>
      <c r="B34" s="33"/>
      <c r="C34" s="32"/>
      <c r="D34" s="32"/>
      <c r="E34" s="27" t="s">
        <v>45</v>
      </c>
      <c r="F34" s="104">
        <f>ROUND((SUM(BF128:BF267)),2)</f>
        <v>0</v>
      </c>
      <c r="G34" s="32"/>
      <c r="H34" s="32"/>
      <c r="I34" s="105">
        <v>0.15</v>
      </c>
      <c r="J34" s="104">
        <f>ROUND(((SUM(BF128:BF267))*I34),2)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46</v>
      </c>
      <c r="F35" s="104">
        <f>ROUND((SUM(BG128:BG267)),2)</f>
        <v>0</v>
      </c>
      <c r="G35" s="32"/>
      <c r="H35" s="32"/>
      <c r="I35" s="105">
        <v>0.21</v>
      </c>
      <c r="J35" s="104">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47</v>
      </c>
      <c r="F36" s="104">
        <f>ROUND((SUM(BH128:BH267)),2)</f>
        <v>0</v>
      </c>
      <c r="G36" s="32"/>
      <c r="H36" s="32"/>
      <c r="I36" s="105">
        <v>0.15</v>
      </c>
      <c r="J36" s="104">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48</v>
      </c>
      <c r="F37" s="104">
        <f>ROUND((SUM(BI128:BI267)),2)</f>
        <v>0</v>
      </c>
      <c r="G37" s="32"/>
      <c r="H37" s="32"/>
      <c r="I37" s="105">
        <v>0</v>
      </c>
      <c r="J37" s="104">
        <f>0</f>
        <v>0</v>
      </c>
      <c r="K37" s="32"/>
      <c r="L37" s="42"/>
      <c r="S37" s="32"/>
      <c r="T37" s="32"/>
      <c r="U37" s="32"/>
      <c r="V37" s="32"/>
      <c r="W37" s="32"/>
      <c r="X37" s="32"/>
      <c r="Y37" s="32"/>
      <c r="Z37" s="32"/>
      <c r="AA37" s="32"/>
      <c r="AB37" s="32"/>
      <c r="AC37" s="32"/>
      <c r="AD37" s="32"/>
      <c r="AE37" s="32"/>
    </row>
    <row r="38" spans="1:31" s="2" customFormat="1" ht="6.95" customHeight="1" hidden="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hidden="1">
      <c r="A39" s="32"/>
      <c r="B39" s="33"/>
      <c r="C39" s="106"/>
      <c r="D39" s="107" t="s">
        <v>49</v>
      </c>
      <c r="E39" s="60"/>
      <c r="F39" s="60"/>
      <c r="G39" s="108" t="s">
        <v>50</v>
      </c>
      <c r="H39" s="109" t="s">
        <v>51</v>
      </c>
      <c r="I39" s="60"/>
      <c r="J39" s="110">
        <f>SUM(J30:J37)</f>
        <v>0</v>
      </c>
      <c r="K39" s="111"/>
      <c r="L39" s="42"/>
      <c r="S39" s="32"/>
      <c r="T39" s="32"/>
      <c r="U39" s="32"/>
      <c r="V39" s="32"/>
      <c r="W39" s="32"/>
      <c r="X39" s="32"/>
      <c r="Y39" s="32"/>
      <c r="Z39" s="32"/>
      <c r="AA39" s="32"/>
      <c r="AB39" s="32"/>
      <c r="AC39" s="32"/>
      <c r="AD39" s="32"/>
      <c r="AE39" s="32"/>
    </row>
    <row r="40" spans="1:31" s="2" customFormat="1" ht="14.45" customHeight="1" hidden="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42"/>
      <c r="D50" s="43" t="s">
        <v>52</v>
      </c>
      <c r="E50" s="44"/>
      <c r="F50" s="44"/>
      <c r="G50" s="43" t="s">
        <v>53</v>
      </c>
      <c r="H50" s="44"/>
      <c r="I50" s="44"/>
      <c r="J50" s="44"/>
      <c r="K50" s="44"/>
      <c r="L50" s="42"/>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75" hidden="1">
      <c r="A61" s="32"/>
      <c r="B61" s="33"/>
      <c r="C61" s="32"/>
      <c r="D61" s="45" t="s">
        <v>54</v>
      </c>
      <c r="E61" s="35"/>
      <c r="F61" s="112" t="s">
        <v>55</v>
      </c>
      <c r="G61" s="45" t="s">
        <v>54</v>
      </c>
      <c r="H61" s="35"/>
      <c r="I61" s="35"/>
      <c r="J61" s="113" t="s">
        <v>55</v>
      </c>
      <c r="K61" s="35"/>
      <c r="L61" s="42"/>
      <c r="S61" s="32"/>
      <c r="T61" s="32"/>
      <c r="U61" s="32"/>
      <c r="V61" s="32"/>
      <c r="W61" s="32"/>
      <c r="X61" s="32"/>
      <c r="Y61" s="32"/>
      <c r="Z61" s="32"/>
      <c r="AA61" s="32"/>
      <c r="AB61" s="32"/>
      <c r="AC61" s="32"/>
      <c r="AD61" s="32"/>
      <c r="AE61" s="32"/>
    </row>
    <row r="62" spans="2:12" ht="12" hidden="1">
      <c r="B62" s="20"/>
      <c r="L62" s="20"/>
    </row>
    <row r="63" spans="2:12" ht="12" hidden="1">
      <c r="B63" s="20"/>
      <c r="L63" s="20"/>
    </row>
    <row r="64" spans="2:12" ht="12" hidden="1">
      <c r="B64" s="20"/>
      <c r="L64" s="20"/>
    </row>
    <row r="65" spans="1:31" s="2" customFormat="1" ht="12.75" hidden="1">
      <c r="A65" s="32"/>
      <c r="B65" s="33"/>
      <c r="C65" s="32"/>
      <c r="D65" s="43" t="s">
        <v>56</v>
      </c>
      <c r="E65" s="46"/>
      <c r="F65" s="46"/>
      <c r="G65" s="43" t="s">
        <v>57</v>
      </c>
      <c r="H65" s="46"/>
      <c r="I65" s="46"/>
      <c r="J65" s="46"/>
      <c r="K65" s="46"/>
      <c r="L65" s="42"/>
      <c r="S65" s="32"/>
      <c r="T65" s="32"/>
      <c r="U65" s="32"/>
      <c r="V65" s="32"/>
      <c r="W65" s="32"/>
      <c r="X65" s="32"/>
      <c r="Y65" s="32"/>
      <c r="Z65" s="32"/>
      <c r="AA65" s="32"/>
      <c r="AB65" s="32"/>
      <c r="AC65" s="32"/>
      <c r="AD65" s="32"/>
      <c r="AE65" s="32"/>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75" hidden="1">
      <c r="A76" s="32"/>
      <c r="B76" s="33"/>
      <c r="C76" s="32"/>
      <c r="D76" s="45" t="s">
        <v>54</v>
      </c>
      <c r="E76" s="35"/>
      <c r="F76" s="112" t="s">
        <v>55</v>
      </c>
      <c r="G76" s="45" t="s">
        <v>54</v>
      </c>
      <c r="H76" s="35"/>
      <c r="I76" s="35"/>
      <c r="J76" s="113" t="s">
        <v>55</v>
      </c>
      <c r="K76" s="35"/>
      <c r="L76" s="42"/>
      <c r="S76" s="32"/>
      <c r="T76" s="32"/>
      <c r="U76" s="32"/>
      <c r="V76" s="32"/>
      <c r="W76" s="32"/>
      <c r="X76" s="32"/>
      <c r="Y76" s="32"/>
      <c r="Z76" s="32"/>
      <c r="AA76" s="32"/>
      <c r="AB76" s="32"/>
      <c r="AC76" s="32"/>
      <c r="AD76" s="32"/>
      <c r="AE76" s="32"/>
    </row>
    <row r="77" spans="1:31" s="2" customFormat="1" ht="14.45" customHeight="1" hidden="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78" ht="12" hidden="1"/>
    <row r="79" ht="12" hidden="1"/>
    <row r="80" ht="12" hidden="1"/>
    <row r="81" spans="1:31" s="2" customFormat="1" ht="6.95" customHeight="1" hidden="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hidden="1">
      <c r="A82" s="32"/>
      <c r="B82" s="33"/>
      <c r="C82" s="21" t="s">
        <v>186</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hidden="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hidden="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hidden="1">
      <c r="A85" s="32"/>
      <c r="B85" s="33"/>
      <c r="C85" s="32"/>
      <c r="D85" s="32"/>
      <c r="E85" s="259" t="str">
        <f>E7</f>
        <v>Oprava nástupišť č. 5 a 6 v žst. Brno hl.n.</v>
      </c>
      <c r="F85" s="260"/>
      <c r="G85" s="260"/>
      <c r="H85" s="260"/>
      <c r="I85" s="32"/>
      <c r="J85" s="32"/>
      <c r="K85" s="32"/>
      <c r="L85" s="42"/>
      <c r="S85" s="32"/>
      <c r="T85" s="32"/>
      <c r="U85" s="32"/>
      <c r="V85" s="32"/>
      <c r="W85" s="32"/>
      <c r="X85" s="32"/>
      <c r="Y85" s="32"/>
      <c r="Z85" s="32"/>
      <c r="AA85" s="32"/>
      <c r="AB85" s="32"/>
      <c r="AC85" s="32"/>
      <c r="AD85" s="32"/>
      <c r="AE85" s="32"/>
    </row>
    <row r="86" spans="1:31" s="2" customFormat="1" ht="12" customHeight="1" hidden="1">
      <c r="A86" s="32"/>
      <c r="B86" s="33"/>
      <c r="C86" s="27" t="s">
        <v>184</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hidden="1">
      <c r="A87" s="32"/>
      <c r="B87" s="33"/>
      <c r="C87" s="32"/>
      <c r="D87" s="32"/>
      <c r="E87" s="232" t="str">
        <f>E9</f>
        <v>SO 615 - Nástupištní přístřešek (nástupiště č.6)</v>
      </c>
      <c r="F87" s="258"/>
      <c r="G87" s="258"/>
      <c r="H87" s="258"/>
      <c r="I87" s="32"/>
      <c r="J87" s="32"/>
      <c r="K87" s="32"/>
      <c r="L87" s="42"/>
      <c r="S87" s="32"/>
      <c r="T87" s="32"/>
      <c r="U87" s="32"/>
      <c r="V87" s="32"/>
      <c r="W87" s="32"/>
      <c r="X87" s="32"/>
      <c r="Y87" s="32"/>
      <c r="Z87" s="32"/>
      <c r="AA87" s="32"/>
      <c r="AB87" s="32"/>
      <c r="AC87" s="32"/>
      <c r="AD87" s="32"/>
      <c r="AE87" s="32"/>
    </row>
    <row r="88" spans="1:31" s="2" customFormat="1" ht="6.95" customHeight="1" hidden="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hidden="1">
      <c r="A89" s="32"/>
      <c r="B89" s="33"/>
      <c r="C89" s="27" t="s">
        <v>20</v>
      </c>
      <c r="D89" s="32"/>
      <c r="E89" s="32"/>
      <c r="F89" s="25" t="str">
        <f>F12</f>
        <v>Brno hl.n.</v>
      </c>
      <c r="G89" s="32"/>
      <c r="H89" s="32"/>
      <c r="I89" s="27" t="s">
        <v>22</v>
      </c>
      <c r="J89" s="55" t="str">
        <f>IF(J12="","",J12)</f>
        <v>18. 2. 2021</v>
      </c>
      <c r="K89" s="32"/>
      <c r="L89" s="42"/>
      <c r="S89" s="32"/>
      <c r="T89" s="32"/>
      <c r="U89" s="32"/>
      <c r="V89" s="32"/>
      <c r="W89" s="32"/>
      <c r="X89" s="32"/>
      <c r="Y89" s="32"/>
      <c r="Z89" s="32"/>
      <c r="AA89" s="32"/>
      <c r="AB89" s="32"/>
      <c r="AC89" s="32"/>
      <c r="AD89" s="32"/>
      <c r="AE89" s="32"/>
    </row>
    <row r="90" spans="1:31" s="2" customFormat="1" ht="6.95" customHeight="1" hidden="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25.7" customHeight="1" hidden="1">
      <c r="A91" s="32"/>
      <c r="B91" s="33"/>
      <c r="C91" s="27" t="s">
        <v>24</v>
      </c>
      <c r="D91" s="32"/>
      <c r="E91" s="32"/>
      <c r="F91" s="25" t="str">
        <f>E15</f>
        <v>Správa železnic, státní organizace</v>
      </c>
      <c r="G91" s="32"/>
      <c r="H91" s="32"/>
      <c r="I91" s="27" t="s">
        <v>32</v>
      </c>
      <c r="J91" s="30" t="str">
        <f>E21</f>
        <v>DMC Havlíčkův Brod, s.r.o.</v>
      </c>
      <c r="K91" s="32"/>
      <c r="L91" s="42"/>
      <c r="S91" s="32"/>
      <c r="T91" s="32"/>
      <c r="U91" s="32"/>
      <c r="V91" s="32"/>
      <c r="W91" s="32"/>
      <c r="X91" s="32"/>
      <c r="Y91" s="32"/>
      <c r="Z91" s="32"/>
      <c r="AA91" s="32"/>
      <c r="AB91" s="32"/>
      <c r="AC91" s="32"/>
      <c r="AD91" s="32"/>
      <c r="AE91" s="32"/>
    </row>
    <row r="92" spans="1:31" s="2" customFormat="1" ht="25.7" customHeight="1" hidden="1">
      <c r="A92" s="32"/>
      <c r="B92" s="33"/>
      <c r="C92" s="27" t="s">
        <v>30</v>
      </c>
      <c r="D92" s="32"/>
      <c r="E92" s="32"/>
      <c r="F92" s="25" t="str">
        <f>IF(E18="","",E18)</f>
        <v>Vyplň údaj</v>
      </c>
      <c r="G92" s="32"/>
      <c r="H92" s="32"/>
      <c r="I92" s="27" t="s">
        <v>37</v>
      </c>
      <c r="J92" s="30" t="str">
        <f>E24</f>
        <v>DMC Havlíčkův Brod, s.r.o.</v>
      </c>
      <c r="K92" s="32"/>
      <c r="L92" s="42"/>
      <c r="S92" s="32"/>
      <c r="T92" s="32"/>
      <c r="U92" s="32"/>
      <c r="V92" s="32"/>
      <c r="W92" s="32"/>
      <c r="X92" s="32"/>
      <c r="Y92" s="32"/>
      <c r="Z92" s="32"/>
      <c r="AA92" s="32"/>
      <c r="AB92" s="32"/>
      <c r="AC92" s="32"/>
      <c r="AD92" s="32"/>
      <c r="AE92" s="32"/>
    </row>
    <row r="93" spans="1:31" s="2" customFormat="1" ht="10.35" customHeight="1" hidden="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hidden="1">
      <c r="A94" s="32"/>
      <c r="B94" s="33"/>
      <c r="C94" s="114" t="s">
        <v>187</v>
      </c>
      <c r="D94" s="106"/>
      <c r="E94" s="106"/>
      <c r="F94" s="106"/>
      <c r="G94" s="106"/>
      <c r="H94" s="106"/>
      <c r="I94" s="106"/>
      <c r="J94" s="115" t="s">
        <v>188</v>
      </c>
      <c r="K94" s="106"/>
      <c r="L94" s="42"/>
      <c r="S94" s="32"/>
      <c r="T94" s="32"/>
      <c r="U94" s="32"/>
      <c r="V94" s="32"/>
      <c r="W94" s="32"/>
      <c r="X94" s="32"/>
      <c r="Y94" s="32"/>
      <c r="Z94" s="32"/>
      <c r="AA94" s="32"/>
      <c r="AB94" s="32"/>
      <c r="AC94" s="32"/>
      <c r="AD94" s="32"/>
      <c r="AE94" s="32"/>
    </row>
    <row r="95" spans="1:31" s="2" customFormat="1" ht="10.35" customHeight="1" hidden="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hidden="1">
      <c r="A96" s="32"/>
      <c r="B96" s="33"/>
      <c r="C96" s="116" t="s">
        <v>189</v>
      </c>
      <c r="D96" s="32"/>
      <c r="E96" s="32"/>
      <c r="F96" s="32"/>
      <c r="G96" s="32"/>
      <c r="H96" s="32"/>
      <c r="I96" s="32"/>
      <c r="J96" s="71">
        <f>J128</f>
        <v>0</v>
      </c>
      <c r="K96" s="32"/>
      <c r="L96" s="42"/>
      <c r="S96" s="32"/>
      <c r="T96" s="32"/>
      <c r="U96" s="32"/>
      <c r="V96" s="32"/>
      <c r="W96" s="32"/>
      <c r="X96" s="32"/>
      <c r="Y96" s="32"/>
      <c r="Z96" s="32"/>
      <c r="AA96" s="32"/>
      <c r="AB96" s="32"/>
      <c r="AC96" s="32"/>
      <c r="AD96" s="32"/>
      <c r="AE96" s="32"/>
      <c r="AU96" s="17" t="s">
        <v>190</v>
      </c>
    </row>
    <row r="97" spans="2:12" s="9" customFormat="1" ht="24.95" customHeight="1" hidden="1">
      <c r="B97" s="117"/>
      <c r="D97" s="118" t="s">
        <v>768</v>
      </c>
      <c r="E97" s="119"/>
      <c r="F97" s="119"/>
      <c r="G97" s="119"/>
      <c r="H97" s="119"/>
      <c r="I97" s="119"/>
      <c r="J97" s="120">
        <f>J129</f>
        <v>0</v>
      </c>
      <c r="L97" s="117"/>
    </row>
    <row r="98" spans="2:12" s="14" customFormat="1" ht="19.9" customHeight="1" hidden="1">
      <c r="B98" s="183"/>
      <c r="D98" s="184" t="s">
        <v>1533</v>
      </c>
      <c r="E98" s="185"/>
      <c r="F98" s="185"/>
      <c r="G98" s="185"/>
      <c r="H98" s="185"/>
      <c r="I98" s="185"/>
      <c r="J98" s="186">
        <f>J130</f>
        <v>0</v>
      </c>
      <c r="L98" s="183"/>
    </row>
    <row r="99" spans="2:12" s="14" customFormat="1" ht="19.9" customHeight="1" hidden="1">
      <c r="B99" s="183"/>
      <c r="D99" s="184" t="s">
        <v>1534</v>
      </c>
      <c r="E99" s="185"/>
      <c r="F99" s="185"/>
      <c r="G99" s="185"/>
      <c r="H99" s="185"/>
      <c r="I99" s="185"/>
      <c r="J99" s="186">
        <f>J149</f>
        <v>0</v>
      </c>
      <c r="L99" s="183"/>
    </row>
    <row r="100" spans="2:12" s="14" customFormat="1" ht="19.9" customHeight="1" hidden="1">
      <c r="B100" s="183"/>
      <c r="D100" s="184" t="s">
        <v>1535</v>
      </c>
      <c r="E100" s="185"/>
      <c r="F100" s="185"/>
      <c r="G100" s="185"/>
      <c r="H100" s="185"/>
      <c r="I100" s="185"/>
      <c r="J100" s="186">
        <f>J160</f>
        <v>0</v>
      </c>
      <c r="L100" s="183"/>
    </row>
    <row r="101" spans="2:12" s="14" customFormat="1" ht="19.9" customHeight="1" hidden="1">
      <c r="B101" s="183"/>
      <c r="D101" s="184" t="s">
        <v>1536</v>
      </c>
      <c r="E101" s="185"/>
      <c r="F101" s="185"/>
      <c r="G101" s="185"/>
      <c r="H101" s="185"/>
      <c r="I101" s="185"/>
      <c r="J101" s="186">
        <f>J184</f>
        <v>0</v>
      </c>
      <c r="L101" s="183"/>
    </row>
    <row r="102" spans="2:12" s="9" customFormat="1" ht="24.95" customHeight="1" hidden="1">
      <c r="B102" s="117"/>
      <c r="D102" s="118" t="s">
        <v>1537</v>
      </c>
      <c r="E102" s="119"/>
      <c r="F102" s="119"/>
      <c r="G102" s="119"/>
      <c r="H102" s="119"/>
      <c r="I102" s="119"/>
      <c r="J102" s="120">
        <f>J187</f>
        <v>0</v>
      </c>
      <c r="L102" s="117"/>
    </row>
    <row r="103" spans="2:12" s="14" customFormat="1" ht="19.9" customHeight="1" hidden="1">
      <c r="B103" s="183"/>
      <c r="D103" s="184" t="s">
        <v>1538</v>
      </c>
      <c r="E103" s="185"/>
      <c r="F103" s="185"/>
      <c r="G103" s="185"/>
      <c r="H103" s="185"/>
      <c r="I103" s="185"/>
      <c r="J103" s="186">
        <f>J188</f>
        <v>0</v>
      </c>
      <c r="L103" s="183"/>
    </row>
    <row r="104" spans="2:12" s="14" customFormat="1" ht="19.9" customHeight="1" hidden="1">
      <c r="B104" s="183"/>
      <c r="D104" s="184" t="s">
        <v>1539</v>
      </c>
      <c r="E104" s="185"/>
      <c r="F104" s="185"/>
      <c r="G104" s="185"/>
      <c r="H104" s="185"/>
      <c r="I104" s="185"/>
      <c r="J104" s="186">
        <f>J193</f>
        <v>0</v>
      </c>
      <c r="L104" s="183"/>
    </row>
    <row r="105" spans="2:12" s="14" customFormat="1" ht="19.9" customHeight="1" hidden="1">
      <c r="B105" s="183"/>
      <c r="D105" s="184" t="s">
        <v>1540</v>
      </c>
      <c r="E105" s="185"/>
      <c r="F105" s="185"/>
      <c r="G105" s="185"/>
      <c r="H105" s="185"/>
      <c r="I105" s="185"/>
      <c r="J105" s="186">
        <f>J218</f>
        <v>0</v>
      </c>
      <c r="L105" s="183"/>
    </row>
    <row r="106" spans="2:12" s="14" customFormat="1" ht="19.9" customHeight="1" hidden="1">
      <c r="B106" s="183"/>
      <c r="D106" s="184" t="s">
        <v>1541</v>
      </c>
      <c r="E106" s="185"/>
      <c r="F106" s="185"/>
      <c r="G106" s="185"/>
      <c r="H106" s="185"/>
      <c r="I106" s="185"/>
      <c r="J106" s="186">
        <f>J251</f>
        <v>0</v>
      </c>
      <c r="L106" s="183"/>
    </row>
    <row r="107" spans="2:12" s="9" customFormat="1" ht="24.95" customHeight="1" hidden="1">
      <c r="B107" s="117"/>
      <c r="D107" s="118" t="s">
        <v>1542</v>
      </c>
      <c r="E107" s="119"/>
      <c r="F107" s="119"/>
      <c r="G107" s="119"/>
      <c r="H107" s="119"/>
      <c r="I107" s="119"/>
      <c r="J107" s="120">
        <f>J264</f>
        <v>0</v>
      </c>
      <c r="L107" s="117"/>
    </row>
    <row r="108" spans="2:12" s="14" customFormat="1" ht="19.9" customHeight="1" hidden="1">
      <c r="B108" s="183"/>
      <c r="D108" s="184" t="s">
        <v>1543</v>
      </c>
      <c r="E108" s="185"/>
      <c r="F108" s="185"/>
      <c r="G108" s="185"/>
      <c r="H108" s="185"/>
      <c r="I108" s="185"/>
      <c r="J108" s="186">
        <f>J265</f>
        <v>0</v>
      </c>
      <c r="L108" s="183"/>
    </row>
    <row r="109" spans="1:31" s="2" customFormat="1" ht="21.75" customHeight="1" hidden="1">
      <c r="A109" s="32"/>
      <c r="B109" s="33"/>
      <c r="C109" s="32"/>
      <c r="D109" s="32"/>
      <c r="E109" s="32"/>
      <c r="F109" s="32"/>
      <c r="G109" s="32"/>
      <c r="H109" s="32"/>
      <c r="I109" s="32"/>
      <c r="J109" s="32"/>
      <c r="K109" s="32"/>
      <c r="L109" s="42"/>
      <c r="S109" s="32"/>
      <c r="T109" s="32"/>
      <c r="U109" s="32"/>
      <c r="V109" s="32"/>
      <c r="W109" s="32"/>
      <c r="X109" s="32"/>
      <c r="Y109" s="32"/>
      <c r="Z109" s="32"/>
      <c r="AA109" s="32"/>
      <c r="AB109" s="32"/>
      <c r="AC109" s="32"/>
      <c r="AD109" s="32"/>
      <c r="AE109" s="32"/>
    </row>
    <row r="110" spans="1:31" s="2" customFormat="1" ht="6.95" customHeight="1" hidden="1">
      <c r="A110" s="32"/>
      <c r="B110" s="47"/>
      <c r="C110" s="48"/>
      <c r="D110" s="48"/>
      <c r="E110" s="48"/>
      <c r="F110" s="48"/>
      <c r="G110" s="48"/>
      <c r="H110" s="48"/>
      <c r="I110" s="48"/>
      <c r="J110" s="48"/>
      <c r="K110" s="48"/>
      <c r="L110" s="42"/>
      <c r="S110" s="32"/>
      <c r="T110" s="32"/>
      <c r="U110" s="32"/>
      <c r="V110" s="32"/>
      <c r="W110" s="32"/>
      <c r="X110" s="32"/>
      <c r="Y110" s="32"/>
      <c r="Z110" s="32"/>
      <c r="AA110" s="32"/>
      <c r="AB110" s="32"/>
      <c r="AC110" s="32"/>
      <c r="AD110" s="32"/>
      <c r="AE110" s="32"/>
    </row>
    <row r="111" ht="12" hidden="1"/>
    <row r="112" ht="12" hidden="1"/>
    <row r="113" ht="12" hidden="1"/>
    <row r="114" spans="1:31" s="2" customFormat="1" ht="6.95" customHeight="1">
      <c r="A114" s="32"/>
      <c r="B114" s="49"/>
      <c r="C114" s="50"/>
      <c r="D114" s="50"/>
      <c r="E114" s="50"/>
      <c r="F114" s="50"/>
      <c r="G114" s="50"/>
      <c r="H114" s="50"/>
      <c r="I114" s="50"/>
      <c r="J114" s="50"/>
      <c r="K114" s="50"/>
      <c r="L114" s="42"/>
      <c r="S114" s="32"/>
      <c r="T114" s="32"/>
      <c r="U114" s="32"/>
      <c r="V114" s="32"/>
      <c r="W114" s="32"/>
      <c r="X114" s="32"/>
      <c r="Y114" s="32"/>
      <c r="Z114" s="32"/>
      <c r="AA114" s="32"/>
      <c r="AB114" s="32"/>
      <c r="AC114" s="32"/>
      <c r="AD114" s="32"/>
      <c r="AE114" s="32"/>
    </row>
    <row r="115" spans="1:31" s="2" customFormat="1" ht="24.95" customHeight="1">
      <c r="A115" s="32"/>
      <c r="B115" s="33"/>
      <c r="C115" s="21" t="s">
        <v>192</v>
      </c>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2" customFormat="1" ht="6.95" customHeight="1">
      <c r="A116" s="32"/>
      <c r="B116" s="33"/>
      <c r="C116" s="32"/>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12" customHeight="1">
      <c r="A117" s="32"/>
      <c r="B117" s="33"/>
      <c r="C117" s="27" t="s">
        <v>16</v>
      </c>
      <c r="D117" s="32"/>
      <c r="E117" s="32"/>
      <c r="F117" s="32"/>
      <c r="G117" s="32"/>
      <c r="H117" s="32"/>
      <c r="I117" s="32"/>
      <c r="J117" s="32"/>
      <c r="K117" s="32"/>
      <c r="L117" s="42"/>
      <c r="S117" s="32"/>
      <c r="T117" s="32"/>
      <c r="U117" s="32"/>
      <c r="V117" s="32"/>
      <c r="W117" s="32"/>
      <c r="X117" s="32"/>
      <c r="Y117" s="32"/>
      <c r="Z117" s="32"/>
      <c r="AA117" s="32"/>
      <c r="AB117" s="32"/>
      <c r="AC117" s="32"/>
      <c r="AD117" s="32"/>
      <c r="AE117" s="32"/>
    </row>
    <row r="118" spans="1:31" s="2" customFormat="1" ht="16.5" customHeight="1">
      <c r="A118" s="32"/>
      <c r="B118" s="33"/>
      <c r="C118" s="32"/>
      <c r="D118" s="32"/>
      <c r="E118" s="259" t="str">
        <f>E7</f>
        <v>Oprava nástupišť č. 5 a 6 v žst. Brno hl.n.</v>
      </c>
      <c r="F118" s="260"/>
      <c r="G118" s="260"/>
      <c r="H118" s="260"/>
      <c r="I118" s="32"/>
      <c r="J118" s="32"/>
      <c r="K118" s="32"/>
      <c r="L118" s="42"/>
      <c r="S118" s="32"/>
      <c r="T118" s="32"/>
      <c r="U118" s="32"/>
      <c r="V118" s="32"/>
      <c r="W118" s="32"/>
      <c r="X118" s="32"/>
      <c r="Y118" s="32"/>
      <c r="Z118" s="32"/>
      <c r="AA118" s="32"/>
      <c r="AB118" s="32"/>
      <c r="AC118" s="32"/>
      <c r="AD118" s="32"/>
      <c r="AE118" s="32"/>
    </row>
    <row r="119" spans="1:31" s="2" customFormat="1" ht="12" customHeight="1">
      <c r="A119" s="32"/>
      <c r="B119" s="33"/>
      <c r="C119" s="27" t="s">
        <v>184</v>
      </c>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31" s="2" customFormat="1" ht="16.5" customHeight="1">
      <c r="A120" s="32"/>
      <c r="B120" s="33"/>
      <c r="C120" s="32"/>
      <c r="D120" s="32"/>
      <c r="E120" s="232" t="str">
        <f>E9</f>
        <v>SO 615 - Nástupištní přístřešek (nástupiště č.6)</v>
      </c>
      <c r="F120" s="258"/>
      <c r="G120" s="258"/>
      <c r="H120" s="258"/>
      <c r="I120" s="32"/>
      <c r="J120" s="32"/>
      <c r="K120" s="32"/>
      <c r="L120" s="42"/>
      <c r="S120" s="32"/>
      <c r="T120" s="32"/>
      <c r="U120" s="32"/>
      <c r="V120" s="32"/>
      <c r="W120" s="32"/>
      <c r="X120" s="32"/>
      <c r="Y120" s="32"/>
      <c r="Z120" s="32"/>
      <c r="AA120" s="32"/>
      <c r="AB120" s="32"/>
      <c r="AC120" s="32"/>
      <c r="AD120" s="32"/>
      <c r="AE120" s="32"/>
    </row>
    <row r="121" spans="1:31" s="2" customFormat="1" ht="6.95" customHeight="1">
      <c r="A121" s="32"/>
      <c r="B121" s="33"/>
      <c r="C121" s="32"/>
      <c r="D121" s="32"/>
      <c r="E121" s="32"/>
      <c r="F121" s="32"/>
      <c r="G121" s="32"/>
      <c r="H121" s="32"/>
      <c r="I121" s="32"/>
      <c r="J121" s="32"/>
      <c r="K121" s="32"/>
      <c r="L121" s="42"/>
      <c r="S121" s="32"/>
      <c r="T121" s="32"/>
      <c r="U121" s="32"/>
      <c r="V121" s="32"/>
      <c r="W121" s="32"/>
      <c r="X121" s="32"/>
      <c r="Y121" s="32"/>
      <c r="Z121" s="32"/>
      <c r="AA121" s="32"/>
      <c r="AB121" s="32"/>
      <c r="AC121" s="32"/>
      <c r="AD121" s="32"/>
      <c r="AE121" s="32"/>
    </row>
    <row r="122" spans="1:31" s="2" customFormat="1" ht="12" customHeight="1">
      <c r="A122" s="32"/>
      <c r="B122" s="33"/>
      <c r="C122" s="27" t="s">
        <v>20</v>
      </c>
      <c r="D122" s="32"/>
      <c r="E122" s="32"/>
      <c r="F122" s="25" t="str">
        <f>F12</f>
        <v>Brno hl.n.</v>
      </c>
      <c r="G122" s="32"/>
      <c r="H122" s="32"/>
      <c r="I122" s="27" t="s">
        <v>22</v>
      </c>
      <c r="J122" s="55" t="str">
        <f>IF(J12="","",J12)</f>
        <v>18. 2. 2021</v>
      </c>
      <c r="K122" s="32"/>
      <c r="L122" s="42"/>
      <c r="S122" s="32"/>
      <c r="T122" s="32"/>
      <c r="U122" s="32"/>
      <c r="V122" s="32"/>
      <c r="W122" s="32"/>
      <c r="X122" s="32"/>
      <c r="Y122" s="32"/>
      <c r="Z122" s="32"/>
      <c r="AA122" s="32"/>
      <c r="AB122" s="32"/>
      <c r="AC122" s="32"/>
      <c r="AD122" s="32"/>
      <c r="AE122" s="32"/>
    </row>
    <row r="123" spans="1:31" s="2" customFormat="1" ht="6.95" customHeight="1">
      <c r="A123" s="32"/>
      <c r="B123" s="33"/>
      <c r="C123" s="32"/>
      <c r="D123" s="32"/>
      <c r="E123" s="32"/>
      <c r="F123" s="32"/>
      <c r="G123" s="32"/>
      <c r="H123" s="32"/>
      <c r="I123" s="32"/>
      <c r="J123" s="32"/>
      <c r="K123" s="32"/>
      <c r="L123" s="42"/>
      <c r="S123" s="32"/>
      <c r="T123" s="32"/>
      <c r="U123" s="32"/>
      <c r="V123" s="32"/>
      <c r="W123" s="32"/>
      <c r="X123" s="32"/>
      <c r="Y123" s="32"/>
      <c r="Z123" s="32"/>
      <c r="AA123" s="32"/>
      <c r="AB123" s="32"/>
      <c r="AC123" s="32"/>
      <c r="AD123" s="32"/>
      <c r="AE123" s="32"/>
    </row>
    <row r="124" spans="1:31" s="2" customFormat="1" ht="25.7" customHeight="1">
      <c r="A124" s="32"/>
      <c r="B124" s="33"/>
      <c r="C124" s="27" t="s">
        <v>24</v>
      </c>
      <c r="D124" s="32"/>
      <c r="E124" s="32"/>
      <c r="F124" s="25" t="str">
        <f>E15</f>
        <v>Správa železnic, státní organizace</v>
      </c>
      <c r="G124" s="32"/>
      <c r="H124" s="32"/>
      <c r="I124" s="27" t="s">
        <v>32</v>
      </c>
      <c r="J124" s="30" t="str">
        <f>E21</f>
        <v>DMC Havlíčkův Brod, s.r.o.</v>
      </c>
      <c r="K124" s="32"/>
      <c r="L124" s="42"/>
      <c r="S124" s="32"/>
      <c r="T124" s="32"/>
      <c r="U124" s="32"/>
      <c r="V124" s="32"/>
      <c r="W124" s="32"/>
      <c r="X124" s="32"/>
      <c r="Y124" s="32"/>
      <c r="Z124" s="32"/>
      <c r="AA124" s="32"/>
      <c r="AB124" s="32"/>
      <c r="AC124" s="32"/>
      <c r="AD124" s="32"/>
      <c r="AE124" s="32"/>
    </row>
    <row r="125" spans="1:31" s="2" customFormat="1" ht="25.7" customHeight="1">
      <c r="A125" s="32"/>
      <c r="B125" s="33"/>
      <c r="C125" s="27" t="s">
        <v>30</v>
      </c>
      <c r="D125" s="32"/>
      <c r="E125" s="32"/>
      <c r="F125" s="25" t="str">
        <f>IF(E18="","",E18)</f>
        <v>Vyplň údaj</v>
      </c>
      <c r="G125" s="32"/>
      <c r="H125" s="32"/>
      <c r="I125" s="27" t="s">
        <v>37</v>
      </c>
      <c r="J125" s="30" t="str">
        <f>E24</f>
        <v>DMC Havlíčkův Brod, s.r.o.</v>
      </c>
      <c r="K125" s="32"/>
      <c r="L125" s="42"/>
      <c r="S125" s="32"/>
      <c r="T125" s="32"/>
      <c r="U125" s="32"/>
      <c r="V125" s="32"/>
      <c r="W125" s="32"/>
      <c r="X125" s="32"/>
      <c r="Y125" s="32"/>
      <c r="Z125" s="32"/>
      <c r="AA125" s="32"/>
      <c r="AB125" s="32"/>
      <c r="AC125" s="32"/>
      <c r="AD125" s="32"/>
      <c r="AE125" s="32"/>
    </row>
    <row r="126" spans="1:31" s="2" customFormat="1" ht="10.35" customHeight="1">
      <c r="A126" s="32"/>
      <c r="B126" s="33"/>
      <c r="C126" s="32"/>
      <c r="D126" s="32"/>
      <c r="E126" s="32"/>
      <c r="F126" s="32"/>
      <c r="G126" s="32"/>
      <c r="H126" s="32"/>
      <c r="I126" s="32"/>
      <c r="J126" s="32"/>
      <c r="K126" s="32"/>
      <c r="L126" s="42"/>
      <c r="S126" s="32"/>
      <c r="T126" s="32"/>
      <c r="U126" s="32"/>
      <c r="V126" s="32"/>
      <c r="W126" s="32"/>
      <c r="X126" s="32"/>
      <c r="Y126" s="32"/>
      <c r="Z126" s="32"/>
      <c r="AA126" s="32"/>
      <c r="AB126" s="32"/>
      <c r="AC126" s="32"/>
      <c r="AD126" s="32"/>
      <c r="AE126" s="32"/>
    </row>
    <row r="127" spans="1:31" s="10" customFormat="1" ht="29.25" customHeight="1">
      <c r="A127" s="121"/>
      <c r="B127" s="122"/>
      <c r="C127" s="123" t="s">
        <v>193</v>
      </c>
      <c r="D127" s="124" t="s">
        <v>64</v>
      </c>
      <c r="E127" s="124" t="s">
        <v>60</v>
      </c>
      <c r="F127" s="124" t="s">
        <v>61</v>
      </c>
      <c r="G127" s="124" t="s">
        <v>194</v>
      </c>
      <c r="H127" s="124" t="s">
        <v>195</v>
      </c>
      <c r="I127" s="124" t="s">
        <v>196</v>
      </c>
      <c r="J127" s="125" t="s">
        <v>188</v>
      </c>
      <c r="K127" s="126" t="s">
        <v>197</v>
      </c>
      <c r="L127" s="127"/>
      <c r="M127" s="62" t="s">
        <v>1</v>
      </c>
      <c r="N127" s="63" t="s">
        <v>43</v>
      </c>
      <c r="O127" s="63" t="s">
        <v>198</v>
      </c>
      <c r="P127" s="63" t="s">
        <v>199</v>
      </c>
      <c r="Q127" s="63" t="s">
        <v>200</v>
      </c>
      <c r="R127" s="63" t="s">
        <v>201</v>
      </c>
      <c r="S127" s="63" t="s">
        <v>202</v>
      </c>
      <c r="T127" s="64" t="s">
        <v>203</v>
      </c>
      <c r="U127" s="121"/>
      <c r="V127" s="121"/>
      <c r="W127" s="121"/>
      <c r="X127" s="121"/>
      <c r="Y127" s="121"/>
      <c r="Z127" s="121"/>
      <c r="AA127" s="121"/>
      <c r="AB127" s="121"/>
      <c r="AC127" s="121"/>
      <c r="AD127" s="121"/>
      <c r="AE127" s="121"/>
    </row>
    <row r="128" spans="1:63" s="2" customFormat="1" ht="22.9" customHeight="1">
      <c r="A128" s="32"/>
      <c r="B128" s="33"/>
      <c r="C128" s="69" t="s">
        <v>204</v>
      </c>
      <c r="D128" s="32"/>
      <c r="E128" s="32"/>
      <c r="F128" s="32"/>
      <c r="G128" s="32"/>
      <c r="H128" s="32"/>
      <c r="I128" s="32"/>
      <c r="J128" s="128">
        <f>BK128</f>
        <v>0</v>
      </c>
      <c r="K128" s="32"/>
      <c r="L128" s="33"/>
      <c r="M128" s="65"/>
      <c r="N128" s="56"/>
      <c r="O128" s="66"/>
      <c r="P128" s="129">
        <f>P129+P187+P264</f>
        <v>0</v>
      </c>
      <c r="Q128" s="66"/>
      <c r="R128" s="129">
        <f>R129+R187+R264</f>
        <v>191.45096174000003</v>
      </c>
      <c r="S128" s="66"/>
      <c r="T128" s="130">
        <f>T129+T187+T264</f>
        <v>201.97314996000003</v>
      </c>
      <c r="U128" s="32"/>
      <c r="V128" s="32"/>
      <c r="W128" s="32"/>
      <c r="X128" s="32"/>
      <c r="Y128" s="32"/>
      <c r="Z128" s="32"/>
      <c r="AA128" s="32"/>
      <c r="AB128" s="32"/>
      <c r="AC128" s="32"/>
      <c r="AD128" s="32"/>
      <c r="AE128" s="32"/>
      <c r="AT128" s="17" t="s">
        <v>78</v>
      </c>
      <c r="AU128" s="17" t="s">
        <v>190</v>
      </c>
      <c r="BK128" s="131">
        <f>BK129+BK187+BK264</f>
        <v>0</v>
      </c>
    </row>
    <row r="129" spans="2:63" s="11" customFormat="1" ht="25.9" customHeight="1">
      <c r="B129" s="132"/>
      <c r="D129" s="133" t="s">
        <v>78</v>
      </c>
      <c r="E129" s="134" t="s">
        <v>770</v>
      </c>
      <c r="F129" s="134" t="s">
        <v>771</v>
      </c>
      <c r="I129" s="135"/>
      <c r="J129" s="136">
        <f>BK129</f>
        <v>0</v>
      </c>
      <c r="L129" s="132"/>
      <c r="M129" s="137"/>
      <c r="N129" s="138"/>
      <c r="O129" s="138"/>
      <c r="P129" s="139">
        <f>P130+P149+P160+P184</f>
        <v>0</v>
      </c>
      <c r="Q129" s="138"/>
      <c r="R129" s="139">
        <f>R130+R149+R160+R184</f>
        <v>152.11839936</v>
      </c>
      <c r="S129" s="138"/>
      <c r="T129" s="140">
        <f>T130+T149+T160+T184</f>
        <v>182.32000000000002</v>
      </c>
      <c r="AR129" s="133" t="s">
        <v>87</v>
      </c>
      <c r="AT129" s="141" t="s">
        <v>78</v>
      </c>
      <c r="AU129" s="141" t="s">
        <v>79</v>
      </c>
      <c r="AY129" s="133" t="s">
        <v>207</v>
      </c>
      <c r="BK129" s="142">
        <f>BK130+BK149+BK160+BK184</f>
        <v>0</v>
      </c>
    </row>
    <row r="130" spans="2:63" s="11" customFormat="1" ht="22.9" customHeight="1">
      <c r="B130" s="132"/>
      <c r="D130" s="133" t="s">
        <v>78</v>
      </c>
      <c r="E130" s="187" t="s">
        <v>89</v>
      </c>
      <c r="F130" s="187" t="s">
        <v>1544</v>
      </c>
      <c r="I130" s="135"/>
      <c r="J130" s="188">
        <f>BK130</f>
        <v>0</v>
      </c>
      <c r="L130" s="132"/>
      <c r="M130" s="137"/>
      <c r="N130" s="138"/>
      <c r="O130" s="138"/>
      <c r="P130" s="139">
        <f>SUM(P131:P148)</f>
        <v>0</v>
      </c>
      <c r="Q130" s="138"/>
      <c r="R130" s="139">
        <f>SUM(R131:R148)</f>
        <v>71.5333965</v>
      </c>
      <c r="S130" s="138"/>
      <c r="T130" s="140">
        <f>SUM(T131:T148)</f>
        <v>0</v>
      </c>
      <c r="AR130" s="133" t="s">
        <v>87</v>
      </c>
      <c r="AT130" s="141" t="s">
        <v>78</v>
      </c>
      <c r="AU130" s="141" t="s">
        <v>87</v>
      </c>
      <c r="AY130" s="133" t="s">
        <v>207</v>
      </c>
      <c r="BK130" s="142">
        <f>SUM(BK131:BK148)</f>
        <v>0</v>
      </c>
    </row>
    <row r="131" spans="1:65" s="2" customFormat="1" ht="16.5" customHeight="1">
      <c r="A131" s="32"/>
      <c r="B131" s="143"/>
      <c r="C131" s="144" t="s">
        <v>87</v>
      </c>
      <c r="D131" s="144" t="s">
        <v>208</v>
      </c>
      <c r="E131" s="145" t="s">
        <v>1545</v>
      </c>
      <c r="F131" s="146" t="s">
        <v>1546</v>
      </c>
      <c r="G131" s="147" t="s">
        <v>576</v>
      </c>
      <c r="H131" s="148">
        <v>2.8</v>
      </c>
      <c r="I131" s="149"/>
      <c r="J131" s="150">
        <f>ROUND(I131*H131,2)</f>
        <v>0</v>
      </c>
      <c r="K131" s="151"/>
      <c r="L131" s="33"/>
      <c r="M131" s="152" t="s">
        <v>1</v>
      </c>
      <c r="N131" s="153" t="s">
        <v>44</v>
      </c>
      <c r="O131" s="58"/>
      <c r="P131" s="154">
        <f>O131*H131</f>
        <v>0</v>
      </c>
      <c r="Q131" s="154">
        <v>2.25634</v>
      </c>
      <c r="R131" s="154">
        <f>Q131*H131</f>
        <v>6.317751999999999</v>
      </c>
      <c r="S131" s="154">
        <v>0</v>
      </c>
      <c r="T131" s="155">
        <f>S131*H131</f>
        <v>0</v>
      </c>
      <c r="U131" s="32"/>
      <c r="V131" s="32"/>
      <c r="W131" s="32"/>
      <c r="X131" s="32"/>
      <c r="Y131" s="32"/>
      <c r="Z131" s="32"/>
      <c r="AA131" s="32"/>
      <c r="AB131" s="32"/>
      <c r="AC131" s="32"/>
      <c r="AD131" s="32"/>
      <c r="AE131" s="32"/>
      <c r="AR131" s="156" t="s">
        <v>212</v>
      </c>
      <c r="AT131" s="156" t="s">
        <v>208</v>
      </c>
      <c r="AU131" s="156" t="s">
        <v>89</v>
      </c>
      <c r="AY131" s="17" t="s">
        <v>207</v>
      </c>
      <c r="BE131" s="157">
        <f>IF(N131="základní",J131,0)</f>
        <v>0</v>
      </c>
      <c r="BF131" s="157">
        <f>IF(N131="snížená",J131,0)</f>
        <v>0</v>
      </c>
      <c r="BG131" s="157">
        <f>IF(N131="zákl. přenesená",J131,0)</f>
        <v>0</v>
      </c>
      <c r="BH131" s="157">
        <f>IF(N131="sníž. přenesená",J131,0)</f>
        <v>0</v>
      </c>
      <c r="BI131" s="157">
        <f>IF(N131="nulová",J131,0)</f>
        <v>0</v>
      </c>
      <c r="BJ131" s="17" t="s">
        <v>87</v>
      </c>
      <c r="BK131" s="157">
        <f>ROUND(I131*H131,2)</f>
        <v>0</v>
      </c>
      <c r="BL131" s="17" t="s">
        <v>212</v>
      </c>
      <c r="BM131" s="156" t="s">
        <v>1771</v>
      </c>
    </row>
    <row r="132" spans="1:47" s="2" customFormat="1" ht="19.5">
      <c r="A132" s="32"/>
      <c r="B132" s="33"/>
      <c r="C132" s="32"/>
      <c r="D132" s="158" t="s">
        <v>213</v>
      </c>
      <c r="E132" s="32"/>
      <c r="F132" s="159" t="s">
        <v>1548</v>
      </c>
      <c r="G132" s="32"/>
      <c r="H132" s="32"/>
      <c r="I132" s="160"/>
      <c r="J132" s="32"/>
      <c r="K132" s="32"/>
      <c r="L132" s="33"/>
      <c r="M132" s="161"/>
      <c r="N132" s="162"/>
      <c r="O132" s="58"/>
      <c r="P132" s="58"/>
      <c r="Q132" s="58"/>
      <c r="R132" s="58"/>
      <c r="S132" s="58"/>
      <c r="T132" s="59"/>
      <c r="U132" s="32"/>
      <c r="V132" s="32"/>
      <c r="W132" s="32"/>
      <c r="X132" s="32"/>
      <c r="Y132" s="32"/>
      <c r="Z132" s="32"/>
      <c r="AA132" s="32"/>
      <c r="AB132" s="32"/>
      <c r="AC132" s="32"/>
      <c r="AD132" s="32"/>
      <c r="AE132" s="32"/>
      <c r="AT132" s="17" t="s">
        <v>213</v>
      </c>
      <c r="AU132" s="17" t="s">
        <v>89</v>
      </c>
    </row>
    <row r="133" spans="2:51" s="12" customFormat="1" ht="12">
      <c r="B133" s="168"/>
      <c r="D133" s="158" t="s">
        <v>466</v>
      </c>
      <c r="E133" s="169" t="s">
        <v>1</v>
      </c>
      <c r="F133" s="170" t="s">
        <v>1549</v>
      </c>
      <c r="H133" s="169" t="s">
        <v>1</v>
      </c>
      <c r="I133" s="171"/>
      <c r="L133" s="168"/>
      <c r="M133" s="172"/>
      <c r="N133" s="173"/>
      <c r="O133" s="173"/>
      <c r="P133" s="173"/>
      <c r="Q133" s="173"/>
      <c r="R133" s="173"/>
      <c r="S133" s="173"/>
      <c r="T133" s="174"/>
      <c r="AT133" s="169" t="s">
        <v>466</v>
      </c>
      <c r="AU133" s="169" t="s">
        <v>89</v>
      </c>
      <c r="AV133" s="12" t="s">
        <v>87</v>
      </c>
      <c r="AW133" s="12" t="s">
        <v>36</v>
      </c>
      <c r="AX133" s="12" t="s">
        <v>79</v>
      </c>
      <c r="AY133" s="169" t="s">
        <v>207</v>
      </c>
    </row>
    <row r="134" spans="2:51" s="15" customFormat="1" ht="12">
      <c r="B134" s="189"/>
      <c r="D134" s="158" t="s">
        <v>466</v>
      </c>
      <c r="E134" s="190" t="s">
        <v>1</v>
      </c>
      <c r="F134" s="191" t="s">
        <v>1550</v>
      </c>
      <c r="H134" s="192">
        <v>2.8</v>
      </c>
      <c r="I134" s="193"/>
      <c r="L134" s="189"/>
      <c r="M134" s="194"/>
      <c r="N134" s="195"/>
      <c r="O134" s="195"/>
      <c r="P134" s="195"/>
      <c r="Q134" s="195"/>
      <c r="R134" s="195"/>
      <c r="S134" s="195"/>
      <c r="T134" s="196"/>
      <c r="AT134" s="190" t="s">
        <v>466</v>
      </c>
      <c r="AU134" s="190" t="s">
        <v>89</v>
      </c>
      <c r="AV134" s="15" t="s">
        <v>89</v>
      </c>
      <c r="AW134" s="15" t="s">
        <v>36</v>
      </c>
      <c r="AX134" s="15" t="s">
        <v>79</v>
      </c>
      <c r="AY134" s="190" t="s">
        <v>207</v>
      </c>
    </row>
    <row r="135" spans="2:51" s="13" customFormat="1" ht="12">
      <c r="B135" s="175"/>
      <c r="D135" s="158" t="s">
        <v>466</v>
      </c>
      <c r="E135" s="176" t="s">
        <v>1</v>
      </c>
      <c r="F135" s="177" t="s">
        <v>468</v>
      </c>
      <c r="H135" s="178">
        <v>2.8</v>
      </c>
      <c r="I135" s="179"/>
      <c r="L135" s="175"/>
      <c r="M135" s="180"/>
      <c r="N135" s="181"/>
      <c r="O135" s="181"/>
      <c r="P135" s="181"/>
      <c r="Q135" s="181"/>
      <c r="R135" s="181"/>
      <c r="S135" s="181"/>
      <c r="T135" s="182"/>
      <c r="AT135" s="176" t="s">
        <v>466</v>
      </c>
      <c r="AU135" s="176" t="s">
        <v>89</v>
      </c>
      <c r="AV135" s="13" t="s">
        <v>212</v>
      </c>
      <c r="AW135" s="13" t="s">
        <v>36</v>
      </c>
      <c r="AX135" s="13" t="s">
        <v>87</v>
      </c>
      <c r="AY135" s="176" t="s">
        <v>207</v>
      </c>
    </row>
    <row r="136" spans="1:65" s="2" customFormat="1" ht="16.5" customHeight="1">
      <c r="A136" s="32"/>
      <c r="B136" s="143"/>
      <c r="C136" s="144" t="s">
        <v>89</v>
      </c>
      <c r="D136" s="144" t="s">
        <v>208</v>
      </c>
      <c r="E136" s="145" t="s">
        <v>1551</v>
      </c>
      <c r="F136" s="146" t="s">
        <v>1552</v>
      </c>
      <c r="G136" s="147" t="s">
        <v>576</v>
      </c>
      <c r="H136" s="148">
        <v>25.76</v>
      </c>
      <c r="I136" s="149"/>
      <c r="J136" s="150">
        <f>ROUND(I136*H136,2)</f>
        <v>0</v>
      </c>
      <c r="K136" s="151"/>
      <c r="L136" s="33"/>
      <c r="M136" s="152" t="s">
        <v>1</v>
      </c>
      <c r="N136" s="153" t="s">
        <v>44</v>
      </c>
      <c r="O136" s="58"/>
      <c r="P136" s="154">
        <f>O136*H136</f>
        <v>0</v>
      </c>
      <c r="Q136" s="154">
        <v>2.45329</v>
      </c>
      <c r="R136" s="154">
        <f>Q136*H136</f>
        <v>63.196750400000006</v>
      </c>
      <c r="S136" s="154">
        <v>0</v>
      </c>
      <c r="T136" s="155">
        <f>S136*H136</f>
        <v>0</v>
      </c>
      <c r="U136" s="32"/>
      <c r="V136" s="32"/>
      <c r="W136" s="32"/>
      <c r="X136" s="32"/>
      <c r="Y136" s="32"/>
      <c r="Z136" s="32"/>
      <c r="AA136" s="32"/>
      <c r="AB136" s="32"/>
      <c r="AC136" s="32"/>
      <c r="AD136" s="32"/>
      <c r="AE136" s="32"/>
      <c r="AR136" s="156" t="s">
        <v>212</v>
      </c>
      <c r="AT136" s="156" t="s">
        <v>208</v>
      </c>
      <c r="AU136" s="156" t="s">
        <v>89</v>
      </c>
      <c r="AY136" s="17" t="s">
        <v>207</v>
      </c>
      <c r="BE136" s="157">
        <f>IF(N136="základní",J136,0)</f>
        <v>0</v>
      </c>
      <c r="BF136" s="157">
        <f>IF(N136="snížená",J136,0)</f>
        <v>0</v>
      </c>
      <c r="BG136" s="157">
        <f>IF(N136="zákl. přenesená",J136,0)</f>
        <v>0</v>
      </c>
      <c r="BH136" s="157">
        <f>IF(N136="sníž. přenesená",J136,0)</f>
        <v>0</v>
      </c>
      <c r="BI136" s="157">
        <f>IF(N136="nulová",J136,0)</f>
        <v>0</v>
      </c>
      <c r="BJ136" s="17" t="s">
        <v>87</v>
      </c>
      <c r="BK136" s="157">
        <f>ROUND(I136*H136,2)</f>
        <v>0</v>
      </c>
      <c r="BL136" s="17" t="s">
        <v>212</v>
      </c>
      <c r="BM136" s="156" t="s">
        <v>1772</v>
      </c>
    </row>
    <row r="137" spans="1:47" s="2" customFormat="1" ht="19.5">
      <c r="A137" s="32"/>
      <c r="B137" s="33"/>
      <c r="C137" s="32"/>
      <c r="D137" s="158" t="s">
        <v>213</v>
      </c>
      <c r="E137" s="32"/>
      <c r="F137" s="159" t="s">
        <v>1554</v>
      </c>
      <c r="G137" s="32"/>
      <c r="H137" s="32"/>
      <c r="I137" s="160"/>
      <c r="J137" s="32"/>
      <c r="K137" s="32"/>
      <c r="L137" s="33"/>
      <c r="M137" s="161"/>
      <c r="N137" s="162"/>
      <c r="O137" s="58"/>
      <c r="P137" s="58"/>
      <c r="Q137" s="58"/>
      <c r="R137" s="58"/>
      <c r="S137" s="58"/>
      <c r="T137" s="59"/>
      <c r="U137" s="32"/>
      <c r="V137" s="32"/>
      <c r="W137" s="32"/>
      <c r="X137" s="32"/>
      <c r="Y137" s="32"/>
      <c r="Z137" s="32"/>
      <c r="AA137" s="32"/>
      <c r="AB137" s="32"/>
      <c r="AC137" s="32"/>
      <c r="AD137" s="32"/>
      <c r="AE137" s="32"/>
      <c r="AT137" s="17" t="s">
        <v>213</v>
      </c>
      <c r="AU137" s="17" t="s">
        <v>89</v>
      </c>
    </row>
    <row r="138" spans="2:51" s="15" customFormat="1" ht="12">
      <c r="B138" s="189"/>
      <c r="D138" s="158" t="s">
        <v>466</v>
      </c>
      <c r="E138" s="190" t="s">
        <v>1</v>
      </c>
      <c r="F138" s="191" t="s">
        <v>1555</v>
      </c>
      <c r="H138" s="192">
        <v>22.4</v>
      </c>
      <c r="I138" s="193"/>
      <c r="L138" s="189"/>
      <c r="M138" s="194"/>
      <c r="N138" s="195"/>
      <c r="O138" s="195"/>
      <c r="P138" s="195"/>
      <c r="Q138" s="195"/>
      <c r="R138" s="195"/>
      <c r="S138" s="195"/>
      <c r="T138" s="196"/>
      <c r="AT138" s="190" t="s">
        <v>466</v>
      </c>
      <c r="AU138" s="190" t="s">
        <v>89</v>
      </c>
      <c r="AV138" s="15" t="s">
        <v>89</v>
      </c>
      <c r="AW138" s="15" t="s">
        <v>36</v>
      </c>
      <c r="AX138" s="15" t="s">
        <v>79</v>
      </c>
      <c r="AY138" s="190" t="s">
        <v>207</v>
      </c>
    </row>
    <row r="139" spans="2:51" s="15" customFormat="1" ht="12">
      <c r="B139" s="189"/>
      <c r="D139" s="158" t="s">
        <v>466</v>
      </c>
      <c r="E139" s="190" t="s">
        <v>1</v>
      </c>
      <c r="F139" s="191" t="s">
        <v>1556</v>
      </c>
      <c r="H139" s="192">
        <v>3.36</v>
      </c>
      <c r="I139" s="193"/>
      <c r="L139" s="189"/>
      <c r="M139" s="194"/>
      <c r="N139" s="195"/>
      <c r="O139" s="195"/>
      <c r="P139" s="195"/>
      <c r="Q139" s="195"/>
      <c r="R139" s="195"/>
      <c r="S139" s="195"/>
      <c r="T139" s="196"/>
      <c r="AT139" s="190" t="s">
        <v>466</v>
      </c>
      <c r="AU139" s="190" t="s">
        <v>89</v>
      </c>
      <c r="AV139" s="15" t="s">
        <v>89</v>
      </c>
      <c r="AW139" s="15" t="s">
        <v>36</v>
      </c>
      <c r="AX139" s="15" t="s">
        <v>79</v>
      </c>
      <c r="AY139" s="190" t="s">
        <v>207</v>
      </c>
    </row>
    <row r="140" spans="2:51" s="13" customFormat="1" ht="12">
      <c r="B140" s="175"/>
      <c r="D140" s="158" t="s">
        <v>466</v>
      </c>
      <c r="E140" s="176" t="s">
        <v>1</v>
      </c>
      <c r="F140" s="177" t="s">
        <v>468</v>
      </c>
      <c r="H140" s="178">
        <v>25.76</v>
      </c>
      <c r="I140" s="179"/>
      <c r="L140" s="175"/>
      <c r="M140" s="180"/>
      <c r="N140" s="181"/>
      <c r="O140" s="181"/>
      <c r="P140" s="181"/>
      <c r="Q140" s="181"/>
      <c r="R140" s="181"/>
      <c r="S140" s="181"/>
      <c r="T140" s="182"/>
      <c r="AT140" s="176" t="s">
        <v>466</v>
      </c>
      <c r="AU140" s="176" t="s">
        <v>89</v>
      </c>
      <c r="AV140" s="13" t="s">
        <v>212</v>
      </c>
      <c r="AW140" s="13" t="s">
        <v>36</v>
      </c>
      <c r="AX140" s="13" t="s">
        <v>87</v>
      </c>
      <c r="AY140" s="176" t="s">
        <v>207</v>
      </c>
    </row>
    <row r="141" spans="1:65" s="2" customFormat="1" ht="16.5" customHeight="1">
      <c r="A141" s="32"/>
      <c r="B141" s="143"/>
      <c r="C141" s="144" t="s">
        <v>218</v>
      </c>
      <c r="D141" s="144" t="s">
        <v>208</v>
      </c>
      <c r="E141" s="145" t="s">
        <v>1557</v>
      </c>
      <c r="F141" s="146" t="s">
        <v>1558</v>
      </c>
      <c r="G141" s="147" t="s">
        <v>789</v>
      </c>
      <c r="H141" s="148">
        <v>70</v>
      </c>
      <c r="I141" s="149"/>
      <c r="J141" s="150">
        <f>ROUND(I141*H141,2)</f>
        <v>0</v>
      </c>
      <c r="K141" s="151"/>
      <c r="L141" s="33"/>
      <c r="M141" s="152" t="s">
        <v>1</v>
      </c>
      <c r="N141" s="153" t="s">
        <v>44</v>
      </c>
      <c r="O141" s="58"/>
      <c r="P141" s="154">
        <f>O141*H141</f>
        <v>0</v>
      </c>
      <c r="Q141" s="154">
        <v>0.00264</v>
      </c>
      <c r="R141" s="154">
        <f>Q141*H141</f>
        <v>0.1848</v>
      </c>
      <c r="S141" s="154">
        <v>0</v>
      </c>
      <c r="T141" s="155">
        <f>S141*H141</f>
        <v>0</v>
      </c>
      <c r="U141" s="32"/>
      <c r="V141" s="32"/>
      <c r="W141" s="32"/>
      <c r="X141" s="32"/>
      <c r="Y141" s="32"/>
      <c r="Z141" s="32"/>
      <c r="AA141" s="32"/>
      <c r="AB141" s="32"/>
      <c r="AC141" s="32"/>
      <c r="AD141" s="32"/>
      <c r="AE141" s="32"/>
      <c r="AR141" s="156" t="s">
        <v>212</v>
      </c>
      <c r="AT141" s="156" t="s">
        <v>208</v>
      </c>
      <c r="AU141" s="156" t="s">
        <v>89</v>
      </c>
      <c r="AY141" s="17" t="s">
        <v>207</v>
      </c>
      <c r="BE141" s="157">
        <f>IF(N141="základní",J141,0)</f>
        <v>0</v>
      </c>
      <c r="BF141" s="157">
        <f>IF(N141="snížená",J141,0)</f>
        <v>0</v>
      </c>
      <c r="BG141" s="157">
        <f>IF(N141="zákl. přenesená",J141,0)</f>
        <v>0</v>
      </c>
      <c r="BH141" s="157">
        <f>IF(N141="sníž. přenesená",J141,0)</f>
        <v>0</v>
      </c>
      <c r="BI141" s="157">
        <f>IF(N141="nulová",J141,0)</f>
        <v>0</v>
      </c>
      <c r="BJ141" s="17" t="s">
        <v>87</v>
      </c>
      <c r="BK141" s="157">
        <f>ROUND(I141*H141,2)</f>
        <v>0</v>
      </c>
      <c r="BL141" s="17" t="s">
        <v>212</v>
      </c>
      <c r="BM141" s="156" t="s">
        <v>1773</v>
      </c>
    </row>
    <row r="142" spans="1:47" s="2" customFormat="1" ht="12">
      <c r="A142" s="32"/>
      <c r="B142" s="33"/>
      <c r="C142" s="32"/>
      <c r="D142" s="158" t="s">
        <v>213</v>
      </c>
      <c r="E142" s="32"/>
      <c r="F142" s="159" t="s">
        <v>1560</v>
      </c>
      <c r="G142" s="32"/>
      <c r="H142" s="32"/>
      <c r="I142" s="160"/>
      <c r="J142" s="32"/>
      <c r="K142" s="32"/>
      <c r="L142" s="33"/>
      <c r="M142" s="161"/>
      <c r="N142" s="162"/>
      <c r="O142" s="58"/>
      <c r="P142" s="58"/>
      <c r="Q142" s="58"/>
      <c r="R142" s="58"/>
      <c r="S142" s="58"/>
      <c r="T142" s="59"/>
      <c r="U142" s="32"/>
      <c r="V142" s="32"/>
      <c r="W142" s="32"/>
      <c r="X142" s="32"/>
      <c r="Y142" s="32"/>
      <c r="Z142" s="32"/>
      <c r="AA142" s="32"/>
      <c r="AB142" s="32"/>
      <c r="AC142" s="32"/>
      <c r="AD142" s="32"/>
      <c r="AE142" s="32"/>
      <c r="AT142" s="17" t="s">
        <v>213</v>
      </c>
      <c r="AU142" s="17" t="s">
        <v>89</v>
      </c>
    </row>
    <row r="143" spans="2:51" s="15" customFormat="1" ht="12">
      <c r="B143" s="189"/>
      <c r="D143" s="158" t="s">
        <v>466</v>
      </c>
      <c r="E143" s="190" t="s">
        <v>1</v>
      </c>
      <c r="F143" s="191" t="s">
        <v>1561</v>
      </c>
      <c r="H143" s="192">
        <v>70</v>
      </c>
      <c r="I143" s="193"/>
      <c r="L143" s="189"/>
      <c r="M143" s="194"/>
      <c r="N143" s="195"/>
      <c r="O143" s="195"/>
      <c r="P143" s="195"/>
      <c r="Q143" s="195"/>
      <c r="R143" s="195"/>
      <c r="S143" s="195"/>
      <c r="T143" s="196"/>
      <c r="AT143" s="190" t="s">
        <v>466</v>
      </c>
      <c r="AU143" s="190" t="s">
        <v>89</v>
      </c>
      <c r="AV143" s="15" t="s">
        <v>89</v>
      </c>
      <c r="AW143" s="15" t="s">
        <v>36</v>
      </c>
      <c r="AX143" s="15" t="s">
        <v>87</v>
      </c>
      <c r="AY143" s="190" t="s">
        <v>207</v>
      </c>
    </row>
    <row r="144" spans="1:65" s="2" customFormat="1" ht="16.5" customHeight="1">
      <c r="A144" s="32"/>
      <c r="B144" s="143"/>
      <c r="C144" s="144" t="s">
        <v>212</v>
      </c>
      <c r="D144" s="144" t="s">
        <v>208</v>
      </c>
      <c r="E144" s="145" t="s">
        <v>1562</v>
      </c>
      <c r="F144" s="146" t="s">
        <v>1563</v>
      </c>
      <c r="G144" s="147" t="s">
        <v>789</v>
      </c>
      <c r="H144" s="148">
        <v>70</v>
      </c>
      <c r="I144" s="149"/>
      <c r="J144" s="150">
        <f>ROUND(I144*H144,2)</f>
        <v>0</v>
      </c>
      <c r="K144" s="151"/>
      <c r="L144" s="33"/>
      <c r="M144" s="152" t="s">
        <v>1</v>
      </c>
      <c r="N144" s="153" t="s">
        <v>44</v>
      </c>
      <c r="O144" s="58"/>
      <c r="P144" s="154">
        <f>O144*H144</f>
        <v>0</v>
      </c>
      <c r="Q144" s="154">
        <v>0</v>
      </c>
      <c r="R144" s="154">
        <f>Q144*H144</f>
        <v>0</v>
      </c>
      <c r="S144" s="154">
        <v>0</v>
      </c>
      <c r="T144" s="155">
        <f>S144*H144</f>
        <v>0</v>
      </c>
      <c r="U144" s="32"/>
      <c r="V144" s="32"/>
      <c r="W144" s="32"/>
      <c r="X144" s="32"/>
      <c r="Y144" s="32"/>
      <c r="Z144" s="32"/>
      <c r="AA144" s="32"/>
      <c r="AB144" s="32"/>
      <c r="AC144" s="32"/>
      <c r="AD144" s="32"/>
      <c r="AE144" s="32"/>
      <c r="AR144" s="156" t="s">
        <v>212</v>
      </c>
      <c r="AT144" s="156" t="s">
        <v>208</v>
      </c>
      <c r="AU144" s="156" t="s">
        <v>89</v>
      </c>
      <c r="AY144" s="17" t="s">
        <v>207</v>
      </c>
      <c r="BE144" s="157">
        <f>IF(N144="základní",J144,0)</f>
        <v>0</v>
      </c>
      <c r="BF144" s="157">
        <f>IF(N144="snížená",J144,0)</f>
        <v>0</v>
      </c>
      <c r="BG144" s="157">
        <f>IF(N144="zákl. přenesená",J144,0)</f>
        <v>0</v>
      </c>
      <c r="BH144" s="157">
        <f>IF(N144="sníž. přenesená",J144,0)</f>
        <v>0</v>
      </c>
      <c r="BI144" s="157">
        <f>IF(N144="nulová",J144,0)</f>
        <v>0</v>
      </c>
      <c r="BJ144" s="17" t="s">
        <v>87</v>
      </c>
      <c r="BK144" s="157">
        <f>ROUND(I144*H144,2)</f>
        <v>0</v>
      </c>
      <c r="BL144" s="17" t="s">
        <v>212</v>
      </c>
      <c r="BM144" s="156" t="s">
        <v>1774</v>
      </c>
    </row>
    <row r="145" spans="1:47" s="2" customFormat="1" ht="12">
      <c r="A145" s="32"/>
      <c r="B145" s="33"/>
      <c r="C145" s="32"/>
      <c r="D145" s="158" t="s">
        <v>213</v>
      </c>
      <c r="E145" s="32"/>
      <c r="F145" s="159" t="s">
        <v>1565</v>
      </c>
      <c r="G145" s="32"/>
      <c r="H145" s="32"/>
      <c r="I145" s="160"/>
      <c r="J145" s="32"/>
      <c r="K145" s="32"/>
      <c r="L145" s="33"/>
      <c r="M145" s="161"/>
      <c r="N145" s="162"/>
      <c r="O145" s="58"/>
      <c r="P145" s="58"/>
      <c r="Q145" s="58"/>
      <c r="R145" s="58"/>
      <c r="S145" s="58"/>
      <c r="T145" s="59"/>
      <c r="U145" s="32"/>
      <c r="V145" s="32"/>
      <c r="W145" s="32"/>
      <c r="X145" s="32"/>
      <c r="Y145" s="32"/>
      <c r="Z145" s="32"/>
      <c r="AA145" s="32"/>
      <c r="AB145" s="32"/>
      <c r="AC145" s="32"/>
      <c r="AD145" s="32"/>
      <c r="AE145" s="32"/>
      <c r="AT145" s="17" t="s">
        <v>213</v>
      </c>
      <c r="AU145" s="17" t="s">
        <v>89</v>
      </c>
    </row>
    <row r="146" spans="1:65" s="2" customFormat="1" ht="21.75" customHeight="1">
      <c r="A146" s="32"/>
      <c r="B146" s="143"/>
      <c r="C146" s="144" t="s">
        <v>225</v>
      </c>
      <c r="D146" s="144" t="s">
        <v>208</v>
      </c>
      <c r="E146" s="145" t="s">
        <v>1566</v>
      </c>
      <c r="F146" s="146" t="s">
        <v>1567</v>
      </c>
      <c r="G146" s="147" t="s">
        <v>796</v>
      </c>
      <c r="H146" s="148">
        <v>1.73</v>
      </c>
      <c r="I146" s="149"/>
      <c r="J146" s="150">
        <f>ROUND(I146*H146,2)</f>
        <v>0</v>
      </c>
      <c r="K146" s="151"/>
      <c r="L146" s="33"/>
      <c r="M146" s="152" t="s">
        <v>1</v>
      </c>
      <c r="N146" s="153" t="s">
        <v>44</v>
      </c>
      <c r="O146" s="58"/>
      <c r="P146" s="154">
        <f>O146*H146</f>
        <v>0</v>
      </c>
      <c r="Q146" s="154">
        <v>1.06017</v>
      </c>
      <c r="R146" s="154">
        <f>Q146*H146</f>
        <v>1.8340941000000002</v>
      </c>
      <c r="S146" s="154">
        <v>0</v>
      </c>
      <c r="T146" s="155">
        <f>S146*H146</f>
        <v>0</v>
      </c>
      <c r="U146" s="32"/>
      <c r="V146" s="32"/>
      <c r="W146" s="32"/>
      <c r="X146" s="32"/>
      <c r="Y146" s="32"/>
      <c r="Z146" s="32"/>
      <c r="AA146" s="32"/>
      <c r="AB146" s="32"/>
      <c r="AC146" s="32"/>
      <c r="AD146" s="32"/>
      <c r="AE146" s="32"/>
      <c r="AR146" s="156" t="s">
        <v>212</v>
      </c>
      <c r="AT146" s="156" t="s">
        <v>208</v>
      </c>
      <c r="AU146" s="156" t="s">
        <v>89</v>
      </c>
      <c r="AY146" s="17" t="s">
        <v>207</v>
      </c>
      <c r="BE146" s="157">
        <f>IF(N146="základní",J146,0)</f>
        <v>0</v>
      </c>
      <c r="BF146" s="157">
        <f>IF(N146="snížená",J146,0)</f>
        <v>0</v>
      </c>
      <c r="BG146" s="157">
        <f>IF(N146="zákl. přenesená",J146,0)</f>
        <v>0</v>
      </c>
      <c r="BH146" s="157">
        <f>IF(N146="sníž. přenesená",J146,0)</f>
        <v>0</v>
      </c>
      <c r="BI146" s="157">
        <f>IF(N146="nulová",J146,0)</f>
        <v>0</v>
      </c>
      <c r="BJ146" s="17" t="s">
        <v>87</v>
      </c>
      <c r="BK146" s="157">
        <f>ROUND(I146*H146,2)</f>
        <v>0</v>
      </c>
      <c r="BL146" s="17" t="s">
        <v>212</v>
      </c>
      <c r="BM146" s="156" t="s">
        <v>1775</v>
      </c>
    </row>
    <row r="147" spans="1:47" s="2" customFormat="1" ht="12">
      <c r="A147" s="32"/>
      <c r="B147" s="33"/>
      <c r="C147" s="32"/>
      <c r="D147" s="158" t="s">
        <v>213</v>
      </c>
      <c r="E147" s="32"/>
      <c r="F147" s="159" t="s">
        <v>1569</v>
      </c>
      <c r="G147" s="32"/>
      <c r="H147" s="32"/>
      <c r="I147" s="160"/>
      <c r="J147" s="32"/>
      <c r="K147" s="32"/>
      <c r="L147" s="33"/>
      <c r="M147" s="161"/>
      <c r="N147" s="162"/>
      <c r="O147" s="58"/>
      <c r="P147" s="58"/>
      <c r="Q147" s="58"/>
      <c r="R147" s="58"/>
      <c r="S147" s="58"/>
      <c r="T147" s="59"/>
      <c r="U147" s="32"/>
      <c r="V147" s="32"/>
      <c r="W147" s="32"/>
      <c r="X147" s="32"/>
      <c r="Y147" s="32"/>
      <c r="Z147" s="32"/>
      <c r="AA147" s="32"/>
      <c r="AB147" s="32"/>
      <c r="AC147" s="32"/>
      <c r="AD147" s="32"/>
      <c r="AE147" s="32"/>
      <c r="AT147" s="17" t="s">
        <v>213</v>
      </c>
      <c r="AU147" s="17" t="s">
        <v>89</v>
      </c>
    </row>
    <row r="148" spans="2:51" s="15" customFormat="1" ht="12">
      <c r="B148" s="189"/>
      <c r="D148" s="158" t="s">
        <v>466</v>
      </c>
      <c r="E148" s="190" t="s">
        <v>1</v>
      </c>
      <c r="F148" s="191" t="s">
        <v>1570</v>
      </c>
      <c r="H148" s="192">
        <v>1.73</v>
      </c>
      <c r="I148" s="193"/>
      <c r="L148" s="189"/>
      <c r="M148" s="194"/>
      <c r="N148" s="195"/>
      <c r="O148" s="195"/>
      <c r="P148" s="195"/>
      <c r="Q148" s="195"/>
      <c r="R148" s="195"/>
      <c r="S148" s="195"/>
      <c r="T148" s="196"/>
      <c r="AT148" s="190" t="s">
        <v>466</v>
      </c>
      <c r="AU148" s="190" t="s">
        <v>89</v>
      </c>
      <c r="AV148" s="15" t="s">
        <v>89</v>
      </c>
      <c r="AW148" s="15" t="s">
        <v>36</v>
      </c>
      <c r="AX148" s="15" t="s">
        <v>87</v>
      </c>
      <c r="AY148" s="190" t="s">
        <v>207</v>
      </c>
    </row>
    <row r="149" spans="2:63" s="11" customFormat="1" ht="22.9" customHeight="1">
      <c r="B149" s="132"/>
      <c r="D149" s="133" t="s">
        <v>78</v>
      </c>
      <c r="E149" s="187" t="s">
        <v>224</v>
      </c>
      <c r="F149" s="187" t="s">
        <v>1571</v>
      </c>
      <c r="I149" s="135"/>
      <c r="J149" s="188">
        <f>BK149</f>
        <v>0</v>
      </c>
      <c r="L149" s="132"/>
      <c r="M149" s="137"/>
      <c r="N149" s="138"/>
      <c r="O149" s="138"/>
      <c r="P149" s="139">
        <f>SUM(P150:P159)</f>
        <v>0</v>
      </c>
      <c r="Q149" s="138"/>
      <c r="R149" s="139">
        <f>SUM(R150:R159)</f>
        <v>0.9119999999999999</v>
      </c>
      <c r="S149" s="138"/>
      <c r="T149" s="140">
        <f>SUM(T150:T159)</f>
        <v>0</v>
      </c>
      <c r="AR149" s="133" t="s">
        <v>87</v>
      </c>
      <c r="AT149" s="141" t="s">
        <v>78</v>
      </c>
      <c r="AU149" s="141" t="s">
        <v>87</v>
      </c>
      <c r="AY149" s="133" t="s">
        <v>207</v>
      </c>
      <c r="BK149" s="142">
        <f>SUM(BK150:BK159)</f>
        <v>0</v>
      </c>
    </row>
    <row r="150" spans="1:65" s="2" customFormat="1" ht="21.75" customHeight="1">
      <c r="A150" s="32"/>
      <c r="B150" s="143"/>
      <c r="C150" s="144" t="s">
        <v>221</v>
      </c>
      <c r="D150" s="144" t="s">
        <v>208</v>
      </c>
      <c r="E150" s="145" t="s">
        <v>1572</v>
      </c>
      <c r="F150" s="146" t="s">
        <v>1573</v>
      </c>
      <c r="G150" s="147" t="s">
        <v>612</v>
      </c>
      <c r="H150" s="148">
        <v>26.25</v>
      </c>
      <c r="I150" s="149"/>
      <c r="J150" s="150">
        <f>ROUND(I150*H150,2)</f>
        <v>0</v>
      </c>
      <c r="K150" s="151"/>
      <c r="L150" s="33"/>
      <c r="M150" s="152" t="s">
        <v>1</v>
      </c>
      <c r="N150" s="153" t="s">
        <v>44</v>
      </c>
      <c r="O150" s="58"/>
      <c r="P150" s="154">
        <f>O150*H150</f>
        <v>0</v>
      </c>
      <c r="Q150" s="154">
        <v>0</v>
      </c>
      <c r="R150" s="154">
        <f>Q150*H150</f>
        <v>0</v>
      </c>
      <c r="S150" s="154">
        <v>0</v>
      </c>
      <c r="T150" s="155">
        <f>S150*H150</f>
        <v>0</v>
      </c>
      <c r="U150" s="32"/>
      <c r="V150" s="32"/>
      <c r="W150" s="32"/>
      <c r="X150" s="32"/>
      <c r="Y150" s="32"/>
      <c r="Z150" s="32"/>
      <c r="AA150" s="32"/>
      <c r="AB150" s="32"/>
      <c r="AC150" s="32"/>
      <c r="AD150" s="32"/>
      <c r="AE150" s="32"/>
      <c r="AR150" s="156" t="s">
        <v>212</v>
      </c>
      <c r="AT150" s="156" t="s">
        <v>208</v>
      </c>
      <c r="AU150" s="156" t="s">
        <v>89</v>
      </c>
      <c r="AY150" s="17" t="s">
        <v>207</v>
      </c>
      <c r="BE150" s="157">
        <f>IF(N150="základní",J150,0)</f>
        <v>0</v>
      </c>
      <c r="BF150" s="157">
        <f>IF(N150="snížená",J150,0)</f>
        <v>0</v>
      </c>
      <c r="BG150" s="157">
        <f>IF(N150="zákl. přenesená",J150,0)</f>
        <v>0</v>
      </c>
      <c r="BH150" s="157">
        <f>IF(N150="sníž. přenesená",J150,0)</f>
        <v>0</v>
      </c>
      <c r="BI150" s="157">
        <f>IF(N150="nulová",J150,0)</f>
        <v>0</v>
      </c>
      <c r="BJ150" s="17" t="s">
        <v>87</v>
      </c>
      <c r="BK150" s="157">
        <f>ROUND(I150*H150,2)</f>
        <v>0</v>
      </c>
      <c r="BL150" s="17" t="s">
        <v>212</v>
      </c>
      <c r="BM150" s="156" t="s">
        <v>1776</v>
      </c>
    </row>
    <row r="151" spans="1:47" s="2" customFormat="1" ht="19.5">
      <c r="A151" s="32"/>
      <c r="B151" s="33"/>
      <c r="C151" s="32"/>
      <c r="D151" s="158" t="s">
        <v>213</v>
      </c>
      <c r="E151" s="32"/>
      <c r="F151" s="159" t="s">
        <v>1575</v>
      </c>
      <c r="G151" s="32"/>
      <c r="H151" s="32"/>
      <c r="I151" s="160"/>
      <c r="J151" s="32"/>
      <c r="K151" s="32"/>
      <c r="L151" s="33"/>
      <c r="M151" s="161"/>
      <c r="N151" s="162"/>
      <c r="O151" s="58"/>
      <c r="P151" s="58"/>
      <c r="Q151" s="58"/>
      <c r="R151" s="58"/>
      <c r="S151" s="58"/>
      <c r="T151" s="59"/>
      <c r="U151" s="32"/>
      <c r="V151" s="32"/>
      <c r="W151" s="32"/>
      <c r="X151" s="32"/>
      <c r="Y151" s="32"/>
      <c r="Z151" s="32"/>
      <c r="AA151" s="32"/>
      <c r="AB151" s="32"/>
      <c r="AC151" s="32"/>
      <c r="AD151" s="32"/>
      <c r="AE151" s="32"/>
      <c r="AT151" s="17" t="s">
        <v>213</v>
      </c>
      <c r="AU151" s="17" t="s">
        <v>89</v>
      </c>
    </row>
    <row r="152" spans="2:51" s="15" customFormat="1" ht="12">
      <c r="B152" s="189"/>
      <c r="D152" s="158" t="s">
        <v>466</v>
      </c>
      <c r="E152" s="190" t="s">
        <v>1</v>
      </c>
      <c r="F152" s="191" t="s">
        <v>1576</v>
      </c>
      <c r="H152" s="192">
        <v>26.25</v>
      </c>
      <c r="I152" s="193"/>
      <c r="L152" s="189"/>
      <c r="M152" s="194"/>
      <c r="N152" s="195"/>
      <c r="O152" s="195"/>
      <c r="P152" s="195"/>
      <c r="Q152" s="195"/>
      <c r="R152" s="195"/>
      <c r="S152" s="195"/>
      <c r="T152" s="196"/>
      <c r="AT152" s="190" t="s">
        <v>466</v>
      </c>
      <c r="AU152" s="190" t="s">
        <v>89</v>
      </c>
      <c r="AV152" s="15" t="s">
        <v>89</v>
      </c>
      <c r="AW152" s="15" t="s">
        <v>36</v>
      </c>
      <c r="AX152" s="15" t="s">
        <v>87</v>
      </c>
      <c r="AY152" s="190" t="s">
        <v>207</v>
      </c>
    </row>
    <row r="153" spans="1:65" s="2" customFormat="1" ht="21.75" customHeight="1">
      <c r="A153" s="32"/>
      <c r="B153" s="143"/>
      <c r="C153" s="197" t="s">
        <v>232</v>
      </c>
      <c r="D153" s="197" t="s">
        <v>267</v>
      </c>
      <c r="E153" s="198" t="s">
        <v>1577</v>
      </c>
      <c r="F153" s="199" t="s">
        <v>1578</v>
      </c>
      <c r="G153" s="200" t="s">
        <v>612</v>
      </c>
      <c r="H153" s="201">
        <v>26.25</v>
      </c>
      <c r="I153" s="202"/>
      <c r="J153" s="203">
        <f>ROUND(I153*H153,2)</f>
        <v>0</v>
      </c>
      <c r="K153" s="204"/>
      <c r="L153" s="205"/>
      <c r="M153" s="206" t="s">
        <v>1</v>
      </c>
      <c r="N153" s="207" t="s">
        <v>44</v>
      </c>
      <c r="O153" s="58"/>
      <c r="P153" s="154">
        <f>O153*H153</f>
        <v>0</v>
      </c>
      <c r="Q153" s="154">
        <v>0.028</v>
      </c>
      <c r="R153" s="154">
        <f>Q153*H153</f>
        <v>0.735</v>
      </c>
      <c r="S153" s="154">
        <v>0</v>
      </c>
      <c r="T153" s="155">
        <f>S153*H153</f>
        <v>0</v>
      </c>
      <c r="U153" s="32"/>
      <c r="V153" s="32"/>
      <c r="W153" s="32"/>
      <c r="X153" s="32"/>
      <c r="Y153" s="32"/>
      <c r="Z153" s="32"/>
      <c r="AA153" s="32"/>
      <c r="AB153" s="32"/>
      <c r="AC153" s="32"/>
      <c r="AD153" s="32"/>
      <c r="AE153" s="32"/>
      <c r="AR153" s="156" t="s">
        <v>224</v>
      </c>
      <c r="AT153" s="156" t="s">
        <v>267</v>
      </c>
      <c r="AU153" s="156" t="s">
        <v>89</v>
      </c>
      <c r="AY153" s="17" t="s">
        <v>207</v>
      </c>
      <c r="BE153" s="157">
        <f>IF(N153="základní",J153,0)</f>
        <v>0</v>
      </c>
      <c r="BF153" s="157">
        <f>IF(N153="snížená",J153,0)</f>
        <v>0</v>
      </c>
      <c r="BG153" s="157">
        <f>IF(N153="zákl. přenesená",J153,0)</f>
        <v>0</v>
      </c>
      <c r="BH153" s="157">
        <f>IF(N153="sníž. přenesená",J153,0)</f>
        <v>0</v>
      </c>
      <c r="BI153" s="157">
        <f>IF(N153="nulová",J153,0)</f>
        <v>0</v>
      </c>
      <c r="BJ153" s="17" t="s">
        <v>87</v>
      </c>
      <c r="BK153" s="157">
        <f>ROUND(I153*H153,2)</f>
        <v>0</v>
      </c>
      <c r="BL153" s="17" t="s">
        <v>212</v>
      </c>
      <c r="BM153" s="156" t="s">
        <v>1777</v>
      </c>
    </row>
    <row r="154" spans="1:47" s="2" customFormat="1" ht="12">
      <c r="A154" s="32"/>
      <c r="B154" s="33"/>
      <c r="C154" s="32"/>
      <c r="D154" s="158" t="s">
        <v>213</v>
      </c>
      <c r="E154" s="32"/>
      <c r="F154" s="159" t="s">
        <v>1578</v>
      </c>
      <c r="G154" s="32"/>
      <c r="H154" s="32"/>
      <c r="I154" s="160"/>
      <c r="J154" s="32"/>
      <c r="K154" s="32"/>
      <c r="L154" s="33"/>
      <c r="M154" s="161"/>
      <c r="N154" s="162"/>
      <c r="O154" s="58"/>
      <c r="P154" s="58"/>
      <c r="Q154" s="58"/>
      <c r="R154" s="58"/>
      <c r="S154" s="58"/>
      <c r="T154" s="59"/>
      <c r="U154" s="32"/>
      <c r="V154" s="32"/>
      <c r="W154" s="32"/>
      <c r="X154" s="32"/>
      <c r="Y154" s="32"/>
      <c r="Z154" s="32"/>
      <c r="AA154" s="32"/>
      <c r="AB154" s="32"/>
      <c r="AC154" s="32"/>
      <c r="AD154" s="32"/>
      <c r="AE154" s="32"/>
      <c r="AT154" s="17" t="s">
        <v>213</v>
      </c>
      <c r="AU154" s="17" t="s">
        <v>89</v>
      </c>
    </row>
    <row r="155" spans="2:51" s="15" customFormat="1" ht="12">
      <c r="B155" s="189"/>
      <c r="D155" s="158" t="s">
        <v>466</v>
      </c>
      <c r="F155" s="191" t="s">
        <v>1580</v>
      </c>
      <c r="H155" s="192">
        <v>26.25</v>
      </c>
      <c r="I155" s="193"/>
      <c r="L155" s="189"/>
      <c r="M155" s="194"/>
      <c r="N155" s="195"/>
      <c r="O155" s="195"/>
      <c r="P155" s="195"/>
      <c r="Q155" s="195"/>
      <c r="R155" s="195"/>
      <c r="S155" s="195"/>
      <c r="T155" s="196"/>
      <c r="AT155" s="190" t="s">
        <v>466</v>
      </c>
      <c r="AU155" s="190" t="s">
        <v>89</v>
      </c>
      <c r="AV155" s="15" t="s">
        <v>89</v>
      </c>
      <c r="AW155" s="15" t="s">
        <v>3</v>
      </c>
      <c r="AX155" s="15" t="s">
        <v>87</v>
      </c>
      <c r="AY155" s="190" t="s">
        <v>207</v>
      </c>
    </row>
    <row r="156" spans="1:65" s="2" customFormat="1" ht="21.75" customHeight="1">
      <c r="A156" s="32"/>
      <c r="B156" s="143"/>
      <c r="C156" s="144" t="s">
        <v>224</v>
      </c>
      <c r="D156" s="144" t="s">
        <v>208</v>
      </c>
      <c r="E156" s="145" t="s">
        <v>1581</v>
      </c>
      <c r="F156" s="146" t="s">
        <v>1582</v>
      </c>
      <c r="G156" s="147" t="s">
        <v>333</v>
      </c>
      <c r="H156" s="148">
        <v>6</v>
      </c>
      <c r="I156" s="149"/>
      <c r="J156" s="150">
        <f>ROUND(I156*H156,2)</f>
        <v>0</v>
      </c>
      <c r="K156" s="151"/>
      <c r="L156" s="33"/>
      <c r="M156" s="152" t="s">
        <v>1</v>
      </c>
      <c r="N156" s="153" t="s">
        <v>44</v>
      </c>
      <c r="O156" s="58"/>
      <c r="P156" s="154">
        <f>O156*H156</f>
        <v>0</v>
      </c>
      <c r="Q156" s="154">
        <v>0</v>
      </c>
      <c r="R156" s="154">
        <f>Q156*H156</f>
        <v>0</v>
      </c>
      <c r="S156" s="154">
        <v>0</v>
      </c>
      <c r="T156" s="155">
        <f>S156*H156</f>
        <v>0</v>
      </c>
      <c r="U156" s="32"/>
      <c r="V156" s="32"/>
      <c r="W156" s="32"/>
      <c r="X156" s="32"/>
      <c r="Y156" s="32"/>
      <c r="Z156" s="32"/>
      <c r="AA156" s="32"/>
      <c r="AB156" s="32"/>
      <c r="AC156" s="32"/>
      <c r="AD156" s="32"/>
      <c r="AE156" s="32"/>
      <c r="AR156" s="156" t="s">
        <v>212</v>
      </c>
      <c r="AT156" s="156" t="s">
        <v>208</v>
      </c>
      <c r="AU156" s="156" t="s">
        <v>89</v>
      </c>
      <c r="AY156" s="17" t="s">
        <v>207</v>
      </c>
      <c r="BE156" s="157">
        <f>IF(N156="základní",J156,0)</f>
        <v>0</v>
      </c>
      <c r="BF156" s="157">
        <f>IF(N156="snížená",J156,0)</f>
        <v>0</v>
      </c>
      <c r="BG156" s="157">
        <f>IF(N156="zákl. přenesená",J156,0)</f>
        <v>0</v>
      </c>
      <c r="BH156" s="157">
        <f>IF(N156="sníž. přenesená",J156,0)</f>
        <v>0</v>
      </c>
      <c r="BI156" s="157">
        <f>IF(N156="nulová",J156,0)</f>
        <v>0</v>
      </c>
      <c r="BJ156" s="17" t="s">
        <v>87</v>
      </c>
      <c r="BK156" s="157">
        <f>ROUND(I156*H156,2)</f>
        <v>0</v>
      </c>
      <c r="BL156" s="17" t="s">
        <v>212</v>
      </c>
      <c r="BM156" s="156" t="s">
        <v>1778</v>
      </c>
    </row>
    <row r="157" spans="1:47" s="2" customFormat="1" ht="29.25">
      <c r="A157" s="32"/>
      <c r="B157" s="33"/>
      <c r="C157" s="32"/>
      <c r="D157" s="158" t="s">
        <v>213</v>
      </c>
      <c r="E157" s="32"/>
      <c r="F157" s="159" t="s">
        <v>1584</v>
      </c>
      <c r="G157" s="32"/>
      <c r="H157" s="32"/>
      <c r="I157" s="160"/>
      <c r="J157" s="32"/>
      <c r="K157" s="32"/>
      <c r="L157" s="33"/>
      <c r="M157" s="161"/>
      <c r="N157" s="162"/>
      <c r="O157" s="58"/>
      <c r="P157" s="58"/>
      <c r="Q157" s="58"/>
      <c r="R157" s="58"/>
      <c r="S157" s="58"/>
      <c r="T157" s="59"/>
      <c r="U157" s="32"/>
      <c r="V157" s="32"/>
      <c r="W157" s="32"/>
      <c r="X157" s="32"/>
      <c r="Y157" s="32"/>
      <c r="Z157" s="32"/>
      <c r="AA157" s="32"/>
      <c r="AB157" s="32"/>
      <c r="AC157" s="32"/>
      <c r="AD157" s="32"/>
      <c r="AE157" s="32"/>
      <c r="AT157" s="17" t="s">
        <v>213</v>
      </c>
      <c r="AU157" s="17" t="s">
        <v>89</v>
      </c>
    </row>
    <row r="158" spans="1:65" s="2" customFormat="1" ht="16.5" customHeight="1">
      <c r="A158" s="32"/>
      <c r="B158" s="143"/>
      <c r="C158" s="197" t="s">
        <v>239</v>
      </c>
      <c r="D158" s="197" t="s">
        <v>267</v>
      </c>
      <c r="E158" s="198" t="s">
        <v>1585</v>
      </c>
      <c r="F158" s="199" t="s">
        <v>1586</v>
      </c>
      <c r="G158" s="200" t="s">
        <v>333</v>
      </c>
      <c r="H158" s="201">
        <v>6</v>
      </c>
      <c r="I158" s="202"/>
      <c r="J158" s="203">
        <f>ROUND(I158*H158,2)</f>
        <v>0</v>
      </c>
      <c r="K158" s="204"/>
      <c r="L158" s="205"/>
      <c r="M158" s="206" t="s">
        <v>1</v>
      </c>
      <c r="N158" s="207" t="s">
        <v>44</v>
      </c>
      <c r="O158" s="58"/>
      <c r="P158" s="154">
        <f>O158*H158</f>
        <v>0</v>
      </c>
      <c r="Q158" s="154">
        <v>0.0295</v>
      </c>
      <c r="R158" s="154">
        <f>Q158*H158</f>
        <v>0.177</v>
      </c>
      <c r="S158" s="154">
        <v>0</v>
      </c>
      <c r="T158" s="155">
        <f>S158*H158</f>
        <v>0</v>
      </c>
      <c r="U158" s="32"/>
      <c r="V158" s="32"/>
      <c r="W158" s="32"/>
      <c r="X158" s="32"/>
      <c r="Y158" s="32"/>
      <c r="Z158" s="32"/>
      <c r="AA158" s="32"/>
      <c r="AB158" s="32"/>
      <c r="AC158" s="32"/>
      <c r="AD158" s="32"/>
      <c r="AE158" s="32"/>
      <c r="AR158" s="156" t="s">
        <v>224</v>
      </c>
      <c r="AT158" s="156" t="s">
        <v>267</v>
      </c>
      <c r="AU158" s="156" t="s">
        <v>89</v>
      </c>
      <c r="AY158" s="17" t="s">
        <v>207</v>
      </c>
      <c r="BE158" s="157">
        <f>IF(N158="základní",J158,0)</f>
        <v>0</v>
      </c>
      <c r="BF158" s="157">
        <f>IF(N158="snížená",J158,0)</f>
        <v>0</v>
      </c>
      <c r="BG158" s="157">
        <f>IF(N158="zákl. přenesená",J158,0)</f>
        <v>0</v>
      </c>
      <c r="BH158" s="157">
        <f>IF(N158="sníž. přenesená",J158,0)</f>
        <v>0</v>
      </c>
      <c r="BI158" s="157">
        <f>IF(N158="nulová",J158,0)</f>
        <v>0</v>
      </c>
      <c r="BJ158" s="17" t="s">
        <v>87</v>
      </c>
      <c r="BK158" s="157">
        <f>ROUND(I158*H158,2)</f>
        <v>0</v>
      </c>
      <c r="BL158" s="17" t="s">
        <v>212</v>
      </c>
      <c r="BM158" s="156" t="s">
        <v>1779</v>
      </c>
    </row>
    <row r="159" spans="1:47" s="2" customFormat="1" ht="12">
      <c r="A159" s="32"/>
      <c r="B159" s="33"/>
      <c r="C159" s="32"/>
      <c r="D159" s="158" t="s">
        <v>213</v>
      </c>
      <c r="E159" s="32"/>
      <c r="F159" s="159" t="s">
        <v>1586</v>
      </c>
      <c r="G159" s="32"/>
      <c r="H159" s="32"/>
      <c r="I159" s="160"/>
      <c r="J159" s="32"/>
      <c r="K159" s="32"/>
      <c r="L159" s="33"/>
      <c r="M159" s="161"/>
      <c r="N159" s="162"/>
      <c r="O159" s="58"/>
      <c r="P159" s="58"/>
      <c r="Q159" s="58"/>
      <c r="R159" s="58"/>
      <c r="S159" s="58"/>
      <c r="T159" s="59"/>
      <c r="U159" s="32"/>
      <c r="V159" s="32"/>
      <c r="W159" s="32"/>
      <c r="X159" s="32"/>
      <c r="Y159" s="32"/>
      <c r="Z159" s="32"/>
      <c r="AA159" s="32"/>
      <c r="AB159" s="32"/>
      <c r="AC159" s="32"/>
      <c r="AD159" s="32"/>
      <c r="AE159" s="32"/>
      <c r="AT159" s="17" t="s">
        <v>213</v>
      </c>
      <c r="AU159" s="17" t="s">
        <v>89</v>
      </c>
    </row>
    <row r="160" spans="2:63" s="11" customFormat="1" ht="22.9" customHeight="1">
      <c r="B160" s="132"/>
      <c r="D160" s="133" t="s">
        <v>78</v>
      </c>
      <c r="E160" s="187" t="s">
        <v>239</v>
      </c>
      <c r="F160" s="187" t="s">
        <v>1588</v>
      </c>
      <c r="I160" s="135"/>
      <c r="J160" s="188">
        <f>BK160</f>
        <v>0</v>
      </c>
      <c r="L160" s="132"/>
      <c r="M160" s="137"/>
      <c r="N160" s="138"/>
      <c r="O160" s="138"/>
      <c r="P160" s="139">
        <f>SUM(P161:P183)</f>
        <v>0</v>
      </c>
      <c r="Q160" s="138"/>
      <c r="R160" s="139">
        <f>SUM(R161:R183)</f>
        <v>79.67300286</v>
      </c>
      <c r="S160" s="138"/>
      <c r="T160" s="140">
        <f>SUM(T161:T183)</f>
        <v>182.32000000000002</v>
      </c>
      <c r="AR160" s="133" t="s">
        <v>87</v>
      </c>
      <c r="AT160" s="141" t="s">
        <v>78</v>
      </c>
      <c r="AU160" s="141" t="s">
        <v>87</v>
      </c>
      <c r="AY160" s="133" t="s">
        <v>207</v>
      </c>
      <c r="BK160" s="142">
        <f>SUM(BK161:BK183)</f>
        <v>0</v>
      </c>
    </row>
    <row r="161" spans="1:65" s="2" customFormat="1" ht="21.75" customHeight="1">
      <c r="A161" s="32"/>
      <c r="B161" s="143"/>
      <c r="C161" s="144" t="s">
        <v>228</v>
      </c>
      <c r="D161" s="144" t="s">
        <v>208</v>
      </c>
      <c r="E161" s="145" t="s">
        <v>1589</v>
      </c>
      <c r="F161" s="146" t="s">
        <v>1590</v>
      </c>
      <c r="G161" s="147" t="s">
        <v>1591</v>
      </c>
      <c r="H161" s="148">
        <v>30</v>
      </c>
      <c r="I161" s="149"/>
      <c r="J161" s="150">
        <f>ROUND(I161*H161,2)</f>
        <v>0</v>
      </c>
      <c r="K161" s="151"/>
      <c r="L161" s="33"/>
      <c r="M161" s="152" t="s">
        <v>1</v>
      </c>
      <c r="N161" s="153" t="s">
        <v>44</v>
      </c>
      <c r="O161" s="58"/>
      <c r="P161" s="154">
        <f>O161*H161</f>
        <v>0</v>
      </c>
      <c r="Q161" s="154">
        <v>0</v>
      </c>
      <c r="R161" s="154">
        <f>Q161*H161</f>
        <v>0</v>
      </c>
      <c r="S161" s="154">
        <v>0</v>
      </c>
      <c r="T161" s="155">
        <f>S161*H161</f>
        <v>0</v>
      </c>
      <c r="U161" s="32"/>
      <c r="V161" s="32"/>
      <c r="W161" s="32"/>
      <c r="X161" s="32"/>
      <c r="Y161" s="32"/>
      <c r="Z161" s="32"/>
      <c r="AA161" s="32"/>
      <c r="AB161" s="32"/>
      <c r="AC161" s="32"/>
      <c r="AD161" s="32"/>
      <c r="AE161" s="32"/>
      <c r="AR161" s="156" t="s">
        <v>212</v>
      </c>
      <c r="AT161" s="156" t="s">
        <v>208</v>
      </c>
      <c r="AU161" s="156" t="s">
        <v>89</v>
      </c>
      <c r="AY161" s="17" t="s">
        <v>207</v>
      </c>
      <c r="BE161" s="157">
        <f>IF(N161="základní",J161,0)</f>
        <v>0</v>
      </c>
      <c r="BF161" s="157">
        <f>IF(N161="snížená",J161,0)</f>
        <v>0</v>
      </c>
      <c r="BG161" s="157">
        <f>IF(N161="zákl. přenesená",J161,0)</f>
        <v>0</v>
      </c>
      <c r="BH161" s="157">
        <f>IF(N161="sníž. přenesená",J161,0)</f>
        <v>0</v>
      </c>
      <c r="BI161" s="157">
        <f>IF(N161="nulová",J161,0)</f>
        <v>0</v>
      </c>
      <c r="BJ161" s="17" t="s">
        <v>87</v>
      </c>
      <c r="BK161" s="157">
        <f>ROUND(I161*H161,2)</f>
        <v>0</v>
      </c>
      <c r="BL161" s="17" t="s">
        <v>212</v>
      </c>
      <c r="BM161" s="156" t="s">
        <v>1780</v>
      </c>
    </row>
    <row r="162" spans="1:47" s="2" customFormat="1" ht="19.5">
      <c r="A162" s="32"/>
      <c r="B162" s="33"/>
      <c r="C162" s="32"/>
      <c r="D162" s="158" t="s">
        <v>213</v>
      </c>
      <c r="E162" s="32"/>
      <c r="F162" s="159" t="s">
        <v>1593</v>
      </c>
      <c r="G162" s="32"/>
      <c r="H162" s="32"/>
      <c r="I162" s="160"/>
      <c r="J162" s="32"/>
      <c r="K162" s="32"/>
      <c r="L162" s="33"/>
      <c r="M162" s="161"/>
      <c r="N162" s="162"/>
      <c r="O162" s="58"/>
      <c r="P162" s="58"/>
      <c r="Q162" s="58"/>
      <c r="R162" s="58"/>
      <c r="S162" s="58"/>
      <c r="T162" s="59"/>
      <c r="U162" s="32"/>
      <c r="V162" s="32"/>
      <c r="W162" s="32"/>
      <c r="X162" s="32"/>
      <c r="Y162" s="32"/>
      <c r="Z162" s="32"/>
      <c r="AA162" s="32"/>
      <c r="AB162" s="32"/>
      <c r="AC162" s="32"/>
      <c r="AD162" s="32"/>
      <c r="AE162" s="32"/>
      <c r="AT162" s="17" t="s">
        <v>213</v>
      </c>
      <c r="AU162" s="17" t="s">
        <v>89</v>
      </c>
    </row>
    <row r="163" spans="2:51" s="15" customFormat="1" ht="12">
      <c r="B163" s="189"/>
      <c r="D163" s="158" t="s">
        <v>466</v>
      </c>
      <c r="F163" s="191" t="s">
        <v>1594</v>
      </c>
      <c r="H163" s="192">
        <v>30</v>
      </c>
      <c r="I163" s="193"/>
      <c r="L163" s="189"/>
      <c r="M163" s="194"/>
      <c r="N163" s="195"/>
      <c r="O163" s="195"/>
      <c r="P163" s="195"/>
      <c r="Q163" s="195"/>
      <c r="R163" s="195"/>
      <c r="S163" s="195"/>
      <c r="T163" s="196"/>
      <c r="AT163" s="190" t="s">
        <v>466</v>
      </c>
      <c r="AU163" s="190" t="s">
        <v>89</v>
      </c>
      <c r="AV163" s="15" t="s">
        <v>89</v>
      </c>
      <c r="AW163" s="15" t="s">
        <v>3</v>
      </c>
      <c r="AX163" s="15" t="s">
        <v>87</v>
      </c>
      <c r="AY163" s="190" t="s">
        <v>207</v>
      </c>
    </row>
    <row r="164" spans="1:65" s="2" customFormat="1" ht="21.75" customHeight="1">
      <c r="A164" s="32"/>
      <c r="B164" s="143"/>
      <c r="C164" s="144" t="s">
        <v>14</v>
      </c>
      <c r="D164" s="144" t="s">
        <v>208</v>
      </c>
      <c r="E164" s="145" t="s">
        <v>1595</v>
      </c>
      <c r="F164" s="146" t="s">
        <v>1596</v>
      </c>
      <c r="G164" s="147" t="s">
        <v>333</v>
      </c>
      <c r="H164" s="148">
        <v>1</v>
      </c>
      <c r="I164" s="149"/>
      <c r="J164" s="150">
        <f>ROUND(I164*H164,2)</f>
        <v>0</v>
      </c>
      <c r="K164" s="151"/>
      <c r="L164" s="33"/>
      <c r="M164" s="152" t="s">
        <v>1</v>
      </c>
      <c r="N164" s="153" t="s">
        <v>44</v>
      </c>
      <c r="O164" s="58"/>
      <c r="P164" s="154">
        <f>O164*H164</f>
        <v>0</v>
      </c>
      <c r="Q164" s="154">
        <v>0</v>
      </c>
      <c r="R164" s="154">
        <f>Q164*H164</f>
        <v>0</v>
      </c>
      <c r="S164" s="154">
        <v>0</v>
      </c>
      <c r="T164" s="155">
        <f>S164*H164</f>
        <v>0</v>
      </c>
      <c r="U164" s="32"/>
      <c r="V164" s="32"/>
      <c r="W164" s="32"/>
      <c r="X164" s="32"/>
      <c r="Y164" s="32"/>
      <c r="Z164" s="32"/>
      <c r="AA164" s="32"/>
      <c r="AB164" s="32"/>
      <c r="AC164" s="32"/>
      <c r="AD164" s="32"/>
      <c r="AE164" s="32"/>
      <c r="AR164" s="156" t="s">
        <v>212</v>
      </c>
      <c r="AT164" s="156" t="s">
        <v>208</v>
      </c>
      <c r="AU164" s="156" t="s">
        <v>89</v>
      </c>
      <c r="AY164" s="17" t="s">
        <v>207</v>
      </c>
      <c r="BE164" s="157">
        <f>IF(N164="základní",J164,0)</f>
        <v>0</v>
      </c>
      <c r="BF164" s="157">
        <f>IF(N164="snížená",J164,0)</f>
        <v>0</v>
      </c>
      <c r="BG164" s="157">
        <f>IF(N164="zákl. přenesená",J164,0)</f>
        <v>0</v>
      </c>
      <c r="BH164" s="157">
        <f>IF(N164="sníž. přenesená",J164,0)</f>
        <v>0</v>
      </c>
      <c r="BI164" s="157">
        <f>IF(N164="nulová",J164,0)</f>
        <v>0</v>
      </c>
      <c r="BJ164" s="17" t="s">
        <v>87</v>
      </c>
      <c r="BK164" s="157">
        <f>ROUND(I164*H164,2)</f>
        <v>0</v>
      </c>
      <c r="BL164" s="17" t="s">
        <v>212</v>
      </c>
      <c r="BM164" s="156" t="s">
        <v>1781</v>
      </c>
    </row>
    <row r="165" spans="1:47" s="2" customFormat="1" ht="29.25">
      <c r="A165" s="32"/>
      <c r="B165" s="33"/>
      <c r="C165" s="32"/>
      <c r="D165" s="158" t="s">
        <v>213</v>
      </c>
      <c r="E165" s="32"/>
      <c r="F165" s="159" t="s">
        <v>1598</v>
      </c>
      <c r="G165" s="32"/>
      <c r="H165" s="32"/>
      <c r="I165" s="160"/>
      <c r="J165" s="32"/>
      <c r="K165" s="32"/>
      <c r="L165" s="33"/>
      <c r="M165" s="161"/>
      <c r="N165" s="162"/>
      <c r="O165" s="58"/>
      <c r="P165" s="58"/>
      <c r="Q165" s="58"/>
      <c r="R165" s="58"/>
      <c r="S165" s="58"/>
      <c r="T165" s="59"/>
      <c r="U165" s="32"/>
      <c r="V165" s="32"/>
      <c r="W165" s="32"/>
      <c r="X165" s="32"/>
      <c r="Y165" s="32"/>
      <c r="Z165" s="32"/>
      <c r="AA165" s="32"/>
      <c r="AB165" s="32"/>
      <c r="AC165" s="32"/>
      <c r="AD165" s="32"/>
      <c r="AE165" s="32"/>
      <c r="AT165" s="17" t="s">
        <v>213</v>
      </c>
      <c r="AU165" s="17" t="s">
        <v>89</v>
      </c>
    </row>
    <row r="166" spans="1:65" s="2" customFormat="1" ht="33" customHeight="1">
      <c r="A166" s="32"/>
      <c r="B166" s="143"/>
      <c r="C166" s="144" t="s">
        <v>231</v>
      </c>
      <c r="D166" s="144" t="s">
        <v>208</v>
      </c>
      <c r="E166" s="145" t="s">
        <v>1599</v>
      </c>
      <c r="F166" s="146" t="s">
        <v>1600</v>
      </c>
      <c r="G166" s="147" t="s">
        <v>333</v>
      </c>
      <c r="H166" s="148">
        <v>30</v>
      </c>
      <c r="I166" s="149"/>
      <c r="J166" s="150">
        <f>ROUND(I166*H166,2)</f>
        <v>0</v>
      </c>
      <c r="K166" s="151"/>
      <c r="L166" s="33"/>
      <c r="M166" s="152" t="s">
        <v>1</v>
      </c>
      <c r="N166" s="153" t="s">
        <v>44</v>
      </c>
      <c r="O166" s="58"/>
      <c r="P166" s="154">
        <f>O166*H166</f>
        <v>0</v>
      </c>
      <c r="Q166" s="154">
        <v>0</v>
      </c>
      <c r="R166" s="154">
        <f>Q166*H166</f>
        <v>0</v>
      </c>
      <c r="S166" s="154">
        <v>0</v>
      </c>
      <c r="T166" s="155">
        <f>S166*H166</f>
        <v>0</v>
      </c>
      <c r="U166" s="32"/>
      <c r="V166" s="32"/>
      <c r="W166" s="32"/>
      <c r="X166" s="32"/>
      <c r="Y166" s="32"/>
      <c r="Z166" s="32"/>
      <c r="AA166" s="32"/>
      <c r="AB166" s="32"/>
      <c r="AC166" s="32"/>
      <c r="AD166" s="32"/>
      <c r="AE166" s="32"/>
      <c r="AR166" s="156" t="s">
        <v>212</v>
      </c>
      <c r="AT166" s="156" t="s">
        <v>208</v>
      </c>
      <c r="AU166" s="156" t="s">
        <v>89</v>
      </c>
      <c r="AY166" s="17" t="s">
        <v>207</v>
      </c>
      <c r="BE166" s="157">
        <f>IF(N166="základní",J166,0)</f>
        <v>0</v>
      </c>
      <c r="BF166" s="157">
        <f>IF(N166="snížená",J166,0)</f>
        <v>0</v>
      </c>
      <c r="BG166" s="157">
        <f>IF(N166="zákl. přenesená",J166,0)</f>
        <v>0</v>
      </c>
      <c r="BH166" s="157">
        <f>IF(N166="sníž. přenesená",J166,0)</f>
        <v>0</v>
      </c>
      <c r="BI166" s="157">
        <f>IF(N166="nulová",J166,0)</f>
        <v>0</v>
      </c>
      <c r="BJ166" s="17" t="s">
        <v>87</v>
      </c>
      <c r="BK166" s="157">
        <f>ROUND(I166*H166,2)</f>
        <v>0</v>
      </c>
      <c r="BL166" s="17" t="s">
        <v>212</v>
      </c>
      <c r="BM166" s="156" t="s">
        <v>1782</v>
      </c>
    </row>
    <row r="167" spans="1:47" s="2" customFormat="1" ht="29.25">
      <c r="A167" s="32"/>
      <c r="B167" s="33"/>
      <c r="C167" s="32"/>
      <c r="D167" s="158" t="s">
        <v>213</v>
      </c>
      <c r="E167" s="32"/>
      <c r="F167" s="159" t="s">
        <v>1602</v>
      </c>
      <c r="G167" s="32"/>
      <c r="H167" s="32"/>
      <c r="I167" s="160"/>
      <c r="J167" s="32"/>
      <c r="K167" s="32"/>
      <c r="L167" s="33"/>
      <c r="M167" s="161"/>
      <c r="N167" s="162"/>
      <c r="O167" s="58"/>
      <c r="P167" s="58"/>
      <c r="Q167" s="58"/>
      <c r="R167" s="58"/>
      <c r="S167" s="58"/>
      <c r="T167" s="59"/>
      <c r="U167" s="32"/>
      <c r="V167" s="32"/>
      <c r="W167" s="32"/>
      <c r="X167" s="32"/>
      <c r="Y167" s="32"/>
      <c r="Z167" s="32"/>
      <c r="AA167" s="32"/>
      <c r="AB167" s="32"/>
      <c r="AC167" s="32"/>
      <c r="AD167" s="32"/>
      <c r="AE167" s="32"/>
      <c r="AT167" s="17" t="s">
        <v>213</v>
      </c>
      <c r="AU167" s="17" t="s">
        <v>89</v>
      </c>
    </row>
    <row r="168" spans="2:51" s="15" customFormat="1" ht="12">
      <c r="B168" s="189"/>
      <c r="D168" s="158" t="s">
        <v>466</v>
      </c>
      <c r="F168" s="191" t="s">
        <v>1594</v>
      </c>
      <c r="H168" s="192">
        <v>30</v>
      </c>
      <c r="I168" s="193"/>
      <c r="L168" s="189"/>
      <c r="M168" s="194"/>
      <c r="N168" s="195"/>
      <c r="O168" s="195"/>
      <c r="P168" s="195"/>
      <c r="Q168" s="195"/>
      <c r="R168" s="195"/>
      <c r="S168" s="195"/>
      <c r="T168" s="196"/>
      <c r="AT168" s="190" t="s">
        <v>466</v>
      </c>
      <c r="AU168" s="190" t="s">
        <v>89</v>
      </c>
      <c r="AV168" s="15" t="s">
        <v>89</v>
      </c>
      <c r="AW168" s="15" t="s">
        <v>3</v>
      </c>
      <c r="AX168" s="15" t="s">
        <v>87</v>
      </c>
      <c r="AY168" s="190" t="s">
        <v>207</v>
      </c>
    </row>
    <row r="169" spans="1:65" s="2" customFormat="1" ht="21.75" customHeight="1">
      <c r="A169" s="32"/>
      <c r="B169" s="143"/>
      <c r="C169" s="144" t="s">
        <v>254</v>
      </c>
      <c r="D169" s="144" t="s">
        <v>208</v>
      </c>
      <c r="E169" s="145" t="s">
        <v>1603</v>
      </c>
      <c r="F169" s="146" t="s">
        <v>1604</v>
      </c>
      <c r="G169" s="147" t="s">
        <v>333</v>
      </c>
      <c r="H169" s="148">
        <v>1</v>
      </c>
      <c r="I169" s="149"/>
      <c r="J169" s="150">
        <f>ROUND(I169*H169,2)</f>
        <v>0</v>
      </c>
      <c r="K169" s="151"/>
      <c r="L169" s="33"/>
      <c r="M169" s="152" t="s">
        <v>1</v>
      </c>
      <c r="N169" s="153" t="s">
        <v>44</v>
      </c>
      <c r="O169" s="58"/>
      <c r="P169" s="154">
        <f>O169*H169</f>
        <v>0</v>
      </c>
      <c r="Q169" s="154">
        <v>0</v>
      </c>
      <c r="R169" s="154">
        <f>Q169*H169</f>
        <v>0</v>
      </c>
      <c r="S169" s="154">
        <v>0</v>
      </c>
      <c r="T169" s="155">
        <f>S169*H169</f>
        <v>0</v>
      </c>
      <c r="U169" s="32"/>
      <c r="V169" s="32"/>
      <c r="W169" s="32"/>
      <c r="X169" s="32"/>
      <c r="Y169" s="32"/>
      <c r="Z169" s="32"/>
      <c r="AA169" s="32"/>
      <c r="AB169" s="32"/>
      <c r="AC169" s="32"/>
      <c r="AD169" s="32"/>
      <c r="AE169" s="32"/>
      <c r="AR169" s="156" t="s">
        <v>212</v>
      </c>
      <c r="AT169" s="156" t="s">
        <v>208</v>
      </c>
      <c r="AU169" s="156" t="s">
        <v>89</v>
      </c>
      <c r="AY169" s="17" t="s">
        <v>207</v>
      </c>
      <c r="BE169" s="157">
        <f>IF(N169="základní",J169,0)</f>
        <v>0</v>
      </c>
      <c r="BF169" s="157">
        <f>IF(N169="snížená",J169,0)</f>
        <v>0</v>
      </c>
      <c r="BG169" s="157">
        <f>IF(N169="zákl. přenesená",J169,0)</f>
        <v>0</v>
      </c>
      <c r="BH169" s="157">
        <f>IF(N169="sníž. přenesená",J169,0)</f>
        <v>0</v>
      </c>
      <c r="BI169" s="157">
        <f>IF(N169="nulová",J169,0)</f>
        <v>0</v>
      </c>
      <c r="BJ169" s="17" t="s">
        <v>87</v>
      </c>
      <c r="BK169" s="157">
        <f>ROUND(I169*H169,2)</f>
        <v>0</v>
      </c>
      <c r="BL169" s="17" t="s">
        <v>212</v>
      </c>
      <c r="BM169" s="156" t="s">
        <v>1783</v>
      </c>
    </row>
    <row r="170" spans="1:47" s="2" customFormat="1" ht="29.25">
      <c r="A170" s="32"/>
      <c r="B170" s="33"/>
      <c r="C170" s="32"/>
      <c r="D170" s="158" t="s">
        <v>213</v>
      </c>
      <c r="E170" s="32"/>
      <c r="F170" s="159" t="s">
        <v>1606</v>
      </c>
      <c r="G170" s="32"/>
      <c r="H170" s="32"/>
      <c r="I170" s="160"/>
      <c r="J170" s="32"/>
      <c r="K170" s="32"/>
      <c r="L170" s="33"/>
      <c r="M170" s="161"/>
      <c r="N170" s="162"/>
      <c r="O170" s="58"/>
      <c r="P170" s="58"/>
      <c r="Q170" s="58"/>
      <c r="R170" s="58"/>
      <c r="S170" s="58"/>
      <c r="T170" s="59"/>
      <c r="U170" s="32"/>
      <c r="V170" s="32"/>
      <c r="W170" s="32"/>
      <c r="X170" s="32"/>
      <c r="Y170" s="32"/>
      <c r="Z170" s="32"/>
      <c r="AA170" s="32"/>
      <c r="AB170" s="32"/>
      <c r="AC170" s="32"/>
      <c r="AD170" s="32"/>
      <c r="AE170" s="32"/>
      <c r="AT170" s="17" t="s">
        <v>213</v>
      </c>
      <c r="AU170" s="17" t="s">
        <v>89</v>
      </c>
    </row>
    <row r="171" spans="1:65" s="2" customFormat="1" ht="21.75" customHeight="1">
      <c r="A171" s="32"/>
      <c r="B171" s="143"/>
      <c r="C171" s="144" t="s">
        <v>235</v>
      </c>
      <c r="D171" s="144" t="s">
        <v>208</v>
      </c>
      <c r="E171" s="145" t="s">
        <v>1607</v>
      </c>
      <c r="F171" s="146" t="s">
        <v>1608</v>
      </c>
      <c r="G171" s="147" t="s">
        <v>333</v>
      </c>
      <c r="H171" s="148">
        <v>70</v>
      </c>
      <c r="I171" s="149"/>
      <c r="J171" s="150">
        <f>ROUND(I171*H171,2)</f>
        <v>0</v>
      </c>
      <c r="K171" s="151"/>
      <c r="L171" s="33"/>
      <c r="M171" s="152" t="s">
        <v>1</v>
      </c>
      <c r="N171" s="153" t="s">
        <v>44</v>
      </c>
      <c r="O171" s="58"/>
      <c r="P171" s="154">
        <f>O171*H171</f>
        <v>0</v>
      </c>
      <c r="Q171" s="154">
        <v>0.00055</v>
      </c>
      <c r="R171" s="154">
        <f>Q171*H171</f>
        <v>0.0385</v>
      </c>
      <c r="S171" s="154">
        <v>0</v>
      </c>
      <c r="T171" s="155">
        <f>S171*H171</f>
        <v>0</v>
      </c>
      <c r="U171" s="32"/>
      <c r="V171" s="32"/>
      <c r="W171" s="32"/>
      <c r="X171" s="32"/>
      <c r="Y171" s="32"/>
      <c r="Z171" s="32"/>
      <c r="AA171" s="32"/>
      <c r="AB171" s="32"/>
      <c r="AC171" s="32"/>
      <c r="AD171" s="32"/>
      <c r="AE171" s="32"/>
      <c r="AR171" s="156" t="s">
        <v>212</v>
      </c>
      <c r="AT171" s="156" t="s">
        <v>208</v>
      </c>
      <c r="AU171" s="156" t="s">
        <v>89</v>
      </c>
      <c r="AY171" s="17" t="s">
        <v>207</v>
      </c>
      <c r="BE171" s="157">
        <f>IF(N171="základní",J171,0)</f>
        <v>0</v>
      </c>
      <c r="BF171" s="157">
        <f>IF(N171="snížená",J171,0)</f>
        <v>0</v>
      </c>
      <c r="BG171" s="157">
        <f>IF(N171="zákl. přenesená",J171,0)</f>
        <v>0</v>
      </c>
      <c r="BH171" s="157">
        <f>IF(N171="sníž. přenesená",J171,0)</f>
        <v>0</v>
      </c>
      <c r="BI171" s="157">
        <f>IF(N171="nulová",J171,0)</f>
        <v>0</v>
      </c>
      <c r="BJ171" s="17" t="s">
        <v>87</v>
      </c>
      <c r="BK171" s="157">
        <f>ROUND(I171*H171,2)</f>
        <v>0</v>
      </c>
      <c r="BL171" s="17" t="s">
        <v>212</v>
      </c>
      <c r="BM171" s="156" t="s">
        <v>1784</v>
      </c>
    </row>
    <row r="172" spans="1:47" s="2" customFormat="1" ht="19.5">
      <c r="A172" s="32"/>
      <c r="B172" s="33"/>
      <c r="C172" s="32"/>
      <c r="D172" s="158" t="s">
        <v>213</v>
      </c>
      <c r="E172" s="32"/>
      <c r="F172" s="159" t="s">
        <v>1610</v>
      </c>
      <c r="G172" s="32"/>
      <c r="H172" s="32"/>
      <c r="I172" s="160"/>
      <c r="J172" s="32"/>
      <c r="K172" s="32"/>
      <c r="L172" s="33"/>
      <c r="M172" s="161"/>
      <c r="N172" s="162"/>
      <c r="O172" s="58"/>
      <c r="P172" s="58"/>
      <c r="Q172" s="58"/>
      <c r="R172" s="58"/>
      <c r="S172" s="58"/>
      <c r="T172" s="59"/>
      <c r="U172" s="32"/>
      <c r="V172" s="32"/>
      <c r="W172" s="32"/>
      <c r="X172" s="32"/>
      <c r="Y172" s="32"/>
      <c r="Z172" s="32"/>
      <c r="AA172" s="32"/>
      <c r="AB172" s="32"/>
      <c r="AC172" s="32"/>
      <c r="AD172" s="32"/>
      <c r="AE172" s="32"/>
      <c r="AT172" s="17" t="s">
        <v>213</v>
      </c>
      <c r="AU172" s="17" t="s">
        <v>89</v>
      </c>
    </row>
    <row r="173" spans="2:51" s="15" customFormat="1" ht="12">
      <c r="B173" s="189"/>
      <c r="D173" s="158" t="s">
        <v>466</v>
      </c>
      <c r="E173" s="190" t="s">
        <v>1</v>
      </c>
      <c r="F173" s="191" t="s">
        <v>1611</v>
      </c>
      <c r="H173" s="192">
        <v>70</v>
      </c>
      <c r="I173" s="193"/>
      <c r="L173" s="189"/>
      <c r="M173" s="194"/>
      <c r="N173" s="195"/>
      <c r="O173" s="195"/>
      <c r="P173" s="195"/>
      <c r="Q173" s="195"/>
      <c r="R173" s="195"/>
      <c r="S173" s="195"/>
      <c r="T173" s="196"/>
      <c r="AT173" s="190" t="s">
        <v>466</v>
      </c>
      <c r="AU173" s="190" t="s">
        <v>89</v>
      </c>
      <c r="AV173" s="15" t="s">
        <v>89</v>
      </c>
      <c r="AW173" s="15" t="s">
        <v>36</v>
      </c>
      <c r="AX173" s="15" t="s">
        <v>87</v>
      </c>
      <c r="AY173" s="190" t="s">
        <v>207</v>
      </c>
    </row>
    <row r="174" spans="1:65" s="2" customFormat="1" ht="16.5" customHeight="1">
      <c r="A174" s="32"/>
      <c r="B174" s="143"/>
      <c r="C174" s="144" t="s">
        <v>8</v>
      </c>
      <c r="D174" s="144" t="s">
        <v>208</v>
      </c>
      <c r="E174" s="145" t="s">
        <v>1612</v>
      </c>
      <c r="F174" s="146" t="s">
        <v>1613</v>
      </c>
      <c r="G174" s="147" t="s">
        <v>789</v>
      </c>
      <c r="H174" s="148">
        <v>941.342</v>
      </c>
      <c r="I174" s="149"/>
      <c r="J174" s="150">
        <f>ROUND(I174*H174,2)</f>
        <v>0</v>
      </c>
      <c r="K174" s="151"/>
      <c r="L174" s="33"/>
      <c r="M174" s="152" t="s">
        <v>1</v>
      </c>
      <c r="N174" s="153" t="s">
        <v>44</v>
      </c>
      <c r="O174" s="58"/>
      <c r="P174" s="154">
        <f>O174*H174</f>
        <v>0</v>
      </c>
      <c r="Q174" s="154">
        <v>0.08033</v>
      </c>
      <c r="R174" s="154">
        <f>Q174*H174</f>
        <v>75.61800286</v>
      </c>
      <c r="S174" s="154">
        <v>0</v>
      </c>
      <c r="T174" s="155">
        <f>S174*H174</f>
        <v>0</v>
      </c>
      <c r="U174" s="32"/>
      <c r="V174" s="32"/>
      <c r="W174" s="32"/>
      <c r="X174" s="32"/>
      <c r="Y174" s="32"/>
      <c r="Z174" s="32"/>
      <c r="AA174" s="32"/>
      <c r="AB174" s="32"/>
      <c r="AC174" s="32"/>
      <c r="AD174" s="32"/>
      <c r="AE174" s="32"/>
      <c r="AR174" s="156" t="s">
        <v>212</v>
      </c>
      <c r="AT174" s="156" t="s">
        <v>208</v>
      </c>
      <c r="AU174" s="156" t="s">
        <v>89</v>
      </c>
      <c r="AY174" s="17" t="s">
        <v>207</v>
      </c>
      <c r="BE174" s="157">
        <f>IF(N174="základní",J174,0)</f>
        <v>0</v>
      </c>
      <c r="BF174" s="157">
        <f>IF(N174="snížená",J174,0)</f>
        <v>0</v>
      </c>
      <c r="BG174" s="157">
        <f>IF(N174="zákl. přenesená",J174,0)</f>
        <v>0</v>
      </c>
      <c r="BH174" s="157">
        <f>IF(N174="sníž. přenesená",J174,0)</f>
        <v>0</v>
      </c>
      <c r="BI174" s="157">
        <f>IF(N174="nulová",J174,0)</f>
        <v>0</v>
      </c>
      <c r="BJ174" s="17" t="s">
        <v>87</v>
      </c>
      <c r="BK174" s="157">
        <f>ROUND(I174*H174,2)</f>
        <v>0</v>
      </c>
      <c r="BL174" s="17" t="s">
        <v>212</v>
      </c>
      <c r="BM174" s="156" t="s">
        <v>1785</v>
      </c>
    </row>
    <row r="175" spans="1:47" s="2" customFormat="1" ht="29.25">
      <c r="A175" s="32"/>
      <c r="B175" s="33"/>
      <c r="C175" s="32"/>
      <c r="D175" s="158" t="s">
        <v>213</v>
      </c>
      <c r="E175" s="32"/>
      <c r="F175" s="159" t="s">
        <v>1615</v>
      </c>
      <c r="G175" s="32"/>
      <c r="H175" s="32"/>
      <c r="I175" s="160"/>
      <c r="J175" s="32"/>
      <c r="K175" s="32"/>
      <c r="L175" s="33"/>
      <c r="M175" s="161"/>
      <c r="N175" s="162"/>
      <c r="O175" s="58"/>
      <c r="P175" s="58"/>
      <c r="Q175" s="58"/>
      <c r="R175" s="58"/>
      <c r="S175" s="58"/>
      <c r="T175" s="59"/>
      <c r="U175" s="32"/>
      <c r="V175" s="32"/>
      <c r="W175" s="32"/>
      <c r="X175" s="32"/>
      <c r="Y175" s="32"/>
      <c r="Z175" s="32"/>
      <c r="AA175" s="32"/>
      <c r="AB175" s="32"/>
      <c r="AC175" s="32"/>
      <c r="AD175" s="32"/>
      <c r="AE175" s="32"/>
      <c r="AT175" s="17" t="s">
        <v>213</v>
      </c>
      <c r="AU175" s="17" t="s">
        <v>89</v>
      </c>
    </row>
    <row r="176" spans="2:51" s="15" customFormat="1" ht="12">
      <c r="B176" s="189"/>
      <c r="D176" s="158" t="s">
        <v>466</v>
      </c>
      <c r="E176" s="190" t="s">
        <v>1</v>
      </c>
      <c r="F176" s="191">
        <v>941.342</v>
      </c>
      <c r="H176" s="192">
        <v>941.342</v>
      </c>
      <c r="I176" s="193"/>
      <c r="L176" s="189"/>
      <c r="M176" s="194"/>
      <c r="N176" s="195"/>
      <c r="O176" s="195"/>
      <c r="P176" s="195"/>
      <c r="Q176" s="195"/>
      <c r="R176" s="195"/>
      <c r="S176" s="195"/>
      <c r="T176" s="196"/>
      <c r="AT176" s="190" t="s">
        <v>466</v>
      </c>
      <c r="AU176" s="190" t="s">
        <v>89</v>
      </c>
      <c r="AV176" s="15" t="s">
        <v>89</v>
      </c>
      <c r="AW176" s="15" t="s">
        <v>36</v>
      </c>
      <c r="AX176" s="15" t="s">
        <v>87</v>
      </c>
      <c r="AY176" s="190" t="s">
        <v>207</v>
      </c>
    </row>
    <row r="177" spans="1:65" s="2" customFormat="1" ht="16.5" customHeight="1">
      <c r="A177" s="32"/>
      <c r="B177" s="143"/>
      <c r="C177" s="144" t="s">
        <v>238</v>
      </c>
      <c r="D177" s="144" t="s">
        <v>208</v>
      </c>
      <c r="E177" s="145" t="s">
        <v>1616</v>
      </c>
      <c r="F177" s="146" t="s">
        <v>1617</v>
      </c>
      <c r="G177" s="147" t="s">
        <v>612</v>
      </c>
      <c r="H177" s="148">
        <v>50</v>
      </c>
      <c r="I177" s="149"/>
      <c r="J177" s="150">
        <f>ROUND(I177*H177,2)</f>
        <v>0</v>
      </c>
      <c r="K177" s="151"/>
      <c r="L177" s="33"/>
      <c r="M177" s="152" t="s">
        <v>1</v>
      </c>
      <c r="N177" s="153" t="s">
        <v>44</v>
      </c>
      <c r="O177" s="58"/>
      <c r="P177" s="154">
        <f>O177*H177</f>
        <v>0</v>
      </c>
      <c r="Q177" s="154">
        <v>0.08033</v>
      </c>
      <c r="R177" s="154">
        <f>Q177*H177</f>
        <v>4.0165</v>
      </c>
      <c r="S177" s="154">
        <v>0</v>
      </c>
      <c r="T177" s="155">
        <f>S177*H177</f>
        <v>0</v>
      </c>
      <c r="U177" s="32"/>
      <c r="V177" s="32"/>
      <c r="W177" s="32"/>
      <c r="X177" s="32"/>
      <c r="Y177" s="32"/>
      <c r="Z177" s="32"/>
      <c r="AA177" s="32"/>
      <c r="AB177" s="32"/>
      <c r="AC177" s="32"/>
      <c r="AD177" s="32"/>
      <c r="AE177" s="32"/>
      <c r="AR177" s="156" t="s">
        <v>212</v>
      </c>
      <c r="AT177" s="156" t="s">
        <v>208</v>
      </c>
      <c r="AU177" s="156" t="s">
        <v>89</v>
      </c>
      <c r="AY177" s="17" t="s">
        <v>207</v>
      </c>
      <c r="BE177" s="157">
        <f>IF(N177="základní",J177,0)</f>
        <v>0</v>
      </c>
      <c r="BF177" s="157">
        <f>IF(N177="snížená",J177,0)</f>
        <v>0</v>
      </c>
      <c r="BG177" s="157">
        <f>IF(N177="zákl. přenesená",J177,0)</f>
        <v>0</v>
      </c>
      <c r="BH177" s="157">
        <f>IF(N177="sníž. přenesená",J177,0)</f>
        <v>0</v>
      </c>
      <c r="BI177" s="157">
        <f>IF(N177="nulová",J177,0)</f>
        <v>0</v>
      </c>
      <c r="BJ177" s="17" t="s">
        <v>87</v>
      </c>
      <c r="BK177" s="157">
        <f>ROUND(I177*H177,2)</f>
        <v>0</v>
      </c>
      <c r="BL177" s="17" t="s">
        <v>212</v>
      </c>
      <c r="BM177" s="156" t="s">
        <v>1786</v>
      </c>
    </row>
    <row r="178" spans="1:47" s="2" customFormat="1" ht="29.25">
      <c r="A178" s="32"/>
      <c r="B178" s="33"/>
      <c r="C178" s="32"/>
      <c r="D178" s="158" t="s">
        <v>213</v>
      </c>
      <c r="E178" s="32"/>
      <c r="F178" s="159" t="s">
        <v>1615</v>
      </c>
      <c r="G178" s="32"/>
      <c r="H178" s="32"/>
      <c r="I178" s="160"/>
      <c r="J178" s="32"/>
      <c r="K178" s="32"/>
      <c r="L178" s="33"/>
      <c r="M178" s="161"/>
      <c r="N178" s="162"/>
      <c r="O178" s="58"/>
      <c r="P178" s="58"/>
      <c r="Q178" s="58"/>
      <c r="R178" s="58"/>
      <c r="S178" s="58"/>
      <c r="T178" s="59"/>
      <c r="U178" s="32"/>
      <c r="V178" s="32"/>
      <c r="W178" s="32"/>
      <c r="X178" s="32"/>
      <c r="Y178" s="32"/>
      <c r="Z178" s="32"/>
      <c r="AA178" s="32"/>
      <c r="AB178" s="32"/>
      <c r="AC178" s="32"/>
      <c r="AD178" s="32"/>
      <c r="AE178" s="32"/>
      <c r="AT178" s="17" t="s">
        <v>213</v>
      </c>
      <c r="AU178" s="17" t="s">
        <v>89</v>
      </c>
    </row>
    <row r="179" spans="2:51" s="15" customFormat="1" ht="12">
      <c r="B179" s="189"/>
      <c r="D179" s="158" t="s">
        <v>466</v>
      </c>
      <c r="E179" s="190" t="s">
        <v>1</v>
      </c>
      <c r="F179" s="191" t="s">
        <v>1619</v>
      </c>
      <c r="H179" s="192">
        <v>50</v>
      </c>
      <c r="I179" s="193"/>
      <c r="L179" s="189"/>
      <c r="M179" s="194"/>
      <c r="N179" s="195"/>
      <c r="O179" s="195"/>
      <c r="P179" s="195"/>
      <c r="Q179" s="195"/>
      <c r="R179" s="195"/>
      <c r="S179" s="195"/>
      <c r="T179" s="196"/>
      <c r="AT179" s="190" t="s">
        <v>466</v>
      </c>
      <c r="AU179" s="190" t="s">
        <v>89</v>
      </c>
      <c r="AV179" s="15" t="s">
        <v>89</v>
      </c>
      <c r="AW179" s="15" t="s">
        <v>36</v>
      </c>
      <c r="AX179" s="15" t="s">
        <v>87</v>
      </c>
      <c r="AY179" s="190" t="s">
        <v>207</v>
      </c>
    </row>
    <row r="180" spans="1:65" s="2" customFormat="1" ht="21.75" customHeight="1">
      <c r="A180" s="32"/>
      <c r="B180" s="143"/>
      <c r="C180" s="144" t="s">
        <v>269</v>
      </c>
      <c r="D180" s="144" t="s">
        <v>208</v>
      </c>
      <c r="E180" s="145" t="s">
        <v>1620</v>
      </c>
      <c r="F180" s="146" t="s">
        <v>1621</v>
      </c>
      <c r="G180" s="147" t="s">
        <v>333</v>
      </c>
      <c r="H180" s="148">
        <v>17</v>
      </c>
      <c r="I180" s="149"/>
      <c r="J180" s="150">
        <f>ROUND(I180*H180,2)</f>
        <v>0</v>
      </c>
      <c r="K180" s="151"/>
      <c r="L180" s="33"/>
      <c r="M180" s="152" t="s">
        <v>1</v>
      </c>
      <c r="N180" s="153" t="s">
        <v>44</v>
      </c>
      <c r="O180" s="58"/>
      <c r="P180" s="154">
        <f>O180*H180</f>
        <v>0</v>
      </c>
      <c r="Q180" s="154">
        <v>0</v>
      </c>
      <c r="R180" s="154">
        <f>Q180*H180</f>
        <v>0</v>
      </c>
      <c r="S180" s="154">
        <v>8.96</v>
      </c>
      <c r="T180" s="155">
        <f>S180*H180</f>
        <v>152.32000000000002</v>
      </c>
      <c r="U180" s="32"/>
      <c r="V180" s="32"/>
      <c r="W180" s="32"/>
      <c r="X180" s="32"/>
      <c r="Y180" s="32"/>
      <c r="Z180" s="32"/>
      <c r="AA180" s="32"/>
      <c r="AB180" s="32"/>
      <c r="AC180" s="32"/>
      <c r="AD180" s="32"/>
      <c r="AE180" s="32"/>
      <c r="AR180" s="156" t="s">
        <v>212</v>
      </c>
      <c r="AT180" s="156" t="s">
        <v>208</v>
      </c>
      <c r="AU180" s="156" t="s">
        <v>89</v>
      </c>
      <c r="AY180" s="17" t="s">
        <v>207</v>
      </c>
      <c r="BE180" s="157">
        <f>IF(N180="základní",J180,0)</f>
        <v>0</v>
      </c>
      <c r="BF180" s="157">
        <f>IF(N180="snížená",J180,0)</f>
        <v>0</v>
      </c>
      <c r="BG180" s="157">
        <f>IF(N180="zákl. přenesená",J180,0)</f>
        <v>0</v>
      </c>
      <c r="BH180" s="157">
        <f>IF(N180="sníž. přenesená",J180,0)</f>
        <v>0</v>
      </c>
      <c r="BI180" s="157">
        <f>IF(N180="nulová",J180,0)</f>
        <v>0</v>
      </c>
      <c r="BJ180" s="17" t="s">
        <v>87</v>
      </c>
      <c r="BK180" s="157">
        <f>ROUND(I180*H180,2)</f>
        <v>0</v>
      </c>
      <c r="BL180" s="17" t="s">
        <v>212</v>
      </c>
      <c r="BM180" s="156" t="s">
        <v>1787</v>
      </c>
    </row>
    <row r="181" spans="1:47" s="2" customFormat="1" ht="19.5">
      <c r="A181" s="32"/>
      <c r="B181" s="33"/>
      <c r="C181" s="32"/>
      <c r="D181" s="158" t="s">
        <v>213</v>
      </c>
      <c r="E181" s="32"/>
      <c r="F181" s="159" t="s">
        <v>1623</v>
      </c>
      <c r="G181" s="32"/>
      <c r="H181" s="32"/>
      <c r="I181" s="160"/>
      <c r="J181" s="32"/>
      <c r="K181" s="32"/>
      <c r="L181" s="33"/>
      <c r="M181" s="161"/>
      <c r="N181" s="162"/>
      <c r="O181" s="58"/>
      <c r="P181" s="58"/>
      <c r="Q181" s="58"/>
      <c r="R181" s="58"/>
      <c r="S181" s="58"/>
      <c r="T181" s="59"/>
      <c r="U181" s="32"/>
      <c r="V181" s="32"/>
      <c r="W181" s="32"/>
      <c r="X181" s="32"/>
      <c r="Y181" s="32"/>
      <c r="Z181" s="32"/>
      <c r="AA181" s="32"/>
      <c r="AB181" s="32"/>
      <c r="AC181" s="32"/>
      <c r="AD181" s="32"/>
      <c r="AE181" s="32"/>
      <c r="AT181" s="17" t="s">
        <v>213</v>
      </c>
      <c r="AU181" s="17" t="s">
        <v>89</v>
      </c>
    </row>
    <row r="182" spans="1:65" s="2" customFormat="1" ht="21.75" customHeight="1">
      <c r="A182" s="32"/>
      <c r="B182" s="143"/>
      <c r="C182" s="144" t="s">
        <v>243</v>
      </c>
      <c r="D182" s="144" t="s">
        <v>208</v>
      </c>
      <c r="E182" s="145" t="s">
        <v>1624</v>
      </c>
      <c r="F182" s="146" t="s">
        <v>1625</v>
      </c>
      <c r="G182" s="147" t="s">
        <v>796</v>
      </c>
      <c r="H182" s="148">
        <v>30</v>
      </c>
      <c r="I182" s="149"/>
      <c r="J182" s="150">
        <f>ROUND(I182*H182,2)</f>
        <v>0</v>
      </c>
      <c r="K182" s="151"/>
      <c r="L182" s="33"/>
      <c r="M182" s="152" t="s">
        <v>1</v>
      </c>
      <c r="N182" s="153" t="s">
        <v>44</v>
      </c>
      <c r="O182" s="58"/>
      <c r="P182" s="154">
        <f>O182*H182</f>
        <v>0</v>
      </c>
      <c r="Q182" s="154">
        <v>0</v>
      </c>
      <c r="R182" s="154">
        <f>Q182*H182</f>
        <v>0</v>
      </c>
      <c r="S182" s="154">
        <v>1</v>
      </c>
      <c r="T182" s="155">
        <f>S182*H182</f>
        <v>30</v>
      </c>
      <c r="U182" s="32"/>
      <c r="V182" s="32"/>
      <c r="W182" s="32"/>
      <c r="X182" s="32"/>
      <c r="Y182" s="32"/>
      <c r="Z182" s="32"/>
      <c r="AA182" s="32"/>
      <c r="AB182" s="32"/>
      <c r="AC182" s="32"/>
      <c r="AD182" s="32"/>
      <c r="AE182" s="32"/>
      <c r="AR182" s="156" t="s">
        <v>212</v>
      </c>
      <c r="AT182" s="156" t="s">
        <v>208</v>
      </c>
      <c r="AU182" s="156" t="s">
        <v>89</v>
      </c>
      <c r="AY182" s="17" t="s">
        <v>207</v>
      </c>
      <c r="BE182" s="157">
        <f>IF(N182="základní",J182,0)</f>
        <v>0</v>
      </c>
      <c r="BF182" s="157">
        <f>IF(N182="snížená",J182,0)</f>
        <v>0</v>
      </c>
      <c r="BG182" s="157">
        <f>IF(N182="zákl. přenesená",J182,0)</f>
        <v>0</v>
      </c>
      <c r="BH182" s="157">
        <f>IF(N182="sníž. přenesená",J182,0)</f>
        <v>0</v>
      </c>
      <c r="BI182" s="157">
        <f>IF(N182="nulová",J182,0)</f>
        <v>0</v>
      </c>
      <c r="BJ182" s="17" t="s">
        <v>87</v>
      </c>
      <c r="BK182" s="157">
        <f>ROUND(I182*H182,2)</f>
        <v>0</v>
      </c>
      <c r="BL182" s="17" t="s">
        <v>212</v>
      </c>
      <c r="BM182" s="156" t="s">
        <v>1788</v>
      </c>
    </row>
    <row r="183" spans="1:47" s="2" customFormat="1" ht="19.5">
      <c r="A183" s="32"/>
      <c r="B183" s="33"/>
      <c r="C183" s="32"/>
      <c r="D183" s="158" t="s">
        <v>213</v>
      </c>
      <c r="E183" s="32"/>
      <c r="F183" s="159" t="s">
        <v>1627</v>
      </c>
      <c r="G183" s="32"/>
      <c r="H183" s="32"/>
      <c r="I183" s="160"/>
      <c r="J183" s="32"/>
      <c r="K183" s="32"/>
      <c r="L183" s="33"/>
      <c r="M183" s="161"/>
      <c r="N183" s="162"/>
      <c r="O183" s="58"/>
      <c r="P183" s="58"/>
      <c r="Q183" s="58"/>
      <c r="R183" s="58"/>
      <c r="S183" s="58"/>
      <c r="T183" s="59"/>
      <c r="U183" s="32"/>
      <c r="V183" s="32"/>
      <c r="W183" s="32"/>
      <c r="X183" s="32"/>
      <c r="Y183" s="32"/>
      <c r="Z183" s="32"/>
      <c r="AA183" s="32"/>
      <c r="AB183" s="32"/>
      <c r="AC183" s="32"/>
      <c r="AD183" s="32"/>
      <c r="AE183" s="32"/>
      <c r="AT183" s="17" t="s">
        <v>213</v>
      </c>
      <c r="AU183" s="17" t="s">
        <v>89</v>
      </c>
    </row>
    <row r="184" spans="2:63" s="11" customFormat="1" ht="22.9" customHeight="1">
      <c r="B184" s="132"/>
      <c r="D184" s="133" t="s">
        <v>78</v>
      </c>
      <c r="E184" s="187" t="s">
        <v>1628</v>
      </c>
      <c r="F184" s="187" t="s">
        <v>1629</v>
      </c>
      <c r="I184" s="135"/>
      <c r="J184" s="188">
        <f>BK184</f>
        <v>0</v>
      </c>
      <c r="L184" s="132"/>
      <c r="M184" s="137"/>
      <c r="N184" s="138"/>
      <c r="O184" s="138"/>
      <c r="P184" s="139">
        <f>SUM(P185:P186)</f>
        <v>0</v>
      </c>
      <c r="Q184" s="138"/>
      <c r="R184" s="139">
        <f>SUM(R185:R186)</f>
        <v>0</v>
      </c>
      <c r="S184" s="138"/>
      <c r="T184" s="140">
        <f>SUM(T185:T186)</f>
        <v>0</v>
      </c>
      <c r="AR184" s="133" t="s">
        <v>87</v>
      </c>
      <c r="AT184" s="141" t="s">
        <v>78</v>
      </c>
      <c r="AU184" s="141" t="s">
        <v>87</v>
      </c>
      <c r="AY184" s="133" t="s">
        <v>207</v>
      </c>
      <c r="BK184" s="142">
        <f>SUM(BK185:BK186)</f>
        <v>0</v>
      </c>
    </row>
    <row r="185" spans="1:65" s="2" customFormat="1" ht="21.75" customHeight="1">
      <c r="A185" s="32"/>
      <c r="B185" s="143"/>
      <c r="C185" s="144" t="s">
        <v>276</v>
      </c>
      <c r="D185" s="144" t="s">
        <v>208</v>
      </c>
      <c r="E185" s="145" t="s">
        <v>1630</v>
      </c>
      <c r="F185" s="146" t="s">
        <v>1631</v>
      </c>
      <c r="G185" s="147" t="s">
        <v>796</v>
      </c>
      <c r="H185" s="148">
        <v>201.973</v>
      </c>
      <c r="I185" s="149"/>
      <c r="J185" s="150">
        <f>ROUND(I185*H185,2)</f>
        <v>0</v>
      </c>
      <c r="K185" s="151"/>
      <c r="L185" s="33"/>
      <c r="M185" s="152" t="s">
        <v>1</v>
      </c>
      <c r="N185" s="153" t="s">
        <v>44</v>
      </c>
      <c r="O185" s="58"/>
      <c r="P185" s="154">
        <f>O185*H185</f>
        <v>0</v>
      </c>
      <c r="Q185" s="154">
        <v>0</v>
      </c>
      <c r="R185" s="154">
        <f>Q185*H185</f>
        <v>0</v>
      </c>
      <c r="S185" s="154">
        <v>0</v>
      </c>
      <c r="T185" s="155">
        <f>S185*H185</f>
        <v>0</v>
      </c>
      <c r="U185" s="32"/>
      <c r="V185" s="32"/>
      <c r="W185" s="32"/>
      <c r="X185" s="32"/>
      <c r="Y185" s="32"/>
      <c r="Z185" s="32"/>
      <c r="AA185" s="32"/>
      <c r="AB185" s="32"/>
      <c r="AC185" s="32"/>
      <c r="AD185" s="32"/>
      <c r="AE185" s="32"/>
      <c r="AR185" s="156" t="s">
        <v>212</v>
      </c>
      <c r="AT185" s="156" t="s">
        <v>208</v>
      </c>
      <c r="AU185" s="156" t="s">
        <v>89</v>
      </c>
      <c r="AY185" s="17" t="s">
        <v>207</v>
      </c>
      <c r="BE185" s="157">
        <f>IF(N185="základní",J185,0)</f>
        <v>0</v>
      </c>
      <c r="BF185" s="157">
        <f>IF(N185="snížená",J185,0)</f>
        <v>0</v>
      </c>
      <c r="BG185" s="157">
        <f>IF(N185="zákl. přenesená",J185,0)</f>
        <v>0</v>
      </c>
      <c r="BH185" s="157">
        <f>IF(N185="sníž. přenesená",J185,0)</f>
        <v>0</v>
      </c>
      <c r="BI185" s="157">
        <f>IF(N185="nulová",J185,0)</f>
        <v>0</v>
      </c>
      <c r="BJ185" s="17" t="s">
        <v>87</v>
      </c>
      <c r="BK185" s="157">
        <f>ROUND(I185*H185,2)</f>
        <v>0</v>
      </c>
      <c r="BL185" s="17" t="s">
        <v>212</v>
      </c>
      <c r="BM185" s="156" t="s">
        <v>1789</v>
      </c>
    </row>
    <row r="186" spans="1:47" s="2" customFormat="1" ht="29.25">
      <c r="A186" s="32"/>
      <c r="B186" s="33"/>
      <c r="C186" s="32"/>
      <c r="D186" s="158" t="s">
        <v>213</v>
      </c>
      <c r="E186" s="32"/>
      <c r="F186" s="159" t="s">
        <v>1633</v>
      </c>
      <c r="G186" s="32"/>
      <c r="H186" s="32"/>
      <c r="I186" s="160"/>
      <c r="J186" s="32"/>
      <c r="K186" s="32"/>
      <c r="L186" s="33"/>
      <c r="M186" s="161"/>
      <c r="N186" s="162"/>
      <c r="O186" s="58"/>
      <c r="P186" s="58"/>
      <c r="Q186" s="58"/>
      <c r="R186" s="58"/>
      <c r="S186" s="58"/>
      <c r="T186" s="59"/>
      <c r="U186" s="32"/>
      <c r="V186" s="32"/>
      <c r="W186" s="32"/>
      <c r="X186" s="32"/>
      <c r="Y186" s="32"/>
      <c r="Z186" s="32"/>
      <c r="AA186" s="32"/>
      <c r="AB186" s="32"/>
      <c r="AC186" s="32"/>
      <c r="AD186" s="32"/>
      <c r="AE186" s="32"/>
      <c r="AT186" s="17" t="s">
        <v>213</v>
      </c>
      <c r="AU186" s="17" t="s">
        <v>89</v>
      </c>
    </row>
    <row r="187" spans="2:63" s="11" customFormat="1" ht="25.9" customHeight="1">
      <c r="B187" s="132"/>
      <c r="D187" s="133" t="s">
        <v>78</v>
      </c>
      <c r="E187" s="134" t="s">
        <v>1634</v>
      </c>
      <c r="F187" s="134" t="s">
        <v>1635</v>
      </c>
      <c r="I187" s="135"/>
      <c r="J187" s="136">
        <f>BK187</f>
        <v>0</v>
      </c>
      <c r="L187" s="132"/>
      <c r="M187" s="137"/>
      <c r="N187" s="138"/>
      <c r="O187" s="138"/>
      <c r="P187" s="139">
        <f>P188+P193+P218+P251</f>
        <v>0</v>
      </c>
      <c r="Q187" s="138"/>
      <c r="R187" s="139">
        <f>R188+R193+R218+R251</f>
        <v>39.33256238</v>
      </c>
      <c r="S187" s="138"/>
      <c r="T187" s="140">
        <f>T188+T193+T218+T251</f>
        <v>19.653149959999997</v>
      </c>
      <c r="AR187" s="133" t="s">
        <v>89</v>
      </c>
      <c r="AT187" s="141" t="s">
        <v>78</v>
      </c>
      <c r="AU187" s="141" t="s">
        <v>79</v>
      </c>
      <c r="AY187" s="133" t="s">
        <v>207</v>
      </c>
      <c r="BK187" s="142">
        <f>BK188+BK193+BK218+BK251</f>
        <v>0</v>
      </c>
    </row>
    <row r="188" spans="2:63" s="11" customFormat="1" ht="22.9" customHeight="1">
      <c r="B188" s="132"/>
      <c r="D188" s="133" t="s">
        <v>78</v>
      </c>
      <c r="E188" s="187" t="s">
        <v>1636</v>
      </c>
      <c r="F188" s="187" t="s">
        <v>1637</v>
      </c>
      <c r="I188" s="135"/>
      <c r="J188" s="188">
        <f>BK188</f>
        <v>0</v>
      </c>
      <c r="L188" s="132"/>
      <c r="M188" s="137"/>
      <c r="N188" s="138"/>
      <c r="O188" s="138"/>
      <c r="P188" s="139">
        <f>SUM(P189:P192)</f>
        <v>0</v>
      </c>
      <c r="Q188" s="138"/>
      <c r="R188" s="139">
        <f>SUM(R189:R192)</f>
        <v>0</v>
      </c>
      <c r="S188" s="138"/>
      <c r="T188" s="140">
        <f>SUM(T189:T192)</f>
        <v>13.865939999999998</v>
      </c>
      <c r="AR188" s="133" t="s">
        <v>89</v>
      </c>
      <c r="AT188" s="141" t="s">
        <v>78</v>
      </c>
      <c r="AU188" s="141" t="s">
        <v>87</v>
      </c>
      <c r="AY188" s="133" t="s">
        <v>207</v>
      </c>
      <c r="BK188" s="142">
        <f>SUM(BK189:BK192)</f>
        <v>0</v>
      </c>
    </row>
    <row r="189" spans="1:65" s="2" customFormat="1" ht="16.5" customHeight="1">
      <c r="A189" s="32"/>
      <c r="B189" s="143"/>
      <c r="C189" s="144" t="s">
        <v>246</v>
      </c>
      <c r="D189" s="144" t="s">
        <v>208</v>
      </c>
      <c r="E189" s="145" t="s">
        <v>1638</v>
      </c>
      <c r="F189" s="146" t="s">
        <v>1639</v>
      </c>
      <c r="G189" s="147" t="s">
        <v>789</v>
      </c>
      <c r="H189" s="148">
        <v>600.8</v>
      </c>
      <c r="I189" s="149"/>
      <c r="J189" s="150">
        <f>ROUND(I189*H189,2)</f>
        <v>0</v>
      </c>
      <c r="K189" s="151"/>
      <c r="L189" s="33"/>
      <c r="M189" s="152" t="s">
        <v>1</v>
      </c>
      <c r="N189" s="153" t="s">
        <v>44</v>
      </c>
      <c r="O189" s="58"/>
      <c r="P189" s="154">
        <f>O189*H189</f>
        <v>0</v>
      </c>
      <c r="Q189" s="154">
        <v>0</v>
      </c>
      <c r="R189" s="154">
        <f>Q189*H189</f>
        <v>0</v>
      </c>
      <c r="S189" s="154">
        <v>0.015</v>
      </c>
      <c r="T189" s="155">
        <f>S189*H189</f>
        <v>9.011999999999999</v>
      </c>
      <c r="U189" s="32"/>
      <c r="V189" s="32"/>
      <c r="W189" s="32"/>
      <c r="X189" s="32"/>
      <c r="Y189" s="32"/>
      <c r="Z189" s="32"/>
      <c r="AA189" s="32"/>
      <c r="AB189" s="32"/>
      <c r="AC189" s="32"/>
      <c r="AD189" s="32"/>
      <c r="AE189" s="32"/>
      <c r="AR189" s="156" t="s">
        <v>238</v>
      </c>
      <c r="AT189" s="156" t="s">
        <v>208</v>
      </c>
      <c r="AU189" s="156" t="s">
        <v>89</v>
      </c>
      <c r="AY189" s="17" t="s">
        <v>207</v>
      </c>
      <c r="BE189" s="157">
        <f>IF(N189="základní",J189,0)</f>
        <v>0</v>
      </c>
      <c r="BF189" s="157">
        <f>IF(N189="snížená",J189,0)</f>
        <v>0</v>
      </c>
      <c r="BG189" s="157">
        <f>IF(N189="zákl. přenesená",J189,0)</f>
        <v>0</v>
      </c>
      <c r="BH189" s="157">
        <f>IF(N189="sníž. přenesená",J189,0)</f>
        <v>0</v>
      </c>
      <c r="BI189" s="157">
        <f>IF(N189="nulová",J189,0)</f>
        <v>0</v>
      </c>
      <c r="BJ189" s="17" t="s">
        <v>87</v>
      </c>
      <c r="BK189" s="157">
        <f>ROUND(I189*H189,2)</f>
        <v>0</v>
      </c>
      <c r="BL189" s="17" t="s">
        <v>238</v>
      </c>
      <c r="BM189" s="156" t="s">
        <v>1790</v>
      </c>
    </row>
    <row r="190" spans="1:47" s="2" customFormat="1" ht="29.25">
      <c r="A190" s="32"/>
      <c r="B190" s="33"/>
      <c r="C190" s="32"/>
      <c r="D190" s="158" t="s">
        <v>213</v>
      </c>
      <c r="E190" s="32"/>
      <c r="F190" s="159" t="s">
        <v>1641</v>
      </c>
      <c r="G190" s="32"/>
      <c r="H190" s="32"/>
      <c r="I190" s="160"/>
      <c r="J190" s="32"/>
      <c r="K190" s="32"/>
      <c r="L190" s="33"/>
      <c r="M190" s="161"/>
      <c r="N190" s="162"/>
      <c r="O190" s="58"/>
      <c r="P190" s="58"/>
      <c r="Q190" s="58"/>
      <c r="R190" s="58"/>
      <c r="S190" s="58"/>
      <c r="T190" s="59"/>
      <c r="U190" s="32"/>
      <c r="V190" s="32"/>
      <c r="W190" s="32"/>
      <c r="X190" s="32"/>
      <c r="Y190" s="32"/>
      <c r="Z190" s="32"/>
      <c r="AA190" s="32"/>
      <c r="AB190" s="32"/>
      <c r="AC190" s="32"/>
      <c r="AD190" s="32"/>
      <c r="AE190" s="32"/>
      <c r="AT190" s="17" t="s">
        <v>213</v>
      </c>
      <c r="AU190" s="17" t="s">
        <v>89</v>
      </c>
    </row>
    <row r="191" spans="1:65" s="2" customFormat="1" ht="21.75" customHeight="1">
      <c r="A191" s="32"/>
      <c r="B191" s="143"/>
      <c r="C191" s="144" t="s">
        <v>7</v>
      </c>
      <c r="D191" s="144" t="s">
        <v>208</v>
      </c>
      <c r="E191" s="145" t="s">
        <v>1642</v>
      </c>
      <c r="F191" s="146" t="s">
        <v>1643</v>
      </c>
      <c r="G191" s="147" t="s">
        <v>612</v>
      </c>
      <c r="H191" s="148">
        <v>693.42</v>
      </c>
      <c r="I191" s="149"/>
      <c r="J191" s="150">
        <f>ROUND(I191*H191,2)</f>
        <v>0</v>
      </c>
      <c r="K191" s="151"/>
      <c r="L191" s="33"/>
      <c r="M191" s="152" t="s">
        <v>1</v>
      </c>
      <c r="N191" s="153" t="s">
        <v>44</v>
      </c>
      <c r="O191" s="58"/>
      <c r="P191" s="154">
        <f>O191*H191</f>
        <v>0</v>
      </c>
      <c r="Q191" s="154">
        <v>0</v>
      </c>
      <c r="R191" s="154">
        <f>Q191*H191</f>
        <v>0</v>
      </c>
      <c r="S191" s="154">
        <v>0.007</v>
      </c>
      <c r="T191" s="155">
        <f>S191*H191</f>
        <v>4.85394</v>
      </c>
      <c r="U191" s="32"/>
      <c r="V191" s="32"/>
      <c r="W191" s="32"/>
      <c r="X191" s="32"/>
      <c r="Y191" s="32"/>
      <c r="Z191" s="32"/>
      <c r="AA191" s="32"/>
      <c r="AB191" s="32"/>
      <c r="AC191" s="32"/>
      <c r="AD191" s="32"/>
      <c r="AE191" s="32"/>
      <c r="AR191" s="156" t="s">
        <v>238</v>
      </c>
      <c r="AT191" s="156" t="s">
        <v>208</v>
      </c>
      <c r="AU191" s="156" t="s">
        <v>89</v>
      </c>
      <c r="AY191" s="17" t="s">
        <v>207</v>
      </c>
      <c r="BE191" s="157">
        <f>IF(N191="základní",J191,0)</f>
        <v>0</v>
      </c>
      <c r="BF191" s="157">
        <f>IF(N191="snížená",J191,0)</f>
        <v>0</v>
      </c>
      <c r="BG191" s="157">
        <f>IF(N191="zákl. přenesená",J191,0)</f>
        <v>0</v>
      </c>
      <c r="BH191" s="157">
        <f>IF(N191="sníž. přenesená",J191,0)</f>
        <v>0</v>
      </c>
      <c r="BI191" s="157">
        <f>IF(N191="nulová",J191,0)</f>
        <v>0</v>
      </c>
      <c r="BJ191" s="17" t="s">
        <v>87</v>
      </c>
      <c r="BK191" s="157">
        <f>ROUND(I191*H191,2)</f>
        <v>0</v>
      </c>
      <c r="BL191" s="17" t="s">
        <v>238</v>
      </c>
      <c r="BM191" s="156" t="s">
        <v>1791</v>
      </c>
    </row>
    <row r="192" spans="1:47" s="2" customFormat="1" ht="29.25">
      <c r="A192" s="32"/>
      <c r="B192" s="33"/>
      <c r="C192" s="32"/>
      <c r="D192" s="158" t="s">
        <v>213</v>
      </c>
      <c r="E192" s="32"/>
      <c r="F192" s="159" t="s">
        <v>1645</v>
      </c>
      <c r="G192" s="32"/>
      <c r="H192" s="32"/>
      <c r="I192" s="160"/>
      <c r="J192" s="32"/>
      <c r="K192" s="32"/>
      <c r="L192" s="33"/>
      <c r="M192" s="161"/>
      <c r="N192" s="162"/>
      <c r="O192" s="58"/>
      <c r="P192" s="58"/>
      <c r="Q192" s="58"/>
      <c r="R192" s="58"/>
      <c r="S192" s="58"/>
      <c r="T192" s="59"/>
      <c r="U192" s="32"/>
      <c r="V192" s="32"/>
      <c r="W192" s="32"/>
      <c r="X192" s="32"/>
      <c r="Y192" s="32"/>
      <c r="Z192" s="32"/>
      <c r="AA192" s="32"/>
      <c r="AB192" s="32"/>
      <c r="AC192" s="32"/>
      <c r="AD192" s="32"/>
      <c r="AE192" s="32"/>
      <c r="AT192" s="17" t="s">
        <v>213</v>
      </c>
      <c r="AU192" s="17" t="s">
        <v>89</v>
      </c>
    </row>
    <row r="193" spans="2:63" s="11" customFormat="1" ht="22.9" customHeight="1">
      <c r="B193" s="132"/>
      <c r="D193" s="133" t="s">
        <v>78</v>
      </c>
      <c r="E193" s="187" t="s">
        <v>1646</v>
      </c>
      <c r="F193" s="187" t="s">
        <v>1647</v>
      </c>
      <c r="I193" s="135"/>
      <c r="J193" s="188">
        <f>BK193</f>
        <v>0</v>
      </c>
      <c r="L193" s="132"/>
      <c r="M193" s="137"/>
      <c r="N193" s="138"/>
      <c r="O193" s="138"/>
      <c r="P193" s="139">
        <f>SUM(P194:P217)</f>
        <v>0</v>
      </c>
      <c r="Q193" s="138"/>
      <c r="R193" s="139">
        <f>SUM(R194:R217)</f>
        <v>2.2246400000000004</v>
      </c>
      <c r="S193" s="138"/>
      <c r="T193" s="140">
        <f>SUM(T194:T217)</f>
        <v>1.58160996</v>
      </c>
      <c r="AR193" s="133" t="s">
        <v>89</v>
      </c>
      <c r="AT193" s="141" t="s">
        <v>78</v>
      </c>
      <c r="AU193" s="141" t="s">
        <v>87</v>
      </c>
      <c r="AY193" s="133" t="s">
        <v>207</v>
      </c>
      <c r="BK193" s="142">
        <f>SUM(BK194:BK217)</f>
        <v>0</v>
      </c>
    </row>
    <row r="194" spans="1:65" s="2" customFormat="1" ht="21.75" customHeight="1">
      <c r="A194" s="32"/>
      <c r="B194" s="143"/>
      <c r="C194" s="144" t="s">
        <v>250</v>
      </c>
      <c r="D194" s="144" t="s">
        <v>208</v>
      </c>
      <c r="E194" s="145" t="s">
        <v>1648</v>
      </c>
      <c r="F194" s="146" t="s">
        <v>1649</v>
      </c>
      <c r="G194" s="147" t="s">
        <v>612</v>
      </c>
      <c r="H194" s="148">
        <v>123.892</v>
      </c>
      <c r="I194" s="149"/>
      <c r="J194" s="150">
        <f>ROUND(I194*H194,2)</f>
        <v>0</v>
      </c>
      <c r="K194" s="151"/>
      <c r="L194" s="33"/>
      <c r="M194" s="152" t="s">
        <v>1</v>
      </c>
      <c r="N194" s="153" t="s">
        <v>44</v>
      </c>
      <c r="O194" s="58"/>
      <c r="P194" s="154">
        <f>O194*H194</f>
        <v>0</v>
      </c>
      <c r="Q194" s="154">
        <v>0</v>
      </c>
      <c r="R194" s="154">
        <f>Q194*H194</f>
        <v>0</v>
      </c>
      <c r="S194" s="154">
        <v>0.01213</v>
      </c>
      <c r="T194" s="155">
        <f>S194*H194</f>
        <v>1.50280996</v>
      </c>
      <c r="U194" s="32"/>
      <c r="V194" s="32"/>
      <c r="W194" s="32"/>
      <c r="X194" s="32"/>
      <c r="Y194" s="32"/>
      <c r="Z194" s="32"/>
      <c r="AA194" s="32"/>
      <c r="AB194" s="32"/>
      <c r="AC194" s="32"/>
      <c r="AD194" s="32"/>
      <c r="AE194" s="32"/>
      <c r="AR194" s="156" t="s">
        <v>238</v>
      </c>
      <c r="AT194" s="156" t="s">
        <v>208</v>
      </c>
      <c r="AU194" s="156" t="s">
        <v>89</v>
      </c>
      <c r="AY194" s="17" t="s">
        <v>207</v>
      </c>
      <c r="BE194" s="157">
        <f>IF(N194="základní",J194,0)</f>
        <v>0</v>
      </c>
      <c r="BF194" s="157">
        <f>IF(N194="snížená",J194,0)</f>
        <v>0</v>
      </c>
      <c r="BG194" s="157">
        <f>IF(N194="zákl. přenesená",J194,0)</f>
        <v>0</v>
      </c>
      <c r="BH194" s="157">
        <f>IF(N194="sníž. přenesená",J194,0)</f>
        <v>0</v>
      </c>
      <c r="BI194" s="157">
        <f>IF(N194="nulová",J194,0)</f>
        <v>0</v>
      </c>
      <c r="BJ194" s="17" t="s">
        <v>87</v>
      </c>
      <c r="BK194" s="157">
        <f>ROUND(I194*H194,2)</f>
        <v>0</v>
      </c>
      <c r="BL194" s="17" t="s">
        <v>238</v>
      </c>
      <c r="BM194" s="156" t="s">
        <v>1792</v>
      </c>
    </row>
    <row r="195" spans="1:47" s="2" customFormat="1" ht="19.5">
      <c r="A195" s="32"/>
      <c r="B195" s="33"/>
      <c r="C195" s="32"/>
      <c r="D195" s="158" t="s">
        <v>213</v>
      </c>
      <c r="E195" s="32"/>
      <c r="F195" s="159" t="s">
        <v>1651</v>
      </c>
      <c r="G195" s="32"/>
      <c r="H195" s="32"/>
      <c r="I195" s="160"/>
      <c r="J195" s="32"/>
      <c r="K195" s="32"/>
      <c r="L195" s="33"/>
      <c r="M195" s="161"/>
      <c r="N195" s="162"/>
      <c r="O195" s="58"/>
      <c r="P195" s="58"/>
      <c r="Q195" s="58"/>
      <c r="R195" s="58"/>
      <c r="S195" s="58"/>
      <c r="T195" s="59"/>
      <c r="U195" s="32"/>
      <c r="V195" s="32"/>
      <c r="W195" s="32"/>
      <c r="X195" s="32"/>
      <c r="Y195" s="32"/>
      <c r="Z195" s="32"/>
      <c r="AA195" s="32"/>
      <c r="AB195" s="32"/>
      <c r="AC195" s="32"/>
      <c r="AD195" s="32"/>
      <c r="AE195" s="32"/>
      <c r="AT195" s="17" t="s">
        <v>213</v>
      </c>
      <c r="AU195" s="17" t="s">
        <v>89</v>
      </c>
    </row>
    <row r="196" spans="2:51" s="15" customFormat="1" ht="12">
      <c r="B196" s="189"/>
      <c r="D196" s="158" t="s">
        <v>466</v>
      </c>
      <c r="E196" s="190" t="s">
        <v>1</v>
      </c>
      <c r="F196" s="191" t="s">
        <v>1652</v>
      </c>
      <c r="H196" s="192">
        <v>123.892</v>
      </c>
      <c r="I196" s="193"/>
      <c r="L196" s="189"/>
      <c r="M196" s="194"/>
      <c r="N196" s="195"/>
      <c r="O196" s="195"/>
      <c r="P196" s="195"/>
      <c r="Q196" s="195"/>
      <c r="R196" s="195"/>
      <c r="S196" s="195"/>
      <c r="T196" s="196"/>
      <c r="AT196" s="190" t="s">
        <v>466</v>
      </c>
      <c r="AU196" s="190" t="s">
        <v>89</v>
      </c>
      <c r="AV196" s="15" t="s">
        <v>89</v>
      </c>
      <c r="AW196" s="15" t="s">
        <v>36</v>
      </c>
      <c r="AX196" s="15" t="s">
        <v>87</v>
      </c>
      <c r="AY196" s="190" t="s">
        <v>207</v>
      </c>
    </row>
    <row r="197" spans="1:65" s="2" customFormat="1" ht="16.5" customHeight="1">
      <c r="A197" s="32"/>
      <c r="B197" s="143"/>
      <c r="C197" s="144" t="s">
        <v>289</v>
      </c>
      <c r="D197" s="144" t="s">
        <v>208</v>
      </c>
      <c r="E197" s="145" t="s">
        <v>1653</v>
      </c>
      <c r="F197" s="146" t="s">
        <v>1654</v>
      </c>
      <c r="G197" s="147" t="s">
        <v>612</v>
      </c>
      <c r="H197" s="148">
        <v>20</v>
      </c>
      <c r="I197" s="149"/>
      <c r="J197" s="150">
        <f>ROUND(I197*H197,2)</f>
        <v>0</v>
      </c>
      <c r="K197" s="151"/>
      <c r="L197" s="33"/>
      <c r="M197" s="152" t="s">
        <v>1</v>
      </c>
      <c r="N197" s="153" t="s">
        <v>44</v>
      </c>
      <c r="O197" s="58"/>
      <c r="P197" s="154">
        <f>O197*H197</f>
        <v>0</v>
      </c>
      <c r="Q197" s="154">
        <v>0</v>
      </c>
      <c r="R197" s="154">
        <f>Q197*H197</f>
        <v>0</v>
      </c>
      <c r="S197" s="154">
        <v>0.00394</v>
      </c>
      <c r="T197" s="155">
        <f>S197*H197</f>
        <v>0.0788</v>
      </c>
      <c r="U197" s="32"/>
      <c r="V197" s="32"/>
      <c r="W197" s="32"/>
      <c r="X197" s="32"/>
      <c r="Y197" s="32"/>
      <c r="Z197" s="32"/>
      <c r="AA197" s="32"/>
      <c r="AB197" s="32"/>
      <c r="AC197" s="32"/>
      <c r="AD197" s="32"/>
      <c r="AE197" s="32"/>
      <c r="AR197" s="156" t="s">
        <v>238</v>
      </c>
      <c r="AT197" s="156" t="s">
        <v>208</v>
      </c>
      <c r="AU197" s="156" t="s">
        <v>89</v>
      </c>
      <c r="AY197" s="17" t="s">
        <v>207</v>
      </c>
      <c r="BE197" s="157">
        <f>IF(N197="základní",J197,0)</f>
        <v>0</v>
      </c>
      <c r="BF197" s="157">
        <f>IF(N197="snížená",J197,0)</f>
        <v>0</v>
      </c>
      <c r="BG197" s="157">
        <f>IF(N197="zákl. přenesená",J197,0)</f>
        <v>0</v>
      </c>
      <c r="BH197" s="157">
        <f>IF(N197="sníž. přenesená",J197,0)</f>
        <v>0</v>
      </c>
      <c r="BI197" s="157">
        <f>IF(N197="nulová",J197,0)</f>
        <v>0</v>
      </c>
      <c r="BJ197" s="17" t="s">
        <v>87</v>
      </c>
      <c r="BK197" s="157">
        <f>ROUND(I197*H197,2)</f>
        <v>0</v>
      </c>
      <c r="BL197" s="17" t="s">
        <v>238</v>
      </c>
      <c r="BM197" s="156" t="s">
        <v>1793</v>
      </c>
    </row>
    <row r="198" spans="1:47" s="2" customFormat="1" ht="12">
      <c r="A198" s="32"/>
      <c r="B198" s="33"/>
      <c r="C198" s="32"/>
      <c r="D198" s="158" t="s">
        <v>213</v>
      </c>
      <c r="E198" s="32"/>
      <c r="F198" s="159" t="s">
        <v>1656</v>
      </c>
      <c r="G198" s="32"/>
      <c r="H198" s="32"/>
      <c r="I198" s="160"/>
      <c r="J198" s="32"/>
      <c r="K198" s="32"/>
      <c r="L198" s="33"/>
      <c r="M198" s="161"/>
      <c r="N198" s="162"/>
      <c r="O198" s="58"/>
      <c r="P198" s="58"/>
      <c r="Q198" s="58"/>
      <c r="R198" s="58"/>
      <c r="S198" s="58"/>
      <c r="T198" s="59"/>
      <c r="U198" s="32"/>
      <c r="V198" s="32"/>
      <c r="W198" s="32"/>
      <c r="X198" s="32"/>
      <c r="Y198" s="32"/>
      <c r="Z198" s="32"/>
      <c r="AA198" s="32"/>
      <c r="AB198" s="32"/>
      <c r="AC198" s="32"/>
      <c r="AD198" s="32"/>
      <c r="AE198" s="32"/>
      <c r="AT198" s="17" t="s">
        <v>213</v>
      </c>
      <c r="AU198" s="17" t="s">
        <v>89</v>
      </c>
    </row>
    <row r="199" spans="2:51" s="15" customFormat="1" ht="12">
      <c r="B199" s="189"/>
      <c r="D199" s="158" t="s">
        <v>466</v>
      </c>
      <c r="E199" s="190" t="s">
        <v>1</v>
      </c>
      <c r="F199" s="191" t="s">
        <v>1657</v>
      </c>
      <c r="H199" s="192">
        <v>20</v>
      </c>
      <c r="I199" s="193"/>
      <c r="L199" s="189"/>
      <c r="M199" s="194"/>
      <c r="N199" s="195"/>
      <c r="O199" s="195"/>
      <c r="P199" s="195"/>
      <c r="Q199" s="195"/>
      <c r="R199" s="195"/>
      <c r="S199" s="195"/>
      <c r="T199" s="196"/>
      <c r="AT199" s="190" t="s">
        <v>466</v>
      </c>
      <c r="AU199" s="190" t="s">
        <v>89</v>
      </c>
      <c r="AV199" s="15" t="s">
        <v>89</v>
      </c>
      <c r="AW199" s="15" t="s">
        <v>36</v>
      </c>
      <c r="AX199" s="15" t="s">
        <v>87</v>
      </c>
      <c r="AY199" s="190" t="s">
        <v>207</v>
      </c>
    </row>
    <row r="200" spans="1:65" s="2" customFormat="1" ht="21.75" customHeight="1">
      <c r="A200" s="32"/>
      <c r="B200" s="143"/>
      <c r="C200" s="144" t="s">
        <v>253</v>
      </c>
      <c r="D200" s="144" t="s">
        <v>208</v>
      </c>
      <c r="E200" s="145" t="s">
        <v>1658</v>
      </c>
      <c r="F200" s="146" t="s">
        <v>1659</v>
      </c>
      <c r="G200" s="147" t="s">
        <v>612</v>
      </c>
      <c r="H200" s="148">
        <v>273</v>
      </c>
      <c r="I200" s="149"/>
      <c r="J200" s="150">
        <f>ROUND(I200*H200,2)</f>
        <v>0</v>
      </c>
      <c r="K200" s="151"/>
      <c r="L200" s="33"/>
      <c r="M200" s="152" t="s">
        <v>1</v>
      </c>
      <c r="N200" s="153" t="s">
        <v>44</v>
      </c>
      <c r="O200" s="58"/>
      <c r="P200" s="154">
        <f>O200*H200</f>
        <v>0</v>
      </c>
      <c r="Q200" s="154">
        <v>0.00158</v>
      </c>
      <c r="R200" s="154">
        <f>Q200*H200</f>
        <v>0.43134</v>
      </c>
      <c r="S200" s="154">
        <v>0</v>
      </c>
      <c r="T200" s="155">
        <f>S200*H200</f>
        <v>0</v>
      </c>
      <c r="U200" s="32"/>
      <c r="V200" s="32"/>
      <c r="W200" s="32"/>
      <c r="X200" s="32"/>
      <c r="Y200" s="32"/>
      <c r="Z200" s="32"/>
      <c r="AA200" s="32"/>
      <c r="AB200" s="32"/>
      <c r="AC200" s="32"/>
      <c r="AD200" s="32"/>
      <c r="AE200" s="32"/>
      <c r="AR200" s="156" t="s">
        <v>238</v>
      </c>
      <c r="AT200" s="156" t="s">
        <v>208</v>
      </c>
      <c r="AU200" s="156" t="s">
        <v>89</v>
      </c>
      <c r="AY200" s="17" t="s">
        <v>207</v>
      </c>
      <c r="BE200" s="157">
        <f>IF(N200="základní",J200,0)</f>
        <v>0</v>
      </c>
      <c r="BF200" s="157">
        <f>IF(N200="snížená",J200,0)</f>
        <v>0</v>
      </c>
      <c r="BG200" s="157">
        <f>IF(N200="zákl. přenesená",J200,0)</f>
        <v>0</v>
      </c>
      <c r="BH200" s="157">
        <f>IF(N200="sníž. přenesená",J200,0)</f>
        <v>0</v>
      </c>
      <c r="BI200" s="157">
        <f>IF(N200="nulová",J200,0)</f>
        <v>0</v>
      </c>
      <c r="BJ200" s="17" t="s">
        <v>87</v>
      </c>
      <c r="BK200" s="157">
        <f>ROUND(I200*H200,2)</f>
        <v>0</v>
      </c>
      <c r="BL200" s="17" t="s">
        <v>238</v>
      </c>
      <c r="BM200" s="156" t="s">
        <v>1794</v>
      </c>
    </row>
    <row r="201" spans="1:47" s="2" customFormat="1" ht="19.5">
      <c r="A201" s="32"/>
      <c r="B201" s="33"/>
      <c r="C201" s="32"/>
      <c r="D201" s="158" t="s">
        <v>213</v>
      </c>
      <c r="E201" s="32"/>
      <c r="F201" s="159" t="s">
        <v>1661</v>
      </c>
      <c r="G201" s="32"/>
      <c r="H201" s="32"/>
      <c r="I201" s="160"/>
      <c r="J201" s="32"/>
      <c r="K201" s="32"/>
      <c r="L201" s="33"/>
      <c r="M201" s="161"/>
      <c r="N201" s="162"/>
      <c r="O201" s="58"/>
      <c r="P201" s="58"/>
      <c r="Q201" s="58"/>
      <c r="R201" s="58"/>
      <c r="S201" s="58"/>
      <c r="T201" s="59"/>
      <c r="U201" s="32"/>
      <c r="V201" s="32"/>
      <c r="W201" s="32"/>
      <c r="X201" s="32"/>
      <c r="Y201" s="32"/>
      <c r="Z201" s="32"/>
      <c r="AA201" s="32"/>
      <c r="AB201" s="32"/>
      <c r="AC201" s="32"/>
      <c r="AD201" s="32"/>
      <c r="AE201" s="32"/>
      <c r="AT201" s="17" t="s">
        <v>213</v>
      </c>
      <c r="AU201" s="17" t="s">
        <v>89</v>
      </c>
    </row>
    <row r="202" spans="2:51" s="15" customFormat="1" ht="12">
      <c r="B202" s="189"/>
      <c r="D202" s="158" t="s">
        <v>466</v>
      </c>
      <c r="E202" s="190" t="s">
        <v>1</v>
      </c>
      <c r="F202" s="191" t="s">
        <v>1662</v>
      </c>
      <c r="H202" s="192">
        <v>273</v>
      </c>
      <c r="I202" s="193"/>
      <c r="L202" s="189"/>
      <c r="M202" s="194"/>
      <c r="N202" s="195"/>
      <c r="O202" s="195"/>
      <c r="P202" s="195"/>
      <c r="Q202" s="195"/>
      <c r="R202" s="195"/>
      <c r="S202" s="195"/>
      <c r="T202" s="196"/>
      <c r="AT202" s="190" t="s">
        <v>466</v>
      </c>
      <c r="AU202" s="190" t="s">
        <v>89</v>
      </c>
      <c r="AV202" s="15" t="s">
        <v>89</v>
      </c>
      <c r="AW202" s="15" t="s">
        <v>36</v>
      </c>
      <c r="AX202" s="15" t="s">
        <v>87</v>
      </c>
      <c r="AY202" s="190" t="s">
        <v>207</v>
      </c>
    </row>
    <row r="203" spans="1:65" s="2" customFormat="1" ht="21.75" customHeight="1">
      <c r="A203" s="32"/>
      <c r="B203" s="143"/>
      <c r="C203" s="144" t="s">
        <v>296</v>
      </c>
      <c r="D203" s="144" t="s">
        <v>208</v>
      </c>
      <c r="E203" s="145" t="s">
        <v>1663</v>
      </c>
      <c r="F203" s="146" t="s">
        <v>1664</v>
      </c>
      <c r="G203" s="147" t="s">
        <v>612</v>
      </c>
      <c r="H203" s="148">
        <v>270</v>
      </c>
      <c r="I203" s="149"/>
      <c r="J203" s="150">
        <f>ROUND(I203*H203,2)</f>
        <v>0</v>
      </c>
      <c r="K203" s="151"/>
      <c r="L203" s="33"/>
      <c r="M203" s="152" t="s">
        <v>1</v>
      </c>
      <c r="N203" s="153" t="s">
        <v>44</v>
      </c>
      <c r="O203" s="58"/>
      <c r="P203" s="154">
        <f>O203*H203</f>
        <v>0</v>
      </c>
      <c r="Q203" s="154">
        <v>0.00159</v>
      </c>
      <c r="R203" s="154">
        <f>Q203*H203</f>
        <v>0.4293</v>
      </c>
      <c r="S203" s="154">
        <v>0</v>
      </c>
      <c r="T203" s="155">
        <f>S203*H203</f>
        <v>0</v>
      </c>
      <c r="U203" s="32"/>
      <c r="V203" s="32"/>
      <c r="W203" s="32"/>
      <c r="X203" s="32"/>
      <c r="Y203" s="32"/>
      <c r="Z203" s="32"/>
      <c r="AA203" s="32"/>
      <c r="AB203" s="32"/>
      <c r="AC203" s="32"/>
      <c r="AD203" s="32"/>
      <c r="AE203" s="32"/>
      <c r="AR203" s="156" t="s">
        <v>238</v>
      </c>
      <c r="AT203" s="156" t="s">
        <v>208</v>
      </c>
      <c r="AU203" s="156" t="s">
        <v>89</v>
      </c>
      <c r="AY203" s="17" t="s">
        <v>207</v>
      </c>
      <c r="BE203" s="157">
        <f>IF(N203="základní",J203,0)</f>
        <v>0</v>
      </c>
      <c r="BF203" s="157">
        <f>IF(N203="snížená",J203,0)</f>
        <v>0</v>
      </c>
      <c r="BG203" s="157">
        <f>IF(N203="zákl. přenesená",J203,0)</f>
        <v>0</v>
      </c>
      <c r="BH203" s="157">
        <f>IF(N203="sníž. přenesená",J203,0)</f>
        <v>0</v>
      </c>
      <c r="BI203" s="157">
        <f>IF(N203="nulová",J203,0)</f>
        <v>0</v>
      </c>
      <c r="BJ203" s="17" t="s">
        <v>87</v>
      </c>
      <c r="BK203" s="157">
        <f>ROUND(I203*H203,2)</f>
        <v>0</v>
      </c>
      <c r="BL203" s="17" t="s">
        <v>238</v>
      </c>
      <c r="BM203" s="156" t="s">
        <v>1795</v>
      </c>
    </row>
    <row r="204" spans="1:47" s="2" customFormat="1" ht="19.5">
      <c r="A204" s="32"/>
      <c r="B204" s="33"/>
      <c r="C204" s="32"/>
      <c r="D204" s="158" t="s">
        <v>213</v>
      </c>
      <c r="E204" s="32"/>
      <c r="F204" s="159" t="s">
        <v>1666</v>
      </c>
      <c r="G204" s="32"/>
      <c r="H204" s="32"/>
      <c r="I204" s="160"/>
      <c r="J204" s="32"/>
      <c r="K204" s="32"/>
      <c r="L204" s="33"/>
      <c r="M204" s="161"/>
      <c r="N204" s="162"/>
      <c r="O204" s="58"/>
      <c r="P204" s="58"/>
      <c r="Q204" s="58"/>
      <c r="R204" s="58"/>
      <c r="S204" s="58"/>
      <c r="T204" s="59"/>
      <c r="U204" s="32"/>
      <c r="V204" s="32"/>
      <c r="W204" s="32"/>
      <c r="X204" s="32"/>
      <c r="Y204" s="32"/>
      <c r="Z204" s="32"/>
      <c r="AA204" s="32"/>
      <c r="AB204" s="32"/>
      <c r="AC204" s="32"/>
      <c r="AD204" s="32"/>
      <c r="AE204" s="32"/>
      <c r="AT204" s="17" t="s">
        <v>213</v>
      </c>
      <c r="AU204" s="17" t="s">
        <v>89</v>
      </c>
    </row>
    <row r="205" spans="2:51" s="15" customFormat="1" ht="12">
      <c r="B205" s="189"/>
      <c r="D205" s="158" t="s">
        <v>466</v>
      </c>
      <c r="E205" s="190" t="s">
        <v>1</v>
      </c>
      <c r="F205" s="191" t="s">
        <v>1667</v>
      </c>
      <c r="H205" s="192">
        <v>270</v>
      </c>
      <c r="I205" s="193"/>
      <c r="L205" s="189"/>
      <c r="M205" s="194"/>
      <c r="N205" s="195"/>
      <c r="O205" s="195"/>
      <c r="P205" s="195"/>
      <c r="Q205" s="195"/>
      <c r="R205" s="195"/>
      <c r="S205" s="195"/>
      <c r="T205" s="196"/>
      <c r="AT205" s="190" t="s">
        <v>466</v>
      </c>
      <c r="AU205" s="190" t="s">
        <v>89</v>
      </c>
      <c r="AV205" s="15" t="s">
        <v>89</v>
      </c>
      <c r="AW205" s="15" t="s">
        <v>36</v>
      </c>
      <c r="AX205" s="15" t="s">
        <v>87</v>
      </c>
      <c r="AY205" s="190" t="s">
        <v>207</v>
      </c>
    </row>
    <row r="206" spans="1:65" s="2" customFormat="1" ht="21.75" customHeight="1">
      <c r="A206" s="32"/>
      <c r="B206" s="143"/>
      <c r="C206" s="144" t="s">
        <v>258</v>
      </c>
      <c r="D206" s="144" t="s">
        <v>208</v>
      </c>
      <c r="E206" s="145" t="s">
        <v>1668</v>
      </c>
      <c r="F206" s="146" t="s">
        <v>1669</v>
      </c>
      <c r="G206" s="147" t="s">
        <v>333</v>
      </c>
      <c r="H206" s="148">
        <v>8</v>
      </c>
      <c r="I206" s="149"/>
      <c r="J206" s="150">
        <f>ROUND(I206*H206,2)</f>
        <v>0</v>
      </c>
      <c r="K206" s="151"/>
      <c r="L206" s="33"/>
      <c r="M206" s="152" t="s">
        <v>1</v>
      </c>
      <c r="N206" s="153" t="s">
        <v>44</v>
      </c>
      <c r="O206" s="58"/>
      <c r="P206" s="154">
        <f>O206*H206</f>
        <v>0</v>
      </c>
      <c r="Q206" s="154">
        <v>0.00036</v>
      </c>
      <c r="R206" s="154">
        <f>Q206*H206</f>
        <v>0.00288</v>
      </c>
      <c r="S206" s="154">
        <v>0</v>
      </c>
      <c r="T206" s="155">
        <f>S206*H206</f>
        <v>0</v>
      </c>
      <c r="U206" s="32"/>
      <c r="V206" s="32"/>
      <c r="W206" s="32"/>
      <c r="X206" s="32"/>
      <c r="Y206" s="32"/>
      <c r="Z206" s="32"/>
      <c r="AA206" s="32"/>
      <c r="AB206" s="32"/>
      <c r="AC206" s="32"/>
      <c r="AD206" s="32"/>
      <c r="AE206" s="32"/>
      <c r="AR206" s="156" t="s">
        <v>238</v>
      </c>
      <c r="AT206" s="156" t="s">
        <v>208</v>
      </c>
      <c r="AU206" s="156" t="s">
        <v>89</v>
      </c>
      <c r="AY206" s="17" t="s">
        <v>207</v>
      </c>
      <c r="BE206" s="157">
        <f>IF(N206="základní",J206,0)</f>
        <v>0</v>
      </c>
      <c r="BF206" s="157">
        <f>IF(N206="snížená",J206,0)</f>
        <v>0</v>
      </c>
      <c r="BG206" s="157">
        <f>IF(N206="zákl. přenesená",J206,0)</f>
        <v>0</v>
      </c>
      <c r="BH206" s="157">
        <f>IF(N206="sníž. přenesená",J206,0)</f>
        <v>0</v>
      </c>
      <c r="BI206" s="157">
        <f>IF(N206="nulová",J206,0)</f>
        <v>0</v>
      </c>
      <c r="BJ206" s="17" t="s">
        <v>87</v>
      </c>
      <c r="BK206" s="157">
        <f>ROUND(I206*H206,2)</f>
        <v>0</v>
      </c>
      <c r="BL206" s="17" t="s">
        <v>238</v>
      </c>
      <c r="BM206" s="156" t="s">
        <v>1796</v>
      </c>
    </row>
    <row r="207" spans="1:47" s="2" customFormat="1" ht="29.25">
      <c r="A207" s="32"/>
      <c r="B207" s="33"/>
      <c r="C207" s="32"/>
      <c r="D207" s="158" t="s">
        <v>213</v>
      </c>
      <c r="E207" s="32"/>
      <c r="F207" s="159" t="s">
        <v>1671</v>
      </c>
      <c r="G207" s="32"/>
      <c r="H207" s="32"/>
      <c r="I207" s="160"/>
      <c r="J207" s="32"/>
      <c r="K207" s="32"/>
      <c r="L207" s="33"/>
      <c r="M207" s="161"/>
      <c r="N207" s="162"/>
      <c r="O207" s="58"/>
      <c r="P207" s="58"/>
      <c r="Q207" s="58"/>
      <c r="R207" s="58"/>
      <c r="S207" s="58"/>
      <c r="T207" s="59"/>
      <c r="U207" s="32"/>
      <c r="V207" s="32"/>
      <c r="W207" s="32"/>
      <c r="X207" s="32"/>
      <c r="Y207" s="32"/>
      <c r="Z207" s="32"/>
      <c r="AA207" s="32"/>
      <c r="AB207" s="32"/>
      <c r="AC207" s="32"/>
      <c r="AD207" s="32"/>
      <c r="AE207" s="32"/>
      <c r="AT207" s="17" t="s">
        <v>213</v>
      </c>
      <c r="AU207" s="17" t="s">
        <v>89</v>
      </c>
    </row>
    <row r="208" spans="1:65" s="2" customFormat="1" ht="33" customHeight="1">
      <c r="A208" s="32"/>
      <c r="B208" s="143"/>
      <c r="C208" s="144" t="s">
        <v>303</v>
      </c>
      <c r="D208" s="144" t="s">
        <v>208</v>
      </c>
      <c r="E208" s="145" t="s">
        <v>1672</v>
      </c>
      <c r="F208" s="146" t="s">
        <v>1673</v>
      </c>
      <c r="G208" s="147" t="s">
        <v>612</v>
      </c>
      <c r="H208" s="148">
        <v>135</v>
      </c>
      <c r="I208" s="149"/>
      <c r="J208" s="150">
        <f>ROUND(I208*H208,2)</f>
        <v>0</v>
      </c>
      <c r="K208" s="151"/>
      <c r="L208" s="33"/>
      <c r="M208" s="152" t="s">
        <v>1</v>
      </c>
      <c r="N208" s="153" t="s">
        <v>44</v>
      </c>
      <c r="O208" s="58"/>
      <c r="P208" s="154">
        <f>O208*H208</f>
        <v>0</v>
      </c>
      <c r="Q208" s="154">
        <v>0.00969</v>
      </c>
      <c r="R208" s="154">
        <f>Q208*H208</f>
        <v>1.3081500000000001</v>
      </c>
      <c r="S208" s="154">
        <v>0</v>
      </c>
      <c r="T208" s="155">
        <f>S208*H208</f>
        <v>0</v>
      </c>
      <c r="U208" s="32"/>
      <c r="V208" s="32"/>
      <c r="W208" s="32"/>
      <c r="X208" s="32"/>
      <c r="Y208" s="32"/>
      <c r="Z208" s="32"/>
      <c r="AA208" s="32"/>
      <c r="AB208" s="32"/>
      <c r="AC208" s="32"/>
      <c r="AD208" s="32"/>
      <c r="AE208" s="32"/>
      <c r="AR208" s="156" t="s">
        <v>238</v>
      </c>
      <c r="AT208" s="156" t="s">
        <v>208</v>
      </c>
      <c r="AU208" s="156" t="s">
        <v>89</v>
      </c>
      <c r="AY208" s="17" t="s">
        <v>207</v>
      </c>
      <c r="BE208" s="157">
        <f>IF(N208="základní",J208,0)</f>
        <v>0</v>
      </c>
      <c r="BF208" s="157">
        <f>IF(N208="snížená",J208,0)</f>
        <v>0</v>
      </c>
      <c r="BG208" s="157">
        <f>IF(N208="zákl. přenesená",J208,0)</f>
        <v>0</v>
      </c>
      <c r="BH208" s="157">
        <f>IF(N208="sníž. přenesená",J208,0)</f>
        <v>0</v>
      </c>
      <c r="BI208" s="157">
        <f>IF(N208="nulová",J208,0)</f>
        <v>0</v>
      </c>
      <c r="BJ208" s="17" t="s">
        <v>87</v>
      </c>
      <c r="BK208" s="157">
        <f>ROUND(I208*H208,2)</f>
        <v>0</v>
      </c>
      <c r="BL208" s="17" t="s">
        <v>238</v>
      </c>
      <c r="BM208" s="156" t="s">
        <v>1797</v>
      </c>
    </row>
    <row r="209" spans="1:47" s="2" customFormat="1" ht="19.5">
      <c r="A209" s="32"/>
      <c r="B209" s="33"/>
      <c r="C209" s="32"/>
      <c r="D209" s="158" t="s">
        <v>213</v>
      </c>
      <c r="E209" s="32"/>
      <c r="F209" s="159" t="s">
        <v>1675</v>
      </c>
      <c r="G209" s="32"/>
      <c r="H209" s="32"/>
      <c r="I209" s="160"/>
      <c r="J209" s="32"/>
      <c r="K209" s="32"/>
      <c r="L209" s="33"/>
      <c r="M209" s="161"/>
      <c r="N209" s="162"/>
      <c r="O209" s="58"/>
      <c r="P209" s="58"/>
      <c r="Q209" s="58"/>
      <c r="R209" s="58"/>
      <c r="S209" s="58"/>
      <c r="T209" s="59"/>
      <c r="U209" s="32"/>
      <c r="V209" s="32"/>
      <c r="W209" s="32"/>
      <c r="X209" s="32"/>
      <c r="Y209" s="32"/>
      <c r="Z209" s="32"/>
      <c r="AA209" s="32"/>
      <c r="AB209" s="32"/>
      <c r="AC209" s="32"/>
      <c r="AD209" s="32"/>
      <c r="AE209" s="32"/>
      <c r="AT209" s="17" t="s">
        <v>213</v>
      </c>
      <c r="AU209" s="17" t="s">
        <v>89</v>
      </c>
    </row>
    <row r="210" spans="2:51" s="15" customFormat="1" ht="12">
      <c r="B210" s="189"/>
      <c r="D210" s="158" t="s">
        <v>466</v>
      </c>
      <c r="E210" s="190" t="s">
        <v>1</v>
      </c>
      <c r="F210" s="191" t="s">
        <v>1676</v>
      </c>
      <c r="H210" s="192">
        <v>135</v>
      </c>
      <c r="I210" s="193"/>
      <c r="L210" s="189"/>
      <c r="M210" s="194"/>
      <c r="N210" s="195"/>
      <c r="O210" s="195"/>
      <c r="P210" s="195"/>
      <c r="Q210" s="195"/>
      <c r="R210" s="195"/>
      <c r="S210" s="195"/>
      <c r="T210" s="196"/>
      <c r="AT210" s="190" t="s">
        <v>466</v>
      </c>
      <c r="AU210" s="190" t="s">
        <v>89</v>
      </c>
      <c r="AV210" s="15" t="s">
        <v>89</v>
      </c>
      <c r="AW210" s="15" t="s">
        <v>36</v>
      </c>
      <c r="AX210" s="15" t="s">
        <v>87</v>
      </c>
      <c r="AY210" s="190" t="s">
        <v>207</v>
      </c>
    </row>
    <row r="211" spans="1:65" s="2" customFormat="1" ht="33" customHeight="1">
      <c r="A211" s="32"/>
      <c r="B211" s="143"/>
      <c r="C211" s="144" t="s">
        <v>261</v>
      </c>
      <c r="D211" s="144" t="s">
        <v>208</v>
      </c>
      <c r="E211" s="145" t="s">
        <v>1677</v>
      </c>
      <c r="F211" s="146" t="s">
        <v>1678</v>
      </c>
      <c r="G211" s="147" t="s">
        <v>333</v>
      </c>
      <c r="H211" s="148">
        <v>1</v>
      </c>
      <c r="I211" s="149"/>
      <c r="J211" s="150">
        <f>ROUND(I211*H211,2)</f>
        <v>0</v>
      </c>
      <c r="K211" s="151"/>
      <c r="L211" s="33"/>
      <c r="M211" s="152" t="s">
        <v>1</v>
      </c>
      <c r="N211" s="153" t="s">
        <v>44</v>
      </c>
      <c r="O211" s="58"/>
      <c r="P211" s="154">
        <f>O211*H211</f>
        <v>0</v>
      </c>
      <c r="Q211" s="154">
        <v>0.00047</v>
      </c>
      <c r="R211" s="154">
        <f>Q211*H211</f>
        <v>0.00047</v>
      </c>
      <c r="S211" s="154">
        <v>0</v>
      </c>
      <c r="T211" s="155">
        <f>S211*H211</f>
        <v>0</v>
      </c>
      <c r="U211" s="32"/>
      <c r="V211" s="32"/>
      <c r="W211" s="32"/>
      <c r="X211" s="32"/>
      <c r="Y211" s="32"/>
      <c r="Z211" s="32"/>
      <c r="AA211" s="32"/>
      <c r="AB211" s="32"/>
      <c r="AC211" s="32"/>
      <c r="AD211" s="32"/>
      <c r="AE211" s="32"/>
      <c r="AR211" s="156" t="s">
        <v>238</v>
      </c>
      <c r="AT211" s="156" t="s">
        <v>208</v>
      </c>
      <c r="AU211" s="156" t="s">
        <v>89</v>
      </c>
      <c r="AY211" s="17" t="s">
        <v>207</v>
      </c>
      <c r="BE211" s="157">
        <f>IF(N211="základní",J211,0)</f>
        <v>0</v>
      </c>
      <c r="BF211" s="157">
        <f>IF(N211="snížená",J211,0)</f>
        <v>0</v>
      </c>
      <c r="BG211" s="157">
        <f>IF(N211="zákl. přenesená",J211,0)</f>
        <v>0</v>
      </c>
      <c r="BH211" s="157">
        <f>IF(N211="sníž. přenesená",J211,0)</f>
        <v>0</v>
      </c>
      <c r="BI211" s="157">
        <f>IF(N211="nulová",J211,0)</f>
        <v>0</v>
      </c>
      <c r="BJ211" s="17" t="s">
        <v>87</v>
      </c>
      <c r="BK211" s="157">
        <f>ROUND(I211*H211,2)</f>
        <v>0</v>
      </c>
      <c r="BL211" s="17" t="s">
        <v>238</v>
      </c>
      <c r="BM211" s="156" t="s">
        <v>1798</v>
      </c>
    </row>
    <row r="212" spans="1:47" s="2" customFormat="1" ht="29.25">
      <c r="A212" s="32"/>
      <c r="B212" s="33"/>
      <c r="C212" s="32"/>
      <c r="D212" s="158" t="s">
        <v>213</v>
      </c>
      <c r="E212" s="32"/>
      <c r="F212" s="159" t="s">
        <v>1680</v>
      </c>
      <c r="G212" s="32"/>
      <c r="H212" s="32"/>
      <c r="I212" s="160"/>
      <c r="J212" s="32"/>
      <c r="K212" s="32"/>
      <c r="L212" s="33"/>
      <c r="M212" s="161"/>
      <c r="N212" s="162"/>
      <c r="O212" s="58"/>
      <c r="P212" s="58"/>
      <c r="Q212" s="58"/>
      <c r="R212" s="58"/>
      <c r="S212" s="58"/>
      <c r="T212" s="59"/>
      <c r="U212" s="32"/>
      <c r="V212" s="32"/>
      <c r="W212" s="32"/>
      <c r="X212" s="32"/>
      <c r="Y212" s="32"/>
      <c r="Z212" s="32"/>
      <c r="AA212" s="32"/>
      <c r="AB212" s="32"/>
      <c r="AC212" s="32"/>
      <c r="AD212" s="32"/>
      <c r="AE212" s="32"/>
      <c r="AT212" s="17" t="s">
        <v>213</v>
      </c>
      <c r="AU212" s="17" t="s">
        <v>89</v>
      </c>
    </row>
    <row r="213" spans="2:51" s="15" customFormat="1" ht="12">
      <c r="B213" s="189"/>
      <c r="D213" s="158" t="s">
        <v>466</v>
      </c>
      <c r="E213" s="190" t="s">
        <v>1</v>
      </c>
      <c r="F213" s="191" t="s">
        <v>1681</v>
      </c>
      <c r="H213" s="192">
        <v>1</v>
      </c>
      <c r="I213" s="193"/>
      <c r="L213" s="189"/>
      <c r="M213" s="194"/>
      <c r="N213" s="195"/>
      <c r="O213" s="195"/>
      <c r="P213" s="195"/>
      <c r="Q213" s="195"/>
      <c r="R213" s="195"/>
      <c r="S213" s="195"/>
      <c r="T213" s="196"/>
      <c r="AT213" s="190" t="s">
        <v>466</v>
      </c>
      <c r="AU213" s="190" t="s">
        <v>89</v>
      </c>
      <c r="AV213" s="15" t="s">
        <v>89</v>
      </c>
      <c r="AW213" s="15" t="s">
        <v>36</v>
      </c>
      <c r="AX213" s="15" t="s">
        <v>87</v>
      </c>
      <c r="AY213" s="190" t="s">
        <v>207</v>
      </c>
    </row>
    <row r="214" spans="1:65" s="2" customFormat="1" ht="21.75" customHeight="1">
      <c r="A214" s="32"/>
      <c r="B214" s="143"/>
      <c r="C214" s="144" t="s">
        <v>310</v>
      </c>
      <c r="D214" s="144" t="s">
        <v>208</v>
      </c>
      <c r="E214" s="145" t="s">
        <v>1682</v>
      </c>
      <c r="F214" s="146" t="s">
        <v>1683</v>
      </c>
      <c r="G214" s="147" t="s">
        <v>612</v>
      </c>
      <c r="H214" s="148">
        <v>25</v>
      </c>
      <c r="I214" s="149"/>
      <c r="J214" s="150">
        <f>ROUND(I214*H214,2)</f>
        <v>0</v>
      </c>
      <c r="K214" s="151"/>
      <c r="L214" s="33"/>
      <c r="M214" s="152" t="s">
        <v>1</v>
      </c>
      <c r="N214" s="153" t="s">
        <v>44</v>
      </c>
      <c r="O214" s="58"/>
      <c r="P214" s="154">
        <f>O214*H214</f>
        <v>0</v>
      </c>
      <c r="Q214" s="154">
        <v>0.0021</v>
      </c>
      <c r="R214" s="154">
        <f>Q214*H214</f>
        <v>0.0525</v>
      </c>
      <c r="S214" s="154">
        <v>0</v>
      </c>
      <c r="T214" s="155">
        <f>S214*H214</f>
        <v>0</v>
      </c>
      <c r="U214" s="32"/>
      <c r="V214" s="32"/>
      <c r="W214" s="32"/>
      <c r="X214" s="32"/>
      <c r="Y214" s="32"/>
      <c r="Z214" s="32"/>
      <c r="AA214" s="32"/>
      <c r="AB214" s="32"/>
      <c r="AC214" s="32"/>
      <c r="AD214" s="32"/>
      <c r="AE214" s="32"/>
      <c r="AR214" s="156" t="s">
        <v>238</v>
      </c>
      <c r="AT214" s="156" t="s">
        <v>208</v>
      </c>
      <c r="AU214" s="156" t="s">
        <v>89</v>
      </c>
      <c r="AY214" s="17" t="s">
        <v>207</v>
      </c>
      <c r="BE214" s="157">
        <f>IF(N214="základní",J214,0)</f>
        <v>0</v>
      </c>
      <c r="BF214" s="157">
        <f>IF(N214="snížená",J214,0)</f>
        <v>0</v>
      </c>
      <c r="BG214" s="157">
        <f>IF(N214="zákl. přenesená",J214,0)</f>
        <v>0</v>
      </c>
      <c r="BH214" s="157">
        <f>IF(N214="sníž. přenesená",J214,0)</f>
        <v>0</v>
      </c>
      <c r="BI214" s="157">
        <f>IF(N214="nulová",J214,0)</f>
        <v>0</v>
      </c>
      <c r="BJ214" s="17" t="s">
        <v>87</v>
      </c>
      <c r="BK214" s="157">
        <f>ROUND(I214*H214,2)</f>
        <v>0</v>
      </c>
      <c r="BL214" s="17" t="s">
        <v>238</v>
      </c>
      <c r="BM214" s="156" t="s">
        <v>1799</v>
      </c>
    </row>
    <row r="215" spans="1:47" s="2" customFormat="1" ht="19.5">
      <c r="A215" s="32"/>
      <c r="B215" s="33"/>
      <c r="C215" s="32"/>
      <c r="D215" s="158" t="s">
        <v>213</v>
      </c>
      <c r="E215" s="32"/>
      <c r="F215" s="159" t="s">
        <v>1685</v>
      </c>
      <c r="G215" s="32"/>
      <c r="H215" s="32"/>
      <c r="I215" s="160"/>
      <c r="J215" s="32"/>
      <c r="K215" s="32"/>
      <c r="L215" s="33"/>
      <c r="M215" s="161"/>
      <c r="N215" s="162"/>
      <c r="O215" s="58"/>
      <c r="P215" s="58"/>
      <c r="Q215" s="58"/>
      <c r="R215" s="58"/>
      <c r="S215" s="58"/>
      <c r="T215" s="59"/>
      <c r="U215" s="32"/>
      <c r="V215" s="32"/>
      <c r="W215" s="32"/>
      <c r="X215" s="32"/>
      <c r="Y215" s="32"/>
      <c r="Z215" s="32"/>
      <c r="AA215" s="32"/>
      <c r="AB215" s="32"/>
      <c r="AC215" s="32"/>
      <c r="AD215" s="32"/>
      <c r="AE215" s="32"/>
      <c r="AT215" s="17" t="s">
        <v>213</v>
      </c>
      <c r="AU215" s="17" t="s">
        <v>89</v>
      </c>
    </row>
    <row r="216" spans="1:65" s="2" customFormat="1" ht="21.75" customHeight="1">
      <c r="A216" s="32"/>
      <c r="B216" s="143"/>
      <c r="C216" s="144" t="s">
        <v>264</v>
      </c>
      <c r="D216" s="144" t="s">
        <v>208</v>
      </c>
      <c r="E216" s="145" t="s">
        <v>1686</v>
      </c>
      <c r="F216" s="146" t="s">
        <v>1687</v>
      </c>
      <c r="G216" s="147" t="s">
        <v>1688</v>
      </c>
      <c r="H216" s="214"/>
      <c r="I216" s="149"/>
      <c r="J216" s="150">
        <f>ROUND(I216*H216,2)</f>
        <v>0</v>
      </c>
      <c r="K216" s="151"/>
      <c r="L216" s="33"/>
      <c r="M216" s="152" t="s">
        <v>1</v>
      </c>
      <c r="N216" s="153" t="s">
        <v>44</v>
      </c>
      <c r="O216" s="58"/>
      <c r="P216" s="154">
        <f>O216*H216</f>
        <v>0</v>
      </c>
      <c r="Q216" s="154">
        <v>0</v>
      </c>
      <c r="R216" s="154">
        <f>Q216*H216</f>
        <v>0</v>
      </c>
      <c r="S216" s="154">
        <v>0</v>
      </c>
      <c r="T216" s="155">
        <f>S216*H216</f>
        <v>0</v>
      </c>
      <c r="U216" s="32"/>
      <c r="V216" s="32"/>
      <c r="W216" s="32"/>
      <c r="X216" s="32"/>
      <c r="Y216" s="32"/>
      <c r="Z216" s="32"/>
      <c r="AA216" s="32"/>
      <c r="AB216" s="32"/>
      <c r="AC216" s="32"/>
      <c r="AD216" s="32"/>
      <c r="AE216" s="32"/>
      <c r="AR216" s="156" t="s">
        <v>238</v>
      </c>
      <c r="AT216" s="156" t="s">
        <v>208</v>
      </c>
      <c r="AU216" s="156" t="s">
        <v>89</v>
      </c>
      <c r="AY216" s="17" t="s">
        <v>207</v>
      </c>
      <c r="BE216" s="157">
        <f>IF(N216="základní",J216,0)</f>
        <v>0</v>
      </c>
      <c r="BF216" s="157">
        <f>IF(N216="snížená",J216,0)</f>
        <v>0</v>
      </c>
      <c r="BG216" s="157">
        <f>IF(N216="zákl. přenesená",J216,0)</f>
        <v>0</v>
      </c>
      <c r="BH216" s="157">
        <f>IF(N216="sníž. přenesená",J216,0)</f>
        <v>0</v>
      </c>
      <c r="BI216" s="157">
        <f>IF(N216="nulová",J216,0)</f>
        <v>0</v>
      </c>
      <c r="BJ216" s="17" t="s">
        <v>87</v>
      </c>
      <c r="BK216" s="157">
        <f>ROUND(I216*H216,2)</f>
        <v>0</v>
      </c>
      <c r="BL216" s="17" t="s">
        <v>238</v>
      </c>
      <c r="BM216" s="156" t="s">
        <v>1800</v>
      </c>
    </row>
    <row r="217" spans="1:47" s="2" customFormat="1" ht="29.25">
      <c r="A217" s="32"/>
      <c r="B217" s="33"/>
      <c r="C217" s="32"/>
      <c r="D217" s="158" t="s">
        <v>213</v>
      </c>
      <c r="E217" s="32"/>
      <c r="F217" s="159" t="s">
        <v>1690</v>
      </c>
      <c r="G217" s="32"/>
      <c r="H217" s="32"/>
      <c r="I217" s="160"/>
      <c r="J217" s="32"/>
      <c r="K217" s="32"/>
      <c r="L217" s="33"/>
      <c r="M217" s="161"/>
      <c r="N217" s="162"/>
      <c r="O217" s="58"/>
      <c r="P217" s="58"/>
      <c r="Q217" s="58"/>
      <c r="R217" s="58"/>
      <c r="S217" s="58"/>
      <c r="T217" s="59"/>
      <c r="U217" s="32"/>
      <c r="V217" s="32"/>
      <c r="W217" s="32"/>
      <c r="X217" s="32"/>
      <c r="Y217" s="32"/>
      <c r="Z217" s="32"/>
      <c r="AA217" s="32"/>
      <c r="AB217" s="32"/>
      <c r="AC217" s="32"/>
      <c r="AD217" s="32"/>
      <c r="AE217" s="32"/>
      <c r="AT217" s="17" t="s">
        <v>213</v>
      </c>
      <c r="AU217" s="17" t="s">
        <v>89</v>
      </c>
    </row>
    <row r="218" spans="2:63" s="11" customFormat="1" ht="22.9" customHeight="1">
      <c r="B218" s="132"/>
      <c r="D218" s="133" t="s">
        <v>78</v>
      </c>
      <c r="E218" s="187" t="s">
        <v>1691</v>
      </c>
      <c r="F218" s="187" t="s">
        <v>1692</v>
      </c>
      <c r="I218" s="135"/>
      <c r="J218" s="188">
        <f>BK218</f>
        <v>0</v>
      </c>
      <c r="L218" s="132"/>
      <c r="M218" s="137"/>
      <c r="N218" s="138"/>
      <c r="O218" s="138"/>
      <c r="P218" s="139">
        <f>SUM(P219:P250)</f>
        <v>0</v>
      </c>
      <c r="Q218" s="138"/>
      <c r="R218" s="139">
        <f>SUM(R219:R250)</f>
        <v>36.50431938</v>
      </c>
      <c r="S218" s="138"/>
      <c r="T218" s="140">
        <f>SUM(T219:T250)</f>
        <v>4.2056</v>
      </c>
      <c r="AR218" s="133" t="s">
        <v>89</v>
      </c>
      <c r="AT218" s="141" t="s">
        <v>78</v>
      </c>
      <c r="AU218" s="141" t="s">
        <v>87</v>
      </c>
      <c r="AY218" s="133" t="s">
        <v>207</v>
      </c>
      <c r="BK218" s="142">
        <f>SUM(BK219:BK250)</f>
        <v>0</v>
      </c>
    </row>
    <row r="219" spans="1:65" s="2" customFormat="1" ht="16.5" customHeight="1">
      <c r="A219" s="32"/>
      <c r="B219" s="143"/>
      <c r="C219" s="144" t="s">
        <v>318</v>
      </c>
      <c r="D219" s="144" t="s">
        <v>208</v>
      </c>
      <c r="E219" s="145" t="s">
        <v>1693</v>
      </c>
      <c r="F219" s="146" t="s">
        <v>1694</v>
      </c>
      <c r="G219" s="147" t="s">
        <v>789</v>
      </c>
      <c r="H219" s="148">
        <v>941.342</v>
      </c>
      <c r="I219" s="149"/>
      <c r="J219" s="150">
        <f>ROUND(I219*H219,2)</f>
        <v>0</v>
      </c>
      <c r="K219" s="151"/>
      <c r="L219" s="33"/>
      <c r="M219" s="152" t="s">
        <v>1</v>
      </c>
      <c r="N219" s="153" t="s">
        <v>44</v>
      </c>
      <c r="O219" s="58"/>
      <c r="P219" s="154">
        <f>O219*H219</f>
        <v>0</v>
      </c>
      <c r="Q219" s="154">
        <v>0.00028</v>
      </c>
      <c r="R219" s="154">
        <f>Q219*H219</f>
        <v>0.26357576</v>
      </c>
      <c r="S219" s="154">
        <v>0</v>
      </c>
      <c r="T219" s="155">
        <f>S219*H219</f>
        <v>0</v>
      </c>
      <c r="U219" s="32"/>
      <c r="V219" s="32"/>
      <c r="W219" s="32"/>
      <c r="X219" s="32"/>
      <c r="Y219" s="32"/>
      <c r="Z219" s="32"/>
      <c r="AA219" s="32"/>
      <c r="AB219" s="32"/>
      <c r="AC219" s="32"/>
      <c r="AD219" s="32"/>
      <c r="AE219" s="32"/>
      <c r="AR219" s="156" t="s">
        <v>238</v>
      </c>
      <c r="AT219" s="156" t="s">
        <v>208</v>
      </c>
      <c r="AU219" s="156" t="s">
        <v>89</v>
      </c>
      <c r="AY219" s="17" t="s">
        <v>207</v>
      </c>
      <c r="BE219" s="157">
        <f>IF(N219="základní",J219,0)</f>
        <v>0</v>
      </c>
      <c r="BF219" s="157">
        <f>IF(N219="snížená",J219,0)</f>
        <v>0</v>
      </c>
      <c r="BG219" s="157">
        <f>IF(N219="zákl. přenesená",J219,0)</f>
        <v>0</v>
      </c>
      <c r="BH219" s="157">
        <f>IF(N219="sníž. přenesená",J219,0)</f>
        <v>0</v>
      </c>
      <c r="BI219" s="157">
        <f>IF(N219="nulová",J219,0)</f>
        <v>0</v>
      </c>
      <c r="BJ219" s="17" t="s">
        <v>87</v>
      </c>
      <c r="BK219" s="157">
        <f>ROUND(I219*H219,2)</f>
        <v>0</v>
      </c>
      <c r="BL219" s="17" t="s">
        <v>238</v>
      </c>
      <c r="BM219" s="156" t="s">
        <v>1801</v>
      </c>
    </row>
    <row r="220" spans="1:47" s="2" customFormat="1" ht="19.5">
      <c r="A220" s="32"/>
      <c r="B220" s="33"/>
      <c r="C220" s="32"/>
      <c r="D220" s="158" t="s">
        <v>213</v>
      </c>
      <c r="E220" s="32"/>
      <c r="F220" s="159" t="s">
        <v>1696</v>
      </c>
      <c r="G220" s="32"/>
      <c r="H220" s="32"/>
      <c r="I220" s="160"/>
      <c r="J220" s="32"/>
      <c r="K220" s="32"/>
      <c r="L220" s="33"/>
      <c r="M220" s="161"/>
      <c r="N220" s="162"/>
      <c r="O220" s="58"/>
      <c r="P220" s="58"/>
      <c r="Q220" s="58"/>
      <c r="R220" s="58"/>
      <c r="S220" s="58"/>
      <c r="T220" s="59"/>
      <c r="U220" s="32"/>
      <c r="V220" s="32"/>
      <c r="W220" s="32"/>
      <c r="X220" s="32"/>
      <c r="Y220" s="32"/>
      <c r="Z220" s="32"/>
      <c r="AA220" s="32"/>
      <c r="AB220" s="32"/>
      <c r="AC220" s="32"/>
      <c r="AD220" s="32"/>
      <c r="AE220" s="32"/>
      <c r="AT220" s="17" t="s">
        <v>213</v>
      </c>
      <c r="AU220" s="17" t="s">
        <v>89</v>
      </c>
    </row>
    <row r="221" spans="2:51" s="15" customFormat="1" ht="12">
      <c r="B221" s="189"/>
      <c r="D221" s="158" t="s">
        <v>466</v>
      </c>
      <c r="E221" s="190" t="s">
        <v>1</v>
      </c>
      <c r="F221" s="191">
        <v>941.342</v>
      </c>
      <c r="H221" s="192">
        <v>941.342</v>
      </c>
      <c r="I221" s="193"/>
      <c r="L221" s="189"/>
      <c r="M221" s="194"/>
      <c r="N221" s="195"/>
      <c r="O221" s="195"/>
      <c r="P221" s="195"/>
      <c r="Q221" s="195"/>
      <c r="R221" s="195"/>
      <c r="S221" s="195"/>
      <c r="T221" s="196"/>
      <c r="AT221" s="190" t="s">
        <v>466</v>
      </c>
      <c r="AU221" s="190" t="s">
        <v>89</v>
      </c>
      <c r="AV221" s="15" t="s">
        <v>89</v>
      </c>
      <c r="AW221" s="15" t="s">
        <v>36</v>
      </c>
      <c r="AX221" s="15" t="s">
        <v>87</v>
      </c>
      <c r="AY221" s="190" t="s">
        <v>207</v>
      </c>
    </row>
    <row r="222" spans="1:65" s="2" customFormat="1" ht="21.75" customHeight="1">
      <c r="A222" s="32"/>
      <c r="B222" s="143"/>
      <c r="C222" s="197" t="s">
        <v>268</v>
      </c>
      <c r="D222" s="197" t="s">
        <v>267</v>
      </c>
      <c r="E222" s="198" t="s">
        <v>1697</v>
      </c>
      <c r="F222" s="199" t="s">
        <v>1698</v>
      </c>
      <c r="G222" s="200" t="s">
        <v>789</v>
      </c>
      <c r="H222" s="201">
        <v>941.342</v>
      </c>
      <c r="I222" s="202"/>
      <c r="J222" s="203">
        <f>ROUND(I222*H222,2)</f>
        <v>0</v>
      </c>
      <c r="K222" s="204"/>
      <c r="L222" s="205"/>
      <c r="M222" s="206" t="s">
        <v>1</v>
      </c>
      <c r="N222" s="207" t="s">
        <v>44</v>
      </c>
      <c r="O222" s="58"/>
      <c r="P222" s="154">
        <f>O222*H222</f>
        <v>0</v>
      </c>
      <c r="Q222" s="154">
        <v>0.0121</v>
      </c>
      <c r="R222" s="154">
        <f>Q222*H222</f>
        <v>11.390238199999999</v>
      </c>
      <c r="S222" s="154">
        <v>0</v>
      </c>
      <c r="T222" s="155">
        <f>S222*H222</f>
        <v>0</v>
      </c>
      <c r="U222" s="32"/>
      <c r="V222" s="32"/>
      <c r="W222" s="32"/>
      <c r="X222" s="32"/>
      <c r="Y222" s="32"/>
      <c r="Z222" s="32"/>
      <c r="AA222" s="32"/>
      <c r="AB222" s="32"/>
      <c r="AC222" s="32"/>
      <c r="AD222" s="32"/>
      <c r="AE222" s="32"/>
      <c r="AR222" s="156" t="s">
        <v>268</v>
      </c>
      <c r="AT222" s="156" t="s">
        <v>267</v>
      </c>
      <c r="AU222" s="156" t="s">
        <v>89</v>
      </c>
      <c r="AY222" s="17" t="s">
        <v>207</v>
      </c>
      <c r="BE222" s="157">
        <f>IF(N222="základní",J222,0)</f>
        <v>0</v>
      </c>
      <c r="BF222" s="157">
        <f>IF(N222="snížená",J222,0)</f>
        <v>0</v>
      </c>
      <c r="BG222" s="157">
        <f>IF(N222="zákl. přenesená",J222,0)</f>
        <v>0</v>
      </c>
      <c r="BH222" s="157">
        <f>IF(N222="sníž. přenesená",J222,0)</f>
        <v>0</v>
      </c>
      <c r="BI222" s="157">
        <f>IF(N222="nulová",J222,0)</f>
        <v>0</v>
      </c>
      <c r="BJ222" s="17" t="s">
        <v>87</v>
      </c>
      <c r="BK222" s="157">
        <f>ROUND(I222*H222,2)</f>
        <v>0</v>
      </c>
      <c r="BL222" s="17" t="s">
        <v>238</v>
      </c>
      <c r="BM222" s="156" t="s">
        <v>1802</v>
      </c>
    </row>
    <row r="223" spans="1:47" s="2" customFormat="1" ht="12">
      <c r="A223" s="32"/>
      <c r="B223" s="33"/>
      <c r="C223" s="32"/>
      <c r="D223" s="158" t="s">
        <v>213</v>
      </c>
      <c r="E223" s="32"/>
      <c r="F223" s="159" t="s">
        <v>1700</v>
      </c>
      <c r="G223" s="32"/>
      <c r="H223" s="32"/>
      <c r="I223" s="160"/>
      <c r="J223" s="32"/>
      <c r="K223" s="32"/>
      <c r="L223" s="33"/>
      <c r="M223" s="161"/>
      <c r="N223" s="162"/>
      <c r="O223" s="58"/>
      <c r="P223" s="58"/>
      <c r="Q223" s="58"/>
      <c r="R223" s="58"/>
      <c r="S223" s="58"/>
      <c r="T223" s="59"/>
      <c r="U223" s="32"/>
      <c r="V223" s="32"/>
      <c r="W223" s="32"/>
      <c r="X223" s="32"/>
      <c r="Y223" s="32"/>
      <c r="Z223" s="32"/>
      <c r="AA223" s="32"/>
      <c r="AB223" s="32"/>
      <c r="AC223" s="32"/>
      <c r="AD223" s="32"/>
      <c r="AE223" s="32"/>
      <c r="AT223" s="17" t="s">
        <v>213</v>
      </c>
      <c r="AU223" s="17" t="s">
        <v>89</v>
      </c>
    </row>
    <row r="224" spans="1:65" s="2" customFormat="1" ht="21.75" customHeight="1">
      <c r="A224" s="32"/>
      <c r="B224" s="143"/>
      <c r="C224" s="197" t="s">
        <v>327</v>
      </c>
      <c r="D224" s="197" t="s">
        <v>267</v>
      </c>
      <c r="E224" s="198" t="s">
        <v>1701</v>
      </c>
      <c r="F224" s="199" t="s">
        <v>1702</v>
      </c>
      <c r="G224" s="200" t="s">
        <v>789</v>
      </c>
      <c r="H224" s="201">
        <v>941.342</v>
      </c>
      <c r="I224" s="202"/>
      <c r="J224" s="203">
        <f>ROUND(I224*H224,2)</f>
        <v>0</v>
      </c>
      <c r="K224" s="204"/>
      <c r="L224" s="205"/>
      <c r="M224" s="206" t="s">
        <v>1</v>
      </c>
      <c r="N224" s="207" t="s">
        <v>44</v>
      </c>
      <c r="O224" s="58"/>
      <c r="P224" s="154">
        <f>O224*H224</f>
        <v>0</v>
      </c>
      <c r="Q224" s="154">
        <v>0.00045</v>
      </c>
      <c r="R224" s="154">
        <f>Q224*H224</f>
        <v>0.4236039</v>
      </c>
      <c r="S224" s="154">
        <v>0</v>
      </c>
      <c r="T224" s="155">
        <f>S224*H224</f>
        <v>0</v>
      </c>
      <c r="U224" s="32"/>
      <c r="V224" s="32"/>
      <c r="W224" s="32"/>
      <c r="X224" s="32"/>
      <c r="Y224" s="32"/>
      <c r="Z224" s="32"/>
      <c r="AA224" s="32"/>
      <c r="AB224" s="32"/>
      <c r="AC224" s="32"/>
      <c r="AD224" s="32"/>
      <c r="AE224" s="32"/>
      <c r="AR224" s="156" t="s">
        <v>224</v>
      </c>
      <c r="AT224" s="156" t="s">
        <v>267</v>
      </c>
      <c r="AU224" s="156" t="s">
        <v>89</v>
      </c>
      <c r="AY224" s="17" t="s">
        <v>207</v>
      </c>
      <c r="BE224" s="157">
        <f>IF(N224="základní",J224,0)</f>
        <v>0</v>
      </c>
      <c r="BF224" s="157">
        <f>IF(N224="snížená",J224,0)</f>
        <v>0</v>
      </c>
      <c r="BG224" s="157">
        <f>IF(N224="zákl. přenesená",J224,0)</f>
        <v>0</v>
      </c>
      <c r="BH224" s="157">
        <f>IF(N224="sníž. přenesená",J224,0)</f>
        <v>0</v>
      </c>
      <c r="BI224" s="157">
        <f>IF(N224="nulová",J224,0)</f>
        <v>0</v>
      </c>
      <c r="BJ224" s="17" t="s">
        <v>87</v>
      </c>
      <c r="BK224" s="157">
        <f>ROUND(I224*H224,2)</f>
        <v>0</v>
      </c>
      <c r="BL224" s="17" t="s">
        <v>212</v>
      </c>
      <c r="BM224" s="156" t="s">
        <v>1803</v>
      </c>
    </row>
    <row r="225" spans="1:47" s="2" customFormat="1" ht="12">
      <c r="A225" s="32"/>
      <c r="B225" s="33"/>
      <c r="C225" s="32"/>
      <c r="D225" s="158" t="s">
        <v>213</v>
      </c>
      <c r="E225" s="32"/>
      <c r="F225" s="159" t="s">
        <v>1702</v>
      </c>
      <c r="G225" s="32"/>
      <c r="H225" s="32"/>
      <c r="I225" s="160"/>
      <c r="J225" s="32"/>
      <c r="K225" s="32"/>
      <c r="L225" s="33"/>
      <c r="M225" s="161"/>
      <c r="N225" s="162"/>
      <c r="O225" s="58"/>
      <c r="P225" s="58"/>
      <c r="Q225" s="58"/>
      <c r="R225" s="58"/>
      <c r="S225" s="58"/>
      <c r="T225" s="59"/>
      <c r="U225" s="32"/>
      <c r="V225" s="32"/>
      <c r="W225" s="32"/>
      <c r="X225" s="32"/>
      <c r="Y225" s="32"/>
      <c r="Z225" s="32"/>
      <c r="AA225" s="32"/>
      <c r="AB225" s="32"/>
      <c r="AC225" s="32"/>
      <c r="AD225" s="32"/>
      <c r="AE225" s="32"/>
      <c r="AT225" s="17" t="s">
        <v>213</v>
      </c>
      <c r="AU225" s="17" t="s">
        <v>89</v>
      </c>
    </row>
    <row r="226" spans="2:51" s="15" customFormat="1" ht="12">
      <c r="B226" s="189"/>
      <c r="D226" s="158" t="s">
        <v>466</v>
      </c>
      <c r="F226" s="262" t="s">
        <v>2485</v>
      </c>
      <c r="H226" s="192">
        <v>941.342</v>
      </c>
      <c r="I226" s="193"/>
      <c r="L226" s="189"/>
      <c r="M226" s="194"/>
      <c r="N226" s="195"/>
      <c r="O226" s="195"/>
      <c r="P226" s="195"/>
      <c r="Q226" s="195"/>
      <c r="R226" s="195"/>
      <c r="S226" s="195"/>
      <c r="T226" s="196"/>
      <c r="AT226" s="190" t="s">
        <v>466</v>
      </c>
      <c r="AU226" s="190" t="s">
        <v>89</v>
      </c>
      <c r="AV226" s="15" t="s">
        <v>89</v>
      </c>
      <c r="AW226" s="15" t="s">
        <v>3</v>
      </c>
      <c r="AX226" s="15" t="s">
        <v>87</v>
      </c>
      <c r="AY226" s="190" t="s">
        <v>207</v>
      </c>
    </row>
    <row r="227" spans="1:65" s="2" customFormat="1" ht="16.5" customHeight="1">
      <c r="A227" s="32"/>
      <c r="B227" s="143"/>
      <c r="C227" s="197" t="s">
        <v>272</v>
      </c>
      <c r="D227" s="197" t="s">
        <v>267</v>
      </c>
      <c r="E227" s="198" t="s">
        <v>1704</v>
      </c>
      <c r="F227" s="199" t="s">
        <v>1705</v>
      </c>
      <c r="G227" s="200" t="s">
        <v>789</v>
      </c>
      <c r="H227" s="201">
        <v>941.342</v>
      </c>
      <c r="I227" s="202"/>
      <c r="J227" s="203">
        <f>ROUND(I227*H227,2)</f>
        <v>0</v>
      </c>
      <c r="K227" s="204"/>
      <c r="L227" s="205"/>
      <c r="M227" s="206" t="s">
        <v>1</v>
      </c>
      <c r="N227" s="207" t="s">
        <v>44</v>
      </c>
      <c r="O227" s="58"/>
      <c r="P227" s="154">
        <f>O227*H227</f>
        <v>0</v>
      </c>
      <c r="Q227" s="154">
        <v>0.00056</v>
      </c>
      <c r="R227" s="154">
        <f>Q227*H227</f>
        <v>0.52715152</v>
      </c>
      <c r="S227" s="154">
        <v>0</v>
      </c>
      <c r="T227" s="155">
        <f>S227*H227</f>
        <v>0</v>
      </c>
      <c r="U227" s="32"/>
      <c r="V227" s="32"/>
      <c r="W227" s="32"/>
      <c r="X227" s="32"/>
      <c r="Y227" s="32"/>
      <c r="Z227" s="32"/>
      <c r="AA227" s="32"/>
      <c r="AB227" s="32"/>
      <c r="AC227" s="32"/>
      <c r="AD227" s="32"/>
      <c r="AE227" s="32"/>
      <c r="AR227" s="156" t="s">
        <v>224</v>
      </c>
      <c r="AT227" s="156" t="s">
        <v>267</v>
      </c>
      <c r="AU227" s="156" t="s">
        <v>89</v>
      </c>
      <c r="AY227" s="17" t="s">
        <v>207</v>
      </c>
      <c r="BE227" s="157">
        <f>IF(N227="základní",J227,0)</f>
        <v>0</v>
      </c>
      <c r="BF227" s="157">
        <f>IF(N227="snížená",J227,0)</f>
        <v>0</v>
      </c>
      <c r="BG227" s="157">
        <f>IF(N227="zákl. přenesená",J227,0)</f>
        <v>0</v>
      </c>
      <c r="BH227" s="157">
        <f>IF(N227="sníž. přenesená",J227,0)</f>
        <v>0</v>
      </c>
      <c r="BI227" s="157">
        <f>IF(N227="nulová",J227,0)</f>
        <v>0</v>
      </c>
      <c r="BJ227" s="17" t="s">
        <v>87</v>
      </c>
      <c r="BK227" s="157">
        <f>ROUND(I227*H227,2)</f>
        <v>0</v>
      </c>
      <c r="BL227" s="17" t="s">
        <v>212</v>
      </c>
      <c r="BM227" s="156" t="s">
        <v>1804</v>
      </c>
    </row>
    <row r="228" spans="1:47" s="2" customFormat="1" ht="12">
      <c r="A228" s="32"/>
      <c r="B228" s="33"/>
      <c r="C228" s="32"/>
      <c r="D228" s="158" t="s">
        <v>213</v>
      </c>
      <c r="E228" s="32"/>
      <c r="F228" s="159" t="s">
        <v>1705</v>
      </c>
      <c r="G228" s="32"/>
      <c r="H228" s="32"/>
      <c r="I228" s="160"/>
      <c r="J228" s="32"/>
      <c r="K228" s="32"/>
      <c r="L228" s="33"/>
      <c r="M228" s="161"/>
      <c r="N228" s="162"/>
      <c r="O228" s="58"/>
      <c r="P228" s="58"/>
      <c r="Q228" s="58"/>
      <c r="R228" s="58"/>
      <c r="S228" s="58"/>
      <c r="T228" s="59"/>
      <c r="U228" s="32"/>
      <c r="V228" s="32"/>
      <c r="W228" s="32"/>
      <c r="X228" s="32"/>
      <c r="Y228" s="32"/>
      <c r="Z228" s="32"/>
      <c r="AA228" s="32"/>
      <c r="AB228" s="32"/>
      <c r="AC228" s="32"/>
      <c r="AD228" s="32"/>
      <c r="AE228" s="32"/>
      <c r="AT228" s="17" t="s">
        <v>213</v>
      </c>
      <c r="AU228" s="17" t="s">
        <v>89</v>
      </c>
    </row>
    <row r="229" spans="1:65" s="2" customFormat="1" ht="21.75" customHeight="1">
      <c r="A229" s="32"/>
      <c r="B229" s="143"/>
      <c r="C229" s="144" t="s">
        <v>335</v>
      </c>
      <c r="D229" s="144" t="s">
        <v>208</v>
      </c>
      <c r="E229" s="145" t="s">
        <v>1707</v>
      </c>
      <c r="F229" s="146" t="s">
        <v>1708</v>
      </c>
      <c r="G229" s="147" t="s">
        <v>789</v>
      </c>
      <c r="H229" s="148">
        <v>600.8</v>
      </c>
      <c r="I229" s="149"/>
      <c r="J229" s="150">
        <f>ROUND(I229*H229,2)</f>
        <v>0</v>
      </c>
      <c r="K229" s="151"/>
      <c r="L229" s="33"/>
      <c r="M229" s="152" t="s">
        <v>1</v>
      </c>
      <c r="N229" s="153" t="s">
        <v>44</v>
      </c>
      <c r="O229" s="58"/>
      <c r="P229" s="154">
        <f>O229*H229</f>
        <v>0</v>
      </c>
      <c r="Q229" s="154">
        <v>0</v>
      </c>
      <c r="R229" s="154">
        <f>Q229*H229</f>
        <v>0</v>
      </c>
      <c r="S229" s="154">
        <v>0.007</v>
      </c>
      <c r="T229" s="155">
        <f>S229*H229</f>
        <v>4.2056</v>
      </c>
      <c r="U229" s="32"/>
      <c r="V229" s="32"/>
      <c r="W229" s="32"/>
      <c r="X229" s="32"/>
      <c r="Y229" s="32"/>
      <c r="Z229" s="32"/>
      <c r="AA229" s="32"/>
      <c r="AB229" s="32"/>
      <c r="AC229" s="32"/>
      <c r="AD229" s="32"/>
      <c r="AE229" s="32"/>
      <c r="AR229" s="156" t="s">
        <v>238</v>
      </c>
      <c r="AT229" s="156" t="s">
        <v>208</v>
      </c>
      <c r="AU229" s="156" t="s">
        <v>89</v>
      </c>
      <c r="AY229" s="17" t="s">
        <v>207</v>
      </c>
      <c r="BE229" s="157">
        <f>IF(N229="základní",J229,0)</f>
        <v>0</v>
      </c>
      <c r="BF229" s="157">
        <f>IF(N229="snížená",J229,0)</f>
        <v>0</v>
      </c>
      <c r="BG229" s="157">
        <f>IF(N229="zákl. přenesená",J229,0)</f>
        <v>0</v>
      </c>
      <c r="BH229" s="157">
        <f>IF(N229="sníž. přenesená",J229,0)</f>
        <v>0</v>
      </c>
      <c r="BI229" s="157">
        <f>IF(N229="nulová",J229,0)</f>
        <v>0</v>
      </c>
      <c r="BJ229" s="17" t="s">
        <v>87</v>
      </c>
      <c r="BK229" s="157">
        <f>ROUND(I229*H229,2)</f>
        <v>0</v>
      </c>
      <c r="BL229" s="17" t="s">
        <v>238</v>
      </c>
      <c r="BM229" s="156" t="s">
        <v>1805</v>
      </c>
    </row>
    <row r="230" spans="1:47" s="2" customFormat="1" ht="12">
      <c r="A230" s="32"/>
      <c r="B230" s="33"/>
      <c r="C230" s="32"/>
      <c r="D230" s="158" t="s">
        <v>213</v>
      </c>
      <c r="E230" s="32"/>
      <c r="F230" s="159" t="s">
        <v>1708</v>
      </c>
      <c r="G230" s="32"/>
      <c r="H230" s="32"/>
      <c r="I230" s="160"/>
      <c r="J230" s="32"/>
      <c r="K230" s="32"/>
      <c r="L230" s="33"/>
      <c r="M230" s="161"/>
      <c r="N230" s="162"/>
      <c r="O230" s="58"/>
      <c r="P230" s="58"/>
      <c r="Q230" s="58"/>
      <c r="R230" s="58"/>
      <c r="S230" s="58"/>
      <c r="T230" s="59"/>
      <c r="U230" s="32"/>
      <c r="V230" s="32"/>
      <c r="W230" s="32"/>
      <c r="X230" s="32"/>
      <c r="Y230" s="32"/>
      <c r="Z230" s="32"/>
      <c r="AA230" s="32"/>
      <c r="AB230" s="32"/>
      <c r="AC230" s="32"/>
      <c r="AD230" s="32"/>
      <c r="AE230" s="32"/>
      <c r="AT230" s="17" t="s">
        <v>213</v>
      </c>
      <c r="AU230" s="17" t="s">
        <v>89</v>
      </c>
    </row>
    <row r="231" spans="1:65" s="2" customFormat="1" ht="21.75" customHeight="1">
      <c r="A231" s="32"/>
      <c r="B231" s="143"/>
      <c r="C231" s="144" t="s">
        <v>275</v>
      </c>
      <c r="D231" s="144" t="s">
        <v>208</v>
      </c>
      <c r="E231" s="145" t="s">
        <v>1710</v>
      </c>
      <c r="F231" s="146" t="s">
        <v>1711</v>
      </c>
      <c r="G231" s="147" t="s">
        <v>1047</v>
      </c>
      <c r="H231" s="148">
        <v>22995</v>
      </c>
      <c r="I231" s="149"/>
      <c r="J231" s="150">
        <f>ROUND(I231*H231,2)</f>
        <v>0</v>
      </c>
      <c r="K231" s="151"/>
      <c r="L231" s="33"/>
      <c r="M231" s="152" t="s">
        <v>1</v>
      </c>
      <c r="N231" s="153" t="s">
        <v>44</v>
      </c>
      <c r="O231" s="58"/>
      <c r="P231" s="154">
        <f>O231*H231</f>
        <v>0</v>
      </c>
      <c r="Q231" s="154">
        <v>5E-05</v>
      </c>
      <c r="R231" s="154">
        <f>Q231*H231</f>
        <v>1.14975</v>
      </c>
      <c r="S231" s="154">
        <v>0</v>
      </c>
      <c r="T231" s="155">
        <f>S231*H231</f>
        <v>0</v>
      </c>
      <c r="U231" s="32"/>
      <c r="V231" s="32"/>
      <c r="W231" s="32"/>
      <c r="X231" s="32"/>
      <c r="Y231" s="32"/>
      <c r="Z231" s="32"/>
      <c r="AA231" s="32"/>
      <c r="AB231" s="32"/>
      <c r="AC231" s="32"/>
      <c r="AD231" s="32"/>
      <c r="AE231" s="32"/>
      <c r="AR231" s="156" t="s">
        <v>238</v>
      </c>
      <c r="AT231" s="156" t="s">
        <v>208</v>
      </c>
      <c r="AU231" s="156" t="s">
        <v>89</v>
      </c>
      <c r="AY231" s="17" t="s">
        <v>207</v>
      </c>
      <c r="BE231" s="157">
        <f>IF(N231="základní",J231,0)</f>
        <v>0</v>
      </c>
      <c r="BF231" s="157">
        <f>IF(N231="snížená",J231,0)</f>
        <v>0</v>
      </c>
      <c r="BG231" s="157">
        <f>IF(N231="zákl. přenesená",J231,0)</f>
        <v>0</v>
      </c>
      <c r="BH231" s="157">
        <f>IF(N231="sníž. přenesená",J231,0)</f>
        <v>0</v>
      </c>
      <c r="BI231" s="157">
        <f>IF(N231="nulová",J231,0)</f>
        <v>0</v>
      </c>
      <c r="BJ231" s="17" t="s">
        <v>87</v>
      </c>
      <c r="BK231" s="157">
        <f>ROUND(I231*H231,2)</f>
        <v>0</v>
      </c>
      <c r="BL231" s="17" t="s">
        <v>238</v>
      </c>
      <c r="BM231" s="156" t="s">
        <v>1806</v>
      </c>
    </row>
    <row r="232" spans="1:47" s="2" customFormat="1" ht="19.5">
      <c r="A232" s="32"/>
      <c r="B232" s="33"/>
      <c r="C232" s="32"/>
      <c r="D232" s="158" t="s">
        <v>213</v>
      </c>
      <c r="E232" s="32"/>
      <c r="F232" s="159" t="s">
        <v>1713</v>
      </c>
      <c r="G232" s="32"/>
      <c r="H232" s="32"/>
      <c r="I232" s="160"/>
      <c r="J232" s="32"/>
      <c r="K232" s="32"/>
      <c r="L232" s="33"/>
      <c r="M232" s="161"/>
      <c r="N232" s="162"/>
      <c r="O232" s="58"/>
      <c r="P232" s="58"/>
      <c r="Q232" s="58"/>
      <c r="R232" s="58"/>
      <c r="S232" s="58"/>
      <c r="T232" s="59"/>
      <c r="U232" s="32"/>
      <c r="V232" s="32"/>
      <c r="W232" s="32"/>
      <c r="X232" s="32"/>
      <c r="Y232" s="32"/>
      <c r="Z232" s="32"/>
      <c r="AA232" s="32"/>
      <c r="AB232" s="32"/>
      <c r="AC232" s="32"/>
      <c r="AD232" s="32"/>
      <c r="AE232" s="32"/>
      <c r="AT232" s="17" t="s">
        <v>213</v>
      </c>
      <c r="AU232" s="17" t="s">
        <v>89</v>
      </c>
    </row>
    <row r="233" spans="2:51" s="15" customFormat="1" ht="12">
      <c r="B233" s="189"/>
      <c r="D233" s="158" t="s">
        <v>466</v>
      </c>
      <c r="E233" s="190" t="s">
        <v>1</v>
      </c>
      <c r="F233" s="191" t="s">
        <v>2486</v>
      </c>
      <c r="H233" s="192">
        <v>22995</v>
      </c>
      <c r="I233" s="193"/>
      <c r="L233" s="189"/>
      <c r="M233" s="194"/>
      <c r="N233" s="195"/>
      <c r="O233" s="195"/>
      <c r="P233" s="195"/>
      <c r="Q233" s="195"/>
      <c r="R233" s="195"/>
      <c r="S233" s="195"/>
      <c r="T233" s="196"/>
      <c r="AT233" s="190" t="s">
        <v>466</v>
      </c>
      <c r="AU233" s="190" t="s">
        <v>89</v>
      </c>
      <c r="AV233" s="15" t="s">
        <v>89</v>
      </c>
      <c r="AW233" s="15" t="s">
        <v>36</v>
      </c>
      <c r="AX233" s="15" t="s">
        <v>87</v>
      </c>
      <c r="AY233" s="190" t="s">
        <v>207</v>
      </c>
    </row>
    <row r="234" spans="1:65" s="2" customFormat="1" ht="16.5" customHeight="1">
      <c r="A234" s="32"/>
      <c r="B234" s="143"/>
      <c r="C234" s="197" t="s">
        <v>429</v>
      </c>
      <c r="D234" s="197" t="s">
        <v>267</v>
      </c>
      <c r="E234" s="198" t="s">
        <v>1714</v>
      </c>
      <c r="F234" s="199" t="s">
        <v>1715</v>
      </c>
      <c r="G234" s="200" t="s">
        <v>796</v>
      </c>
      <c r="H234" s="201">
        <v>8.73</v>
      </c>
      <c r="I234" s="202"/>
      <c r="J234" s="203">
        <f>ROUND(I234*H234,2)</f>
        <v>0</v>
      </c>
      <c r="K234" s="204"/>
      <c r="L234" s="205"/>
      <c r="M234" s="206" t="s">
        <v>1</v>
      </c>
      <c r="N234" s="207" t="s">
        <v>44</v>
      </c>
      <c r="O234" s="58"/>
      <c r="P234" s="154">
        <f>O234*H234</f>
        <v>0</v>
      </c>
      <c r="Q234" s="154">
        <v>1</v>
      </c>
      <c r="R234" s="154">
        <f>Q234*H234</f>
        <v>8.73</v>
      </c>
      <c r="S234" s="154">
        <v>0</v>
      </c>
      <c r="T234" s="155">
        <f>S234*H234</f>
        <v>0</v>
      </c>
      <c r="U234" s="32"/>
      <c r="V234" s="32"/>
      <c r="W234" s="32"/>
      <c r="X234" s="32"/>
      <c r="Y234" s="32"/>
      <c r="Z234" s="32"/>
      <c r="AA234" s="32"/>
      <c r="AB234" s="32"/>
      <c r="AC234" s="32"/>
      <c r="AD234" s="32"/>
      <c r="AE234" s="32"/>
      <c r="AR234" s="156" t="s">
        <v>268</v>
      </c>
      <c r="AT234" s="156" t="s">
        <v>267</v>
      </c>
      <c r="AU234" s="156" t="s">
        <v>89</v>
      </c>
      <c r="AY234" s="17" t="s">
        <v>207</v>
      </c>
      <c r="BE234" s="157">
        <f>IF(N234="základní",J234,0)</f>
        <v>0</v>
      </c>
      <c r="BF234" s="157">
        <f>IF(N234="snížená",J234,0)</f>
        <v>0</v>
      </c>
      <c r="BG234" s="157">
        <f>IF(N234="zákl. přenesená",J234,0)</f>
        <v>0</v>
      </c>
      <c r="BH234" s="157">
        <f>IF(N234="sníž. přenesená",J234,0)</f>
        <v>0</v>
      </c>
      <c r="BI234" s="157">
        <f>IF(N234="nulová",J234,0)</f>
        <v>0</v>
      </c>
      <c r="BJ234" s="17" t="s">
        <v>87</v>
      </c>
      <c r="BK234" s="157">
        <f>ROUND(I234*H234,2)</f>
        <v>0</v>
      </c>
      <c r="BL234" s="17" t="s">
        <v>238</v>
      </c>
      <c r="BM234" s="156" t="s">
        <v>1807</v>
      </c>
    </row>
    <row r="235" spans="1:47" s="2" customFormat="1" ht="12">
      <c r="A235" s="32"/>
      <c r="B235" s="33"/>
      <c r="C235" s="32"/>
      <c r="D235" s="158" t="s">
        <v>213</v>
      </c>
      <c r="E235" s="32"/>
      <c r="F235" s="159" t="s">
        <v>1715</v>
      </c>
      <c r="G235" s="32"/>
      <c r="H235" s="32"/>
      <c r="I235" s="160"/>
      <c r="J235" s="32"/>
      <c r="K235" s="32"/>
      <c r="L235" s="33"/>
      <c r="M235" s="161"/>
      <c r="N235" s="162"/>
      <c r="O235" s="58"/>
      <c r="P235" s="58"/>
      <c r="Q235" s="58"/>
      <c r="R235" s="58"/>
      <c r="S235" s="58"/>
      <c r="T235" s="59"/>
      <c r="U235" s="32"/>
      <c r="V235" s="32"/>
      <c r="W235" s="32"/>
      <c r="X235" s="32"/>
      <c r="Y235" s="32"/>
      <c r="Z235" s="32"/>
      <c r="AA235" s="32"/>
      <c r="AB235" s="32"/>
      <c r="AC235" s="32"/>
      <c r="AD235" s="32"/>
      <c r="AE235" s="32"/>
      <c r="AT235" s="17" t="s">
        <v>213</v>
      </c>
      <c r="AU235" s="17" t="s">
        <v>89</v>
      </c>
    </row>
    <row r="236" spans="1:47" s="2" customFormat="1" ht="19.5">
      <c r="A236" s="32"/>
      <c r="B236" s="33"/>
      <c r="C236" s="32"/>
      <c r="D236" s="158" t="s">
        <v>214</v>
      </c>
      <c r="E236" s="32"/>
      <c r="F236" s="163" t="s">
        <v>1717</v>
      </c>
      <c r="G236" s="32"/>
      <c r="H236" s="32"/>
      <c r="I236" s="160"/>
      <c r="J236" s="32"/>
      <c r="K236" s="32"/>
      <c r="L236" s="33"/>
      <c r="M236" s="161"/>
      <c r="N236" s="162"/>
      <c r="O236" s="58"/>
      <c r="P236" s="58"/>
      <c r="Q236" s="58"/>
      <c r="R236" s="58"/>
      <c r="S236" s="58"/>
      <c r="T236" s="59"/>
      <c r="U236" s="32"/>
      <c r="V236" s="32"/>
      <c r="W236" s="32"/>
      <c r="X236" s="32"/>
      <c r="Y236" s="32"/>
      <c r="Z236" s="32"/>
      <c r="AA236" s="32"/>
      <c r="AB236" s="32"/>
      <c r="AC236" s="32"/>
      <c r="AD236" s="32"/>
      <c r="AE236" s="32"/>
      <c r="AT236" s="17" t="s">
        <v>214</v>
      </c>
      <c r="AU236" s="17" t="s">
        <v>89</v>
      </c>
    </row>
    <row r="237" spans="2:51" s="15" customFormat="1" ht="12">
      <c r="B237" s="189"/>
      <c r="D237" s="158" t="s">
        <v>466</v>
      </c>
      <c r="F237" s="191" t="s">
        <v>1718</v>
      </c>
      <c r="H237" s="192">
        <v>8.73</v>
      </c>
      <c r="I237" s="193"/>
      <c r="L237" s="189"/>
      <c r="M237" s="194"/>
      <c r="N237" s="195"/>
      <c r="O237" s="195"/>
      <c r="P237" s="195"/>
      <c r="Q237" s="195"/>
      <c r="R237" s="195"/>
      <c r="S237" s="195"/>
      <c r="T237" s="196"/>
      <c r="AT237" s="190" t="s">
        <v>466</v>
      </c>
      <c r="AU237" s="190" t="s">
        <v>89</v>
      </c>
      <c r="AV237" s="15" t="s">
        <v>89</v>
      </c>
      <c r="AW237" s="15" t="s">
        <v>3</v>
      </c>
      <c r="AX237" s="15" t="s">
        <v>87</v>
      </c>
      <c r="AY237" s="190" t="s">
        <v>207</v>
      </c>
    </row>
    <row r="238" spans="1:65" s="2" customFormat="1" ht="16.5" customHeight="1">
      <c r="A238" s="32"/>
      <c r="B238" s="143"/>
      <c r="C238" s="197" t="s">
        <v>279</v>
      </c>
      <c r="D238" s="197" t="s">
        <v>267</v>
      </c>
      <c r="E238" s="198" t="s">
        <v>1719</v>
      </c>
      <c r="F238" s="199" t="s">
        <v>1720</v>
      </c>
      <c r="G238" s="200" t="s">
        <v>796</v>
      </c>
      <c r="H238" s="201">
        <v>12.87</v>
      </c>
      <c r="I238" s="202"/>
      <c r="J238" s="203">
        <f>ROUND(I238*H238,2)</f>
        <v>0</v>
      </c>
      <c r="K238" s="204"/>
      <c r="L238" s="205"/>
      <c r="M238" s="206" t="s">
        <v>1</v>
      </c>
      <c r="N238" s="207" t="s">
        <v>44</v>
      </c>
      <c r="O238" s="58"/>
      <c r="P238" s="154">
        <f>O238*H238</f>
        <v>0</v>
      </c>
      <c r="Q238" s="154">
        <v>1</v>
      </c>
      <c r="R238" s="154">
        <f>Q238*H238</f>
        <v>12.87</v>
      </c>
      <c r="S238" s="154">
        <v>0</v>
      </c>
      <c r="T238" s="155">
        <f>S238*H238</f>
        <v>0</v>
      </c>
      <c r="U238" s="32"/>
      <c r="V238" s="32"/>
      <c r="W238" s="32"/>
      <c r="X238" s="32"/>
      <c r="Y238" s="32"/>
      <c r="Z238" s="32"/>
      <c r="AA238" s="32"/>
      <c r="AB238" s="32"/>
      <c r="AC238" s="32"/>
      <c r="AD238" s="32"/>
      <c r="AE238" s="32"/>
      <c r="AR238" s="156" t="s">
        <v>268</v>
      </c>
      <c r="AT238" s="156" t="s">
        <v>267</v>
      </c>
      <c r="AU238" s="156" t="s">
        <v>89</v>
      </c>
      <c r="AY238" s="17" t="s">
        <v>207</v>
      </c>
      <c r="BE238" s="157">
        <f>IF(N238="základní",J238,0)</f>
        <v>0</v>
      </c>
      <c r="BF238" s="157">
        <f>IF(N238="snížená",J238,0)</f>
        <v>0</v>
      </c>
      <c r="BG238" s="157">
        <f>IF(N238="zákl. přenesená",J238,0)</f>
        <v>0</v>
      </c>
      <c r="BH238" s="157">
        <f>IF(N238="sníž. přenesená",J238,0)</f>
        <v>0</v>
      </c>
      <c r="BI238" s="157">
        <f>IF(N238="nulová",J238,0)</f>
        <v>0</v>
      </c>
      <c r="BJ238" s="17" t="s">
        <v>87</v>
      </c>
      <c r="BK238" s="157">
        <f>ROUND(I238*H238,2)</f>
        <v>0</v>
      </c>
      <c r="BL238" s="17" t="s">
        <v>238</v>
      </c>
      <c r="BM238" s="156" t="s">
        <v>1808</v>
      </c>
    </row>
    <row r="239" spans="1:47" s="2" customFormat="1" ht="12">
      <c r="A239" s="32"/>
      <c r="B239" s="33"/>
      <c r="C239" s="32"/>
      <c r="D239" s="158" t="s">
        <v>213</v>
      </c>
      <c r="E239" s="32"/>
      <c r="F239" s="159" t="s">
        <v>1722</v>
      </c>
      <c r="G239" s="32"/>
      <c r="H239" s="32"/>
      <c r="I239" s="160"/>
      <c r="J239" s="32"/>
      <c r="K239" s="32"/>
      <c r="L239" s="33"/>
      <c r="M239" s="161"/>
      <c r="N239" s="162"/>
      <c r="O239" s="58"/>
      <c r="P239" s="58"/>
      <c r="Q239" s="58"/>
      <c r="R239" s="58"/>
      <c r="S239" s="58"/>
      <c r="T239" s="59"/>
      <c r="U239" s="32"/>
      <c r="V239" s="32"/>
      <c r="W239" s="32"/>
      <c r="X239" s="32"/>
      <c r="Y239" s="32"/>
      <c r="Z239" s="32"/>
      <c r="AA239" s="32"/>
      <c r="AB239" s="32"/>
      <c r="AC239" s="32"/>
      <c r="AD239" s="32"/>
      <c r="AE239" s="32"/>
      <c r="AT239" s="17" t="s">
        <v>213</v>
      </c>
      <c r="AU239" s="17" t="s">
        <v>89</v>
      </c>
    </row>
    <row r="240" spans="1:47" s="2" customFormat="1" ht="19.5">
      <c r="A240" s="32"/>
      <c r="B240" s="33"/>
      <c r="C240" s="32"/>
      <c r="D240" s="158" t="s">
        <v>214</v>
      </c>
      <c r="E240" s="32"/>
      <c r="F240" s="163" t="s">
        <v>1723</v>
      </c>
      <c r="G240" s="32"/>
      <c r="H240" s="32"/>
      <c r="I240" s="160"/>
      <c r="J240" s="32"/>
      <c r="K240" s="32"/>
      <c r="L240" s="33"/>
      <c r="M240" s="161"/>
      <c r="N240" s="162"/>
      <c r="O240" s="58"/>
      <c r="P240" s="58"/>
      <c r="Q240" s="58"/>
      <c r="R240" s="58"/>
      <c r="S240" s="58"/>
      <c r="T240" s="59"/>
      <c r="U240" s="32"/>
      <c r="V240" s="32"/>
      <c r="W240" s="32"/>
      <c r="X240" s="32"/>
      <c r="Y240" s="32"/>
      <c r="Z240" s="32"/>
      <c r="AA240" s="32"/>
      <c r="AB240" s="32"/>
      <c r="AC240" s="32"/>
      <c r="AD240" s="32"/>
      <c r="AE240" s="32"/>
      <c r="AT240" s="17" t="s">
        <v>214</v>
      </c>
      <c r="AU240" s="17" t="s">
        <v>89</v>
      </c>
    </row>
    <row r="241" spans="2:51" s="15" customFormat="1" ht="12">
      <c r="B241" s="189"/>
      <c r="D241" s="158" t="s">
        <v>466</v>
      </c>
      <c r="E241" s="190" t="s">
        <v>1</v>
      </c>
      <c r="F241" s="191" t="s">
        <v>1724</v>
      </c>
      <c r="H241" s="192">
        <v>12.87</v>
      </c>
      <c r="I241" s="193"/>
      <c r="L241" s="189"/>
      <c r="M241" s="194"/>
      <c r="N241" s="195"/>
      <c r="O241" s="195"/>
      <c r="P241" s="195"/>
      <c r="Q241" s="195"/>
      <c r="R241" s="195"/>
      <c r="S241" s="195"/>
      <c r="T241" s="196"/>
      <c r="AT241" s="190" t="s">
        <v>466</v>
      </c>
      <c r="AU241" s="190" t="s">
        <v>89</v>
      </c>
      <c r="AV241" s="15" t="s">
        <v>89</v>
      </c>
      <c r="AW241" s="15" t="s">
        <v>36</v>
      </c>
      <c r="AX241" s="15" t="s">
        <v>87</v>
      </c>
      <c r="AY241" s="190" t="s">
        <v>207</v>
      </c>
    </row>
    <row r="242" spans="1:65" s="2" customFormat="1" ht="16.5" customHeight="1">
      <c r="A242" s="32"/>
      <c r="B242" s="143"/>
      <c r="C242" s="197" t="s">
        <v>542</v>
      </c>
      <c r="D242" s="197" t="s">
        <v>267</v>
      </c>
      <c r="E242" s="198" t="s">
        <v>1725</v>
      </c>
      <c r="F242" s="199" t="s">
        <v>1726</v>
      </c>
      <c r="G242" s="200" t="s">
        <v>796</v>
      </c>
      <c r="H242" s="201">
        <v>1.15</v>
      </c>
      <c r="I242" s="202"/>
      <c r="J242" s="203">
        <f>ROUND(I242*H242,2)</f>
        <v>0</v>
      </c>
      <c r="K242" s="204"/>
      <c r="L242" s="205"/>
      <c r="M242" s="206" t="s">
        <v>1</v>
      </c>
      <c r="N242" s="207" t="s">
        <v>44</v>
      </c>
      <c r="O242" s="58"/>
      <c r="P242" s="154">
        <f>O242*H242</f>
        <v>0</v>
      </c>
      <c r="Q242" s="154">
        <v>1</v>
      </c>
      <c r="R242" s="154">
        <f>Q242*H242</f>
        <v>1.15</v>
      </c>
      <c r="S242" s="154">
        <v>0</v>
      </c>
      <c r="T242" s="155">
        <f>S242*H242</f>
        <v>0</v>
      </c>
      <c r="U242" s="32"/>
      <c r="V242" s="32"/>
      <c r="W242" s="32"/>
      <c r="X242" s="32"/>
      <c r="Y242" s="32"/>
      <c r="Z242" s="32"/>
      <c r="AA242" s="32"/>
      <c r="AB242" s="32"/>
      <c r="AC242" s="32"/>
      <c r="AD242" s="32"/>
      <c r="AE242" s="32"/>
      <c r="AR242" s="156" t="s">
        <v>268</v>
      </c>
      <c r="AT242" s="156" t="s">
        <v>267</v>
      </c>
      <c r="AU242" s="156" t="s">
        <v>89</v>
      </c>
      <c r="AY242" s="17" t="s">
        <v>207</v>
      </c>
      <c r="BE242" s="157">
        <f>IF(N242="základní",J242,0)</f>
        <v>0</v>
      </c>
      <c r="BF242" s="157">
        <f>IF(N242="snížená",J242,0)</f>
        <v>0</v>
      </c>
      <c r="BG242" s="157">
        <f>IF(N242="zákl. přenesená",J242,0)</f>
        <v>0</v>
      </c>
      <c r="BH242" s="157">
        <f>IF(N242="sníž. přenesená",J242,0)</f>
        <v>0</v>
      </c>
      <c r="BI242" s="157">
        <f>IF(N242="nulová",J242,0)</f>
        <v>0</v>
      </c>
      <c r="BJ242" s="17" t="s">
        <v>87</v>
      </c>
      <c r="BK242" s="157">
        <f>ROUND(I242*H242,2)</f>
        <v>0</v>
      </c>
      <c r="BL242" s="17" t="s">
        <v>238</v>
      </c>
      <c r="BM242" s="156" t="s">
        <v>1809</v>
      </c>
    </row>
    <row r="243" spans="1:47" s="2" customFormat="1" ht="12">
      <c r="A243" s="32"/>
      <c r="B243" s="33"/>
      <c r="C243" s="32"/>
      <c r="D243" s="158" t="s">
        <v>213</v>
      </c>
      <c r="E243" s="32"/>
      <c r="F243" s="159" t="s">
        <v>1722</v>
      </c>
      <c r="G243" s="32"/>
      <c r="H243" s="32"/>
      <c r="I243" s="160"/>
      <c r="J243" s="32"/>
      <c r="K243" s="32"/>
      <c r="L243" s="33"/>
      <c r="M243" s="161"/>
      <c r="N243" s="162"/>
      <c r="O243" s="58"/>
      <c r="P243" s="58"/>
      <c r="Q243" s="58"/>
      <c r="R243" s="58"/>
      <c r="S243" s="58"/>
      <c r="T243" s="59"/>
      <c r="U243" s="32"/>
      <c r="V243" s="32"/>
      <c r="W243" s="32"/>
      <c r="X243" s="32"/>
      <c r="Y243" s="32"/>
      <c r="Z243" s="32"/>
      <c r="AA243" s="32"/>
      <c r="AB243" s="32"/>
      <c r="AC243" s="32"/>
      <c r="AD243" s="32"/>
      <c r="AE243" s="32"/>
      <c r="AT243" s="17" t="s">
        <v>213</v>
      </c>
      <c r="AU243" s="17" t="s">
        <v>89</v>
      </c>
    </row>
    <row r="244" spans="1:47" s="2" customFormat="1" ht="19.5">
      <c r="A244" s="32"/>
      <c r="B244" s="33"/>
      <c r="C244" s="32"/>
      <c r="D244" s="158" t="s">
        <v>214</v>
      </c>
      <c r="E244" s="32"/>
      <c r="F244" s="163" t="s">
        <v>1723</v>
      </c>
      <c r="G244" s="32"/>
      <c r="H244" s="32"/>
      <c r="I244" s="160"/>
      <c r="J244" s="32"/>
      <c r="K244" s="32"/>
      <c r="L244" s="33"/>
      <c r="M244" s="161"/>
      <c r="N244" s="162"/>
      <c r="O244" s="58"/>
      <c r="P244" s="58"/>
      <c r="Q244" s="58"/>
      <c r="R244" s="58"/>
      <c r="S244" s="58"/>
      <c r="T244" s="59"/>
      <c r="U244" s="32"/>
      <c r="V244" s="32"/>
      <c r="W244" s="32"/>
      <c r="X244" s="32"/>
      <c r="Y244" s="32"/>
      <c r="Z244" s="32"/>
      <c r="AA244" s="32"/>
      <c r="AB244" s="32"/>
      <c r="AC244" s="32"/>
      <c r="AD244" s="32"/>
      <c r="AE244" s="32"/>
      <c r="AT244" s="17" t="s">
        <v>214</v>
      </c>
      <c r="AU244" s="17" t="s">
        <v>89</v>
      </c>
    </row>
    <row r="245" spans="2:51" s="15" customFormat="1" ht="12">
      <c r="B245" s="189"/>
      <c r="D245" s="158" t="s">
        <v>466</v>
      </c>
      <c r="E245" s="190" t="s">
        <v>1</v>
      </c>
      <c r="F245" s="191" t="s">
        <v>1728</v>
      </c>
      <c r="H245" s="192">
        <v>1.15</v>
      </c>
      <c r="I245" s="193"/>
      <c r="L245" s="189"/>
      <c r="M245" s="194"/>
      <c r="N245" s="195"/>
      <c r="O245" s="195"/>
      <c r="P245" s="195"/>
      <c r="Q245" s="195"/>
      <c r="R245" s="195"/>
      <c r="S245" s="195"/>
      <c r="T245" s="196"/>
      <c r="AT245" s="190" t="s">
        <v>466</v>
      </c>
      <c r="AU245" s="190" t="s">
        <v>89</v>
      </c>
      <c r="AV245" s="15" t="s">
        <v>89</v>
      </c>
      <c r="AW245" s="15" t="s">
        <v>36</v>
      </c>
      <c r="AX245" s="15" t="s">
        <v>87</v>
      </c>
      <c r="AY245" s="190" t="s">
        <v>207</v>
      </c>
    </row>
    <row r="246" spans="1:65" s="2" customFormat="1" ht="16.5" customHeight="1">
      <c r="A246" s="32"/>
      <c r="B246" s="143"/>
      <c r="C246" s="197" t="s">
        <v>282</v>
      </c>
      <c r="D246" s="197" t="s">
        <v>267</v>
      </c>
      <c r="E246" s="198" t="s">
        <v>1729</v>
      </c>
      <c r="F246" s="199" t="s">
        <v>1730</v>
      </c>
      <c r="G246" s="200" t="s">
        <v>796</v>
      </c>
      <c r="H246" s="201">
        <v>0.079</v>
      </c>
      <c r="I246" s="202"/>
      <c r="J246" s="203">
        <f>ROUND(I246*H246,2)</f>
        <v>0</v>
      </c>
      <c r="K246" s="204"/>
      <c r="L246" s="205"/>
      <c r="M246" s="206" t="s">
        <v>1</v>
      </c>
      <c r="N246" s="207" t="s">
        <v>44</v>
      </c>
      <c r="O246" s="58"/>
      <c r="P246" s="154">
        <f>O246*H246</f>
        <v>0</v>
      </c>
      <c r="Q246" s="154">
        <v>0</v>
      </c>
      <c r="R246" s="154">
        <f>Q246*H246</f>
        <v>0</v>
      </c>
      <c r="S246" s="154">
        <v>0</v>
      </c>
      <c r="T246" s="155">
        <f>S246*H246</f>
        <v>0</v>
      </c>
      <c r="U246" s="32"/>
      <c r="V246" s="32"/>
      <c r="W246" s="32"/>
      <c r="X246" s="32"/>
      <c r="Y246" s="32"/>
      <c r="Z246" s="32"/>
      <c r="AA246" s="32"/>
      <c r="AB246" s="32"/>
      <c r="AC246" s="32"/>
      <c r="AD246" s="32"/>
      <c r="AE246" s="32"/>
      <c r="AR246" s="156" t="s">
        <v>268</v>
      </c>
      <c r="AT246" s="156" t="s">
        <v>267</v>
      </c>
      <c r="AU246" s="156" t="s">
        <v>89</v>
      </c>
      <c r="AY246" s="17" t="s">
        <v>207</v>
      </c>
      <c r="BE246" s="157">
        <f>IF(N246="základní",J246,0)</f>
        <v>0</v>
      </c>
      <c r="BF246" s="157">
        <f>IF(N246="snížená",J246,0)</f>
        <v>0</v>
      </c>
      <c r="BG246" s="157">
        <f>IF(N246="zákl. přenesená",J246,0)</f>
        <v>0</v>
      </c>
      <c r="BH246" s="157">
        <f>IF(N246="sníž. přenesená",J246,0)</f>
        <v>0</v>
      </c>
      <c r="BI246" s="157">
        <f>IF(N246="nulová",J246,0)</f>
        <v>0</v>
      </c>
      <c r="BJ246" s="17" t="s">
        <v>87</v>
      </c>
      <c r="BK246" s="157">
        <f>ROUND(I246*H246,2)</f>
        <v>0</v>
      </c>
      <c r="BL246" s="17" t="s">
        <v>238</v>
      </c>
      <c r="BM246" s="156" t="s">
        <v>1810</v>
      </c>
    </row>
    <row r="247" spans="1:47" s="2" customFormat="1" ht="12">
      <c r="A247" s="32"/>
      <c r="B247" s="33"/>
      <c r="C247" s="32"/>
      <c r="D247" s="158" t="s">
        <v>213</v>
      </c>
      <c r="E247" s="32"/>
      <c r="F247" s="159" t="s">
        <v>1732</v>
      </c>
      <c r="G247" s="32"/>
      <c r="H247" s="32"/>
      <c r="I247" s="160"/>
      <c r="J247" s="32"/>
      <c r="K247" s="32"/>
      <c r="L247" s="33"/>
      <c r="M247" s="161"/>
      <c r="N247" s="162"/>
      <c r="O247" s="58"/>
      <c r="P247" s="58"/>
      <c r="Q247" s="58"/>
      <c r="R247" s="58"/>
      <c r="S247" s="58"/>
      <c r="T247" s="59"/>
      <c r="U247" s="32"/>
      <c r="V247" s="32"/>
      <c r="W247" s="32"/>
      <c r="X247" s="32"/>
      <c r="Y247" s="32"/>
      <c r="Z247" s="32"/>
      <c r="AA247" s="32"/>
      <c r="AB247" s="32"/>
      <c r="AC247" s="32"/>
      <c r="AD247" s="32"/>
      <c r="AE247" s="32"/>
      <c r="AT247" s="17" t="s">
        <v>213</v>
      </c>
      <c r="AU247" s="17" t="s">
        <v>89</v>
      </c>
    </row>
    <row r="248" spans="2:51" s="15" customFormat="1" ht="12">
      <c r="B248" s="189"/>
      <c r="D248" s="158" t="s">
        <v>466</v>
      </c>
      <c r="E248" s="190" t="s">
        <v>1</v>
      </c>
      <c r="F248" s="191" t="s">
        <v>1733</v>
      </c>
      <c r="H248" s="192">
        <v>0.079</v>
      </c>
      <c r="I248" s="193"/>
      <c r="L248" s="189"/>
      <c r="M248" s="194"/>
      <c r="N248" s="195"/>
      <c r="O248" s="195"/>
      <c r="P248" s="195"/>
      <c r="Q248" s="195"/>
      <c r="R248" s="195"/>
      <c r="S248" s="195"/>
      <c r="T248" s="196"/>
      <c r="AT248" s="190" t="s">
        <v>466</v>
      </c>
      <c r="AU248" s="190" t="s">
        <v>89</v>
      </c>
      <c r="AV248" s="15" t="s">
        <v>89</v>
      </c>
      <c r="AW248" s="15" t="s">
        <v>36</v>
      </c>
      <c r="AX248" s="15" t="s">
        <v>87</v>
      </c>
      <c r="AY248" s="190" t="s">
        <v>207</v>
      </c>
    </row>
    <row r="249" spans="1:65" s="2" customFormat="1" ht="21.75" customHeight="1">
      <c r="A249" s="32"/>
      <c r="B249" s="143"/>
      <c r="C249" s="144" t="s">
        <v>549</v>
      </c>
      <c r="D249" s="144" t="s">
        <v>208</v>
      </c>
      <c r="E249" s="145" t="s">
        <v>1734</v>
      </c>
      <c r="F249" s="146" t="s">
        <v>1735</v>
      </c>
      <c r="G249" s="147" t="s">
        <v>1688</v>
      </c>
      <c r="H249" s="214"/>
      <c r="I249" s="149"/>
      <c r="J249" s="150">
        <f>ROUND(I249*H249,2)</f>
        <v>0</v>
      </c>
      <c r="K249" s="151"/>
      <c r="L249" s="33"/>
      <c r="M249" s="152" t="s">
        <v>1</v>
      </c>
      <c r="N249" s="153" t="s">
        <v>44</v>
      </c>
      <c r="O249" s="58"/>
      <c r="P249" s="154">
        <f>O249*H249</f>
        <v>0</v>
      </c>
      <c r="Q249" s="154">
        <v>0</v>
      </c>
      <c r="R249" s="154">
        <f>Q249*H249</f>
        <v>0</v>
      </c>
      <c r="S249" s="154">
        <v>0</v>
      </c>
      <c r="T249" s="155">
        <f>S249*H249</f>
        <v>0</v>
      </c>
      <c r="U249" s="32"/>
      <c r="V249" s="32"/>
      <c r="W249" s="32"/>
      <c r="X249" s="32"/>
      <c r="Y249" s="32"/>
      <c r="Z249" s="32"/>
      <c r="AA249" s="32"/>
      <c r="AB249" s="32"/>
      <c r="AC249" s="32"/>
      <c r="AD249" s="32"/>
      <c r="AE249" s="32"/>
      <c r="AR249" s="156" t="s">
        <v>238</v>
      </c>
      <c r="AT249" s="156" t="s">
        <v>208</v>
      </c>
      <c r="AU249" s="156" t="s">
        <v>89</v>
      </c>
      <c r="AY249" s="17" t="s">
        <v>207</v>
      </c>
      <c r="BE249" s="157">
        <f>IF(N249="základní",J249,0)</f>
        <v>0</v>
      </c>
      <c r="BF249" s="157">
        <f>IF(N249="snížená",J249,0)</f>
        <v>0</v>
      </c>
      <c r="BG249" s="157">
        <f>IF(N249="zákl. přenesená",J249,0)</f>
        <v>0</v>
      </c>
      <c r="BH249" s="157">
        <f>IF(N249="sníž. přenesená",J249,0)</f>
        <v>0</v>
      </c>
      <c r="BI249" s="157">
        <f>IF(N249="nulová",J249,0)</f>
        <v>0</v>
      </c>
      <c r="BJ249" s="17" t="s">
        <v>87</v>
      </c>
      <c r="BK249" s="157">
        <f>ROUND(I249*H249,2)</f>
        <v>0</v>
      </c>
      <c r="BL249" s="17" t="s">
        <v>238</v>
      </c>
      <c r="BM249" s="156" t="s">
        <v>1811</v>
      </c>
    </row>
    <row r="250" spans="1:47" s="2" customFormat="1" ht="29.25">
      <c r="A250" s="32"/>
      <c r="B250" s="33"/>
      <c r="C250" s="32"/>
      <c r="D250" s="158" t="s">
        <v>213</v>
      </c>
      <c r="E250" s="32"/>
      <c r="F250" s="159" t="s">
        <v>1737</v>
      </c>
      <c r="G250" s="32"/>
      <c r="H250" s="32"/>
      <c r="I250" s="160"/>
      <c r="J250" s="32"/>
      <c r="K250" s="32"/>
      <c r="L250" s="33"/>
      <c r="M250" s="161"/>
      <c r="N250" s="162"/>
      <c r="O250" s="58"/>
      <c r="P250" s="58"/>
      <c r="Q250" s="58"/>
      <c r="R250" s="58"/>
      <c r="S250" s="58"/>
      <c r="T250" s="59"/>
      <c r="U250" s="32"/>
      <c r="V250" s="32"/>
      <c r="W250" s="32"/>
      <c r="X250" s="32"/>
      <c r="Y250" s="32"/>
      <c r="Z250" s="32"/>
      <c r="AA250" s="32"/>
      <c r="AB250" s="32"/>
      <c r="AC250" s="32"/>
      <c r="AD250" s="32"/>
      <c r="AE250" s="32"/>
      <c r="AT250" s="17" t="s">
        <v>213</v>
      </c>
      <c r="AU250" s="17" t="s">
        <v>89</v>
      </c>
    </row>
    <row r="251" spans="2:63" s="11" customFormat="1" ht="22.9" customHeight="1">
      <c r="B251" s="132"/>
      <c r="D251" s="133" t="s">
        <v>78</v>
      </c>
      <c r="E251" s="187" t="s">
        <v>1738</v>
      </c>
      <c r="F251" s="187" t="s">
        <v>1739</v>
      </c>
      <c r="I251" s="135"/>
      <c r="J251" s="188">
        <f>BK251</f>
        <v>0</v>
      </c>
      <c r="L251" s="132"/>
      <c r="M251" s="137"/>
      <c r="N251" s="138"/>
      <c r="O251" s="138"/>
      <c r="P251" s="139">
        <f>SUM(P252:P263)</f>
        <v>0</v>
      </c>
      <c r="Q251" s="138"/>
      <c r="R251" s="139">
        <f>SUM(R252:R263)</f>
        <v>0.6036030000000001</v>
      </c>
      <c r="S251" s="138"/>
      <c r="T251" s="140">
        <f>SUM(T252:T263)</f>
        <v>0</v>
      </c>
      <c r="AR251" s="133" t="s">
        <v>89</v>
      </c>
      <c r="AT251" s="141" t="s">
        <v>78</v>
      </c>
      <c r="AU251" s="141" t="s">
        <v>87</v>
      </c>
      <c r="AY251" s="133" t="s">
        <v>207</v>
      </c>
      <c r="BK251" s="142">
        <f>SUM(BK252:BK263)</f>
        <v>0</v>
      </c>
    </row>
    <row r="252" spans="1:65" s="2" customFormat="1" ht="21.75" customHeight="1">
      <c r="A252" s="32"/>
      <c r="B252" s="143"/>
      <c r="C252" s="144" t="s">
        <v>285</v>
      </c>
      <c r="D252" s="144" t="s">
        <v>208</v>
      </c>
      <c r="E252" s="145" t="s">
        <v>1740</v>
      </c>
      <c r="F252" s="146" t="s">
        <v>1741</v>
      </c>
      <c r="G252" s="147" t="s">
        <v>789</v>
      </c>
      <c r="H252" s="148">
        <v>571.82</v>
      </c>
      <c r="I252" s="149"/>
      <c r="J252" s="150">
        <f>ROUND(I252*H252,2)</f>
        <v>0</v>
      </c>
      <c r="K252" s="151"/>
      <c r="L252" s="33"/>
      <c r="M252" s="152" t="s">
        <v>1</v>
      </c>
      <c r="N252" s="153" t="s">
        <v>44</v>
      </c>
      <c r="O252" s="58"/>
      <c r="P252" s="154">
        <f>O252*H252</f>
        <v>0</v>
      </c>
      <c r="Q252" s="154">
        <v>0.00013</v>
      </c>
      <c r="R252" s="154">
        <f>Q252*H252</f>
        <v>0.0743366</v>
      </c>
      <c r="S252" s="154">
        <v>0</v>
      </c>
      <c r="T252" s="155">
        <f>S252*H252</f>
        <v>0</v>
      </c>
      <c r="U252" s="32"/>
      <c r="V252" s="32"/>
      <c r="W252" s="32"/>
      <c r="X252" s="32"/>
      <c r="Y252" s="32"/>
      <c r="Z252" s="32"/>
      <c r="AA252" s="32"/>
      <c r="AB252" s="32"/>
      <c r="AC252" s="32"/>
      <c r="AD252" s="32"/>
      <c r="AE252" s="32"/>
      <c r="AR252" s="156" t="s">
        <v>238</v>
      </c>
      <c r="AT252" s="156" t="s">
        <v>208</v>
      </c>
      <c r="AU252" s="156" t="s">
        <v>89</v>
      </c>
      <c r="AY252" s="17" t="s">
        <v>207</v>
      </c>
      <c r="BE252" s="157">
        <f>IF(N252="základní",J252,0)</f>
        <v>0</v>
      </c>
      <c r="BF252" s="157">
        <f>IF(N252="snížená",J252,0)</f>
        <v>0</v>
      </c>
      <c r="BG252" s="157">
        <f>IF(N252="zákl. přenesená",J252,0)</f>
        <v>0</v>
      </c>
      <c r="BH252" s="157">
        <f>IF(N252="sníž. přenesená",J252,0)</f>
        <v>0</v>
      </c>
      <c r="BI252" s="157">
        <f>IF(N252="nulová",J252,0)</f>
        <v>0</v>
      </c>
      <c r="BJ252" s="17" t="s">
        <v>87</v>
      </c>
      <c r="BK252" s="157">
        <f>ROUND(I252*H252,2)</f>
        <v>0</v>
      </c>
      <c r="BL252" s="17" t="s">
        <v>238</v>
      </c>
      <c r="BM252" s="156" t="s">
        <v>1812</v>
      </c>
    </row>
    <row r="253" spans="1:47" s="2" customFormat="1" ht="12">
      <c r="A253" s="32"/>
      <c r="B253" s="33"/>
      <c r="C253" s="32"/>
      <c r="D253" s="158" t="s">
        <v>213</v>
      </c>
      <c r="E253" s="32"/>
      <c r="F253" s="159" t="s">
        <v>1743</v>
      </c>
      <c r="G253" s="32"/>
      <c r="H253" s="32"/>
      <c r="I253" s="160"/>
      <c r="J253" s="32"/>
      <c r="K253" s="32"/>
      <c r="L253" s="33"/>
      <c r="M253" s="161"/>
      <c r="N253" s="162"/>
      <c r="O253" s="58"/>
      <c r="P253" s="58"/>
      <c r="Q253" s="58"/>
      <c r="R253" s="58"/>
      <c r="S253" s="58"/>
      <c r="T253" s="59"/>
      <c r="U253" s="32"/>
      <c r="V253" s="32"/>
      <c r="W253" s="32"/>
      <c r="X253" s="32"/>
      <c r="Y253" s="32"/>
      <c r="Z253" s="32"/>
      <c r="AA253" s="32"/>
      <c r="AB253" s="32"/>
      <c r="AC253" s="32"/>
      <c r="AD253" s="32"/>
      <c r="AE253" s="32"/>
      <c r="AT253" s="17" t="s">
        <v>213</v>
      </c>
      <c r="AU253" s="17" t="s">
        <v>89</v>
      </c>
    </row>
    <row r="254" spans="2:51" s="15" customFormat="1" ht="12">
      <c r="B254" s="189"/>
      <c r="D254" s="158" t="s">
        <v>466</v>
      </c>
      <c r="E254" s="190" t="s">
        <v>1</v>
      </c>
      <c r="F254" s="191" t="s">
        <v>1744</v>
      </c>
      <c r="H254" s="192">
        <v>571.82</v>
      </c>
      <c r="I254" s="193"/>
      <c r="L254" s="189"/>
      <c r="M254" s="194"/>
      <c r="N254" s="195"/>
      <c r="O254" s="195"/>
      <c r="P254" s="195"/>
      <c r="Q254" s="195"/>
      <c r="R254" s="195"/>
      <c r="S254" s="195"/>
      <c r="T254" s="196"/>
      <c r="AT254" s="190" t="s">
        <v>466</v>
      </c>
      <c r="AU254" s="190" t="s">
        <v>89</v>
      </c>
      <c r="AV254" s="15" t="s">
        <v>89</v>
      </c>
      <c r="AW254" s="15" t="s">
        <v>36</v>
      </c>
      <c r="AX254" s="15" t="s">
        <v>87</v>
      </c>
      <c r="AY254" s="190" t="s">
        <v>207</v>
      </c>
    </row>
    <row r="255" spans="1:65" s="2" customFormat="1" ht="21.75" customHeight="1">
      <c r="A255" s="32"/>
      <c r="B255" s="143"/>
      <c r="C255" s="144" t="s">
        <v>557</v>
      </c>
      <c r="D255" s="144" t="s">
        <v>208</v>
      </c>
      <c r="E255" s="145" t="s">
        <v>1745</v>
      </c>
      <c r="F255" s="146" t="s">
        <v>1746</v>
      </c>
      <c r="G255" s="147" t="s">
        <v>789</v>
      </c>
      <c r="H255" s="148">
        <v>22.8</v>
      </c>
      <c r="I255" s="149"/>
      <c r="J255" s="150">
        <f>ROUND(I255*H255,2)</f>
        <v>0</v>
      </c>
      <c r="K255" s="151"/>
      <c r="L255" s="33"/>
      <c r="M255" s="152" t="s">
        <v>1</v>
      </c>
      <c r="N255" s="153" t="s">
        <v>44</v>
      </c>
      <c r="O255" s="58"/>
      <c r="P255" s="154">
        <f>O255*H255</f>
        <v>0</v>
      </c>
      <c r="Q255" s="154">
        <v>0.00014</v>
      </c>
      <c r="R255" s="154">
        <f>Q255*H255</f>
        <v>0.003192</v>
      </c>
      <c r="S255" s="154">
        <v>0</v>
      </c>
      <c r="T255" s="155">
        <f>S255*H255</f>
        <v>0</v>
      </c>
      <c r="U255" s="32"/>
      <c r="V255" s="32"/>
      <c r="W255" s="32"/>
      <c r="X255" s="32"/>
      <c r="Y255" s="32"/>
      <c r="Z255" s="32"/>
      <c r="AA255" s="32"/>
      <c r="AB255" s="32"/>
      <c r="AC255" s="32"/>
      <c r="AD255" s="32"/>
      <c r="AE255" s="32"/>
      <c r="AR255" s="156" t="s">
        <v>238</v>
      </c>
      <c r="AT255" s="156" t="s">
        <v>208</v>
      </c>
      <c r="AU255" s="156" t="s">
        <v>89</v>
      </c>
      <c r="AY255" s="17" t="s">
        <v>207</v>
      </c>
      <c r="BE255" s="157">
        <f>IF(N255="základní",J255,0)</f>
        <v>0</v>
      </c>
      <c r="BF255" s="157">
        <f>IF(N255="snížená",J255,0)</f>
        <v>0</v>
      </c>
      <c r="BG255" s="157">
        <f>IF(N255="zákl. přenesená",J255,0)</f>
        <v>0</v>
      </c>
      <c r="BH255" s="157">
        <f>IF(N255="sníž. přenesená",J255,0)</f>
        <v>0</v>
      </c>
      <c r="BI255" s="157">
        <f>IF(N255="nulová",J255,0)</f>
        <v>0</v>
      </c>
      <c r="BJ255" s="17" t="s">
        <v>87</v>
      </c>
      <c r="BK255" s="157">
        <f>ROUND(I255*H255,2)</f>
        <v>0</v>
      </c>
      <c r="BL255" s="17" t="s">
        <v>238</v>
      </c>
      <c r="BM255" s="156" t="s">
        <v>1813</v>
      </c>
    </row>
    <row r="256" spans="1:47" s="2" customFormat="1" ht="19.5">
      <c r="A256" s="32"/>
      <c r="B256" s="33"/>
      <c r="C256" s="32"/>
      <c r="D256" s="158" t="s">
        <v>213</v>
      </c>
      <c r="E256" s="32"/>
      <c r="F256" s="159" t="s">
        <v>1748</v>
      </c>
      <c r="G256" s="32"/>
      <c r="H256" s="32"/>
      <c r="I256" s="160"/>
      <c r="J256" s="32"/>
      <c r="K256" s="32"/>
      <c r="L256" s="33"/>
      <c r="M256" s="161"/>
      <c r="N256" s="162"/>
      <c r="O256" s="58"/>
      <c r="P256" s="58"/>
      <c r="Q256" s="58"/>
      <c r="R256" s="58"/>
      <c r="S256" s="58"/>
      <c r="T256" s="59"/>
      <c r="U256" s="32"/>
      <c r="V256" s="32"/>
      <c r="W256" s="32"/>
      <c r="X256" s="32"/>
      <c r="Y256" s="32"/>
      <c r="Z256" s="32"/>
      <c r="AA256" s="32"/>
      <c r="AB256" s="32"/>
      <c r="AC256" s="32"/>
      <c r="AD256" s="32"/>
      <c r="AE256" s="32"/>
      <c r="AT256" s="17" t="s">
        <v>213</v>
      </c>
      <c r="AU256" s="17" t="s">
        <v>89</v>
      </c>
    </row>
    <row r="257" spans="2:51" s="15" customFormat="1" ht="12">
      <c r="B257" s="189"/>
      <c r="D257" s="158" t="s">
        <v>466</v>
      </c>
      <c r="E257" s="190" t="s">
        <v>1</v>
      </c>
      <c r="F257" s="191" t="s">
        <v>1749</v>
      </c>
      <c r="H257" s="192">
        <v>22.8</v>
      </c>
      <c r="I257" s="193"/>
      <c r="L257" s="189"/>
      <c r="M257" s="194"/>
      <c r="N257" s="195"/>
      <c r="O257" s="195"/>
      <c r="P257" s="195"/>
      <c r="Q257" s="195"/>
      <c r="R257" s="195"/>
      <c r="S257" s="195"/>
      <c r="T257" s="196"/>
      <c r="AT257" s="190" t="s">
        <v>466</v>
      </c>
      <c r="AU257" s="190" t="s">
        <v>89</v>
      </c>
      <c r="AV257" s="15" t="s">
        <v>89</v>
      </c>
      <c r="AW257" s="15" t="s">
        <v>36</v>
      </c>
      <c r="AX257" s="15" t="s">
        <v>87</v>
      </c>
      <c r="AY257" s="190" t="s">
        <v>207</v>
      </c>
    </row>
    <row r="258" spans="1:65" s="2" customFormat="1" ht="21.75" customHeight="1">
      <c r="A258" s="32"/>
      <c r="B258" s="143"/>
      <c r="C258" s="144" t="s">
        <v>288</v>
      </c>
      <c r="D258" s="144" t="s">
        <v>208</v>
      </c>
      <c r="E258" s="145" t="s">
        <v>1750</v>
      </c>
      <c r="F258" s="146" t="s">
        <v>1751</v>
      </c>
      <c r="G258" s="147" t="s">
        <v>789</v>
      </c>
      <c r="H258" s="148">
        <v>1143.64</v>
      </c>
      <c r="I258" s="149"/>
      <c r="J258" s="150">
        <f>ROUND(I258*H258,2)</f>
        <v>0</v>
      </c>
      <c r="K258" s="151"/>
      <c r="L258" s="33"/>
      <c r="M258" s="152" t="s">
        <v>1</v>
      </c>
      <c r="N258" s="153" t="s">
        <v>44</v>
      </c>
      <c r="O258" s="58"/>
      <c r="P258" s="154">
        <f>O258*H258</f>
        <v>0</v>
      </c>
      <c r="Q258" s="154">
        <v>0.00023</v>
      </c>
      <c r="R258" s="154">
        <f>Q258*H258</f>
        <v>0.2630372</v>
      </c>
      <c r="S258" s="154">
        <v>0</v>
      </c>
      <c r="T258" s="155">
        <f>S258*H258</f>
        <v>0</v>
      </c>
      <c r="U258" s="32"/>
      <c r="V258" s="32"/>
      <c r="W258" s="32"/>
      <c r="X258" s="32"/>
      <c r="Y258" s="32"/>
      <c r="Z258" s="32"/>
      <c r="AA258" s="32"/>
      <c r="AB258" s="32"/>
      <c r="AC258" s="32"/>
      <c r="AD258" s="32"/>
      <c r="AE258" s="32"/>
      <c r="AR258" s="156" t="s">
        <v>238</v>
      </c>
      <c r="AT258" s="156" t="s">
        <v>208</v>
      </c>
      <c r="AU258" s="156" t="s">
        <v>89</v>
      </c>
      <c r="AY258" s="17" t="s">
        <v>207</v>
      </c>
      <c r="BE258" s="157">
        <f>IF(N258="základní",J258,0)</f>
        <v>0</v>
      </c>
      <c r="BF258" s="157">
        <f>IF(N258="snížená",J258,0)</f>
        <v>0</v>
      </c>
      <c r="BG258" s="157">
        <f>IF(N258="zákl. přenesená",J258,0)</f>
        <v>0</v>
      </c>
      <c r="BH258" s="157">
        <f>IF(N258="sníž. přenesená",J258,0)</f>
        <v>0</v>
      </c>
      <c r="BI258" s="157">
        <f>IF(N258="nulová",J258,0)</f>
        <v>0</v>
      </c>
      <c r="BJ258" s="17" t="s">
        <v>87</v>
      </c>
      <c r="BK258" s="157">
        <f>ROUND(I258*H258,2)</f>
        <v>0</v>
      </c>
      <c r="BL258" s="17" t="s">
        <v>238</v>
      </c>
      <c r="BM258" s="156" t="s">
        <v>1814</v>
      </c>
    </row>
    <row r="259" spans="1:47" s="2" customFormat="1" ht="12">
      <c r="A259" s="32"/>
      <c r="B259" s="33"/>
      <c r="C259" s="32"/>
      <c r="D259" s="158" t="s">
        <v>213</v>
      </c>
      <c r="E259" s="32"/>
      <c r="F259" s="159" t="s">
        <v>1753</v>
      </c>
      <c r="G259" s="32"/>
      <c r="H259" s="32"/>
      <c r="I259" s="160"/>
      <c r="J259" s="32"/>
      <c r="K259" s="32"/>
      <c r="L259" s="33"/>
      <c r="M259" s="161"/>
      <c r="N259" s="162"/>
      <c r="O259" s="58"/>
      <c r="P259" s="58"/>
      <c r="Q259" s="58"/>
      <c r="R259" s="58"/>
      <c r="S259" s="58"/>
      <c r="T259" s="59"/>
      <c r="U259" s="32"/>
      <c r="V259" s="32"/>
      <c r="W259" s="32"/>
      <c r="X259" s="32"/>
      <c r="Y259" s="32"/>
      <c r="Z259" s="32"/>
      <c r="AA259" s="32"/>
      <c r="AB259" s="32"/>
      <c r="AC259" s="32"/>
      <c r="AD259" s="32"/>
      <c r="AE259" s="32"/>
      <c r="AT259" s="17" t="s">
        <v>213</v>
      </c>
      <c r="AU259" s="17" t="s">
        <v>89</v>
      </c>
    </row>
    <row r="260" spans="2:51" s="15" customFormat="1" ht="12">
      <c r="B260" s="189"/>
      <c r="D260" s="158" t="s">
        <v>466</v>
      </c>
      <c r="E260" s="190" t="s">
        <v>1</v>
      </c>
      <c r="F260" s="191" t="s">
        <v>1754</v>
      </c>
      <c r="H260" s="192">
        <v>1143.64</v>
      </c>
      <c r="I260" s="193"/>
      <c r="L260" s="189"/>
      <c r="M260" s="194"/>
      <c r="N260" s="195"/>
      <c r="O260" s="195"/>
      <c r="P260" s="195"/>
      <c r="Q260" s="195"/>
      <c r="R260" s="195"/>
      <c r="S260" s="195"/>
      <c r="T260" s="196"/>
      <c r="AT260" s="190" t="s">
        <v>466</v>
      </c>
      <c r="AU260" s="190" t="s">
        <v>89</v>
      </c>
      <c r="AV260" s="15" t="s">
        <v>89</v>
      </c>
      <c r="AW260" s="15" t="s">
        <v>36</v>
      </c>
      <c r="AX260" s="15" t="s">
        <v>87</v>
      </c>
      <c r="AY260" s="190" t="s">
        <v>207</v>
      </c>
    </row>
    <row r="261" spans="1:65" s="2" customFormat="1" ht="21.75" customHeight="1">
      <c r="A261" s="32"/>
      <c r="B261" s="143"/>
      <c r="C261" s="144" t="s">
        <v>562</v>
      </c>
      <c r="D261" s="144" t="s">
        <v>208</v>
      </c>
      <c r="E261" s="145" t="s">
        <v>1755</v>
      </c>
      <c r="F261" s="146" t="s">
        <v>1756</v>
      </c>
      <c r="G261" s="147" t="s">
        <v>789</v>
      </c>
      <c r="H261" s="148">
        <v>1143.64</v>
      </c>
      <c r="I261" s="149"/>
      <c r="J261" s="150">
        <f>ROUND(I261*H261,2)</f>
        <v>0</v>
      </c>
      <c r="K261" s="151"/>
      <c r="L261" s="33"/>
      <c r="M261" s="152" t="s">
        <v>1</v>
      </c>
      <c r="N261" s="153" t="s">
        <v>44</v>
      </c>
      <c r="O261" s="58"/>
      <c r="P261" s="154">
        <f>O261*H261</f>
        <v>0</v>
      </c>
      <c r="Q261" s="154">
        <v>0.00023</v>
      </c>
      <c r="R261" s="154">
        <f>Q261*H261</f>
        <v>0.2630372</v>
      </c>
      <c r="S261" s="154">
        <v>0</v>
      </c>
      <c r="T261" s="155">
        <f>S261*H261</f>
        <v>0</v>
      </c>
      <c r="U261" s="32"/>
      <c r="V261" s="32"/>
      <c r="W261" s="32"/>
      <c r="X261" s="32"/>
      <c r="Y261" s="32"/>
      <c r="Z261" s="32"/>
      <c r="AA261" s="32"/>
      <c r="AB261" s="32"/>
      <c r="AC261" s="32"/>
      <c r="AD261" s="32"/>
      <c r="AE261" s="32"/>
      <c r="AR261" s="156" t="s">
        <v>238</v>
      </c>
      <c r="AT261" s="156" t="s">
        <v>208</v>
      </c>
      <c r="AU261" s="156" t="s">
        <v>89</v>
      </c>
      <c r="AY261" s="17" t="s">
        <v>207</v>
      </c>
      <c r="BE261" s="157">
        <f>IF(N261="základní",J261,0)</f>
        <v>0</v>
      </c>
      <c r="BF261" s="157">
        <f>IF(N261="snížená",J261,0)</f>
        <v>0</v>
      </c>
      <c r="BG261" s="157">
        <f>IF(N261="zákl. přenesená",J261,0)</f>
        <v>0</v>
      </c>
      <c r="BH261" s="157">
        <f>IF(N261="sníž. přenesená",J261,0)</f>
        <v>0</v>
      </c>
      <c r="BI261" s="157">
        <f>IF(N261="nulová",J261,0)</f>
        <v>0</v>
      </c>
      <c r="BJ261" s="17" t="s">
        <v>87</v>
      </c>
      <c r="BK261" s="157">
        <f>ROUND(I261*H261,2)</f>
        <v>0</v>
      </c>
      <c r="BL261" s="17" t="s">
        <v>238</v>
      </c>
      <c r="BM261" s="156" t="s">
        <v>1815</v>
      </c>
    </row>
    <row r="262" spans="1:47" s="2" customFormat="1" ht="19.5">
      <c r="A262" s="32"/>
      <c r="B262" s="33"/>
      <c r="C262" s="32"/>
      <c r="D262" s="158" t="s">
        <v>213</v>
      </c>
      <c r="E262" s="32"/>
      <c r="F262" s="159" t="s">
        <v>1758</v>
      </c>
      <c r="G262" s="32"/>
      <c r="H262" s="32"/>
      <c r="I262" s="160"/>
      <c r="J262" s="32"/>
      <c r="K262" s="32"/>
      <c r="L262" s="33"/>
      <c r="M262" s="161"/>
      <c r="N262" s="162"/>
      <c r="O262" s="58"/>
      <c r="P262" s="58"/>
      <c r="Q262" s="58"/>
      <c r="R262" s="58"/>
      <c r="S262" s="58"/>
      <c r="T262" s="59"/>
      <c r="U262" s="32"/>
      <c r="V262" s="32"/>
      <c r="W262" s="32"/>
      <c r="X262" s="32"/>
      <c r="Y262" s="32"/>
      <c r="Z262" s="32"/>
      <c r="AA262" s="32"/>
      <c r="AB262" s="32"/>
      <c r="AC262" s="32"/>
      <c r="AD262" s="32"/>
      <c r="AE262" s="32"/>
      <c r="AT262" s="17" t="s">
        <v>213</v>
      </c>
      <c r="AU262" s="17" t="s">
        <v>89</v>
      </c>
    </row>
    <row r="263" spans="2:51" s="15" customFormat="1" ht="12">
      <c r="B263" s="189"/>
      <c r="D263" s="158" t="s">
        <v>466</v>
      </c>
      <c r="E263" s="190" t="s">
        <v>1</v>
      </c>
      <c r="F263" s="191" t="s">
        <v>1759</v>
      </c>
      <c r="H263" s="192">
        <v>1143.64</v>
      </c>
      <c r="I263" s="193"/>
      <c r="L263" s="189"/>
      <c r="M263" s="194"/>
      <c r="N263" s="195"/>
      <c r="O263" s="195"/>
      <c r="P263" s="195"/>
      <c r="Q263" s="195"/>
      <c r="R263" s="195"/>
      <c r="S263" s="195"/>
      <c r="T263" s="196"/>
      <c r="AT263" s="190" t="s">
        <v>466</v>
      </c>
      <c r="AU263" s="190" t="s">
        <v>89</v>
      </c>
      <c r="AV263" s="15" t="s">
        <v>89</v>
      </c>
      <c r="AW263" s="15" t="s">
        <v>36</v>
      </c>
      <c r="AX263" s="15" t="s">
        <v>87</v>
      </c>
      <c r="AY263" s="190" t="s">
        <v>207</v>
      </c>
    </row>
    <row r="264" spans="2:63" s="11" customFormat="1" ht="25.9" customHeight="1">
      <c r="B264" s="132"/>
      <c r="D264" s="133" t="s">
        <v>78</v>
      </c>
      <c r="E264" s="134" t="s">
        <v>1760</v>
      </c>
      <c r="F264" s="134" t="s">
        <v>1761</v>
      </c>
      <c r="I264" s="135"/>
      <c r="J264" s="136">
        <f>BK264</f>
        <v>0</v>
      </c>
      <c r="L264" s="132"/>
      <c r="M264" s="137"/>
      <c r="N264" s="138"/>
      <c r="O264" s="138"/>
      <c r="P264" s="139">
        <f>P265</f>
        <v>0</v>
      </c>
      <c r="Q264" s="138"/>
      <c r="R264" s="139">
        <f>R265</f>
        <v>0</v>
      </c>
      <c r="S264" s="138"/>
      <c r="T264" s="140">
        <f>T265</f>
        <v>0</v>
      </c>
      <c r="AR264" s="133" t="s">
        <v>225</v>
      </c>
      <c r="AT264" s="141" t="s">
        <v>78</v>
      </c>
      <c r="AU264" s="141" t="s">
        <v>79</v>
      </c>
      <c r="AY264" s="133" t="s">
        <v>207</v>
      </c>
      <c r="BK264" s="142">
        <f>BK265</f>
        <v>0</v>
      </c>
    </row>
    <row r="265" spans="2:63" s="11" customFormat="1" ht="22.9" customHeight="1">
      <c r="B265" s="132"/>
      <c r="D265" s="133" t="s">
        <v>78</v>
      </c>
      <c r="E265" s="187" t="s">
        <v>1762</v>
      </c>
      <c r="F265" s="187" t="s">
        <v>1763</v>
      </c>
      <c r="I265" s="135"/>
      <c r="J265" s="188">
        <f>BK265</f>
        <v>0</v>
      </c>
      <c r="L265" s="132"/>
      <c r="M265" s="137"/>
      <c r="N265" s="138"/>
      <c r="O265" s="138"/>
      <c r="P265" s="139">
        <f>SUM(P266:P267)</f>
        <v>0</v>
      </c>
      <c r="Q265" s="138"/>
      <c r="R265" s="139">
        <f>SUM(R266:R267)</f>
        <v>0</v>
      </c>
      <c r="S265" s="138"/>
      <c r="T265" s="140">
        <f>SUM(T266:T267)</f>
        <v>0</v>
      </c>
      <c r="AR265" s="133" t="s">
        <v>225</v>
      </c>
      <c r="AT265" s="141" t="s">
        <v>78</v>
      </c>
      <c r="AU265" s="141" t="s">
        <v>87</v>
      </c>
      <c r="AY265" s="133" t="s">
        <v>207</v>
      </c>
      <c r="BK265" s="142">
        <f>SUM(BK266:BK267)</f>
        <v>0</v>
      </c>
    </row>
    <row r="266" spans="1:65" s="2" customFormat="1" ht="16.5" customHeight="1">
      <c r="A266" s="32"/>
      <c r="B266" s="143"/>
      <c r="C266" s="144" t="s">
        <v>292</v>
      </c>
      <c r="D266" s="144" t="s">
        <v>208</v>
      </c>
      <c r="E266" s="145" t="s">
        <v>1764</v>
      </c>
      <c r="F266" s="146" t="s">
        <v>1765</v>
      </c>
      <c r="G266" s="147" t="s">
        <v>1766</v>
      </c>
      <c r="H266" s="148">
        <v>1</v>
      </c>
      <c r="I266" s="149"/>
      <c r="J266" s="150">
        <f>ROUND(I266*H266,2)</f>
        <v>0</v>
      </c>
      <c r="K266" s="151"/>
      <c r="L266" s="33"/>
      <c r="M266" s="152" t="s">
        <v>1</v>
      </c>
      <c r="N266" s="153" t="s">
        <v>44</v>
      </c>
      <c r="O266" s="58"/>
      <c r="P266" s="154">
        <f>O266*H266</f>
        <v>0</v>
      </c>
      <c r="Q266" s="154">
        <v>0</v>
      </c>
      <c r="R266" s="154">
        <f>Q266*H266</f>
        <v>0</v>
      </c>
      <c r="S266" s="154">
        <v>0</v>
      </c>
      <c r="T266" s="155">
        <f>S266*H266</f>
        <v>0</v>
      </c>
      <c r="U266" s="32"/>
      <c r="V266" s="32"/>
      <c r="W266" s="32"/>
      <c r="X266" s="32"/>
      <c r="Y266" s="32"/>
      <c r="Z266" s="32"/>
      <c r="AA266" s="32"/>
      <c r="AB266" s="32"/>
      <c r="AC266" s="32"/>
      <c r="AD266" s="32"/>
      <c r="AE266" s="32"/>
      <c r="AR266" s="156" t="s">
        <v>1767</v>
      </c>
      <c r="AT266" s="156" t="s">
        <v>208</v>
      </c>
      <c r="AU266" s="156" t="s">
        <v>89</v>
      </c>
      <c r="AY266" s="17" t="s">
        <v>207</v>
      </c>
      <c r="BE266" s="157">
        <f>IF(N266="základní",J266,0)</f>
        <v>0</v>
      </c>
      <c r="BF266" s="157">
        <f>IF(N266="snížená",J266,0)</f>
        <v>0</v>
      </c>
      <c r="BG266" s="157">
        <f>IF(N266="zákl. přenesená",J266,0)</f>
        <v>0</v>
      </c>
      <c r="BH266" s="157">
        <f>IF(N266="sníž. přenesená",J266,0)</f>
        <v>0</v>
      </c>
      <c r="BI266" s="157">
        <f>IF(N266="nulová",J266,0)</f>
        <v>0</v>
      </c>
      <c r="BJ266" s="17" t="s">
        <v>87</v>
      </c>
      <c r="BK266" s="157">
        <f>ROUND(I266*H266,2)</f>
        <v>0</v>
      </c>
      <c r="BL266" s="17" t="s">
        <v>1767</v>
      </c>
      <c r="BM266" s="156" t="s">
        <v>1816</v>
      </c>
    </row>
    <row r="267" spans="1:47" s="2" customFormat="1" ht="12">
      <c r="A267" s="32"/>
      <c r="B267" s="33"/>
      <c r="C267" s="32"/>
      <c r="D267" s="158" t="s">
        <v>213</v>
      </c>
      <c r="E267" s="32"/>
      <c r="F267" s="159" t="s">
        <v>1769</v>
      </c>
      <c r="G267" s="32"/>
      <c r="H267" s="32"/>
      <c r="I267" s="160"/>
      <c r="J267" s="32"/>
      <c r="K267" s="32"/>
      <c r="L267" s="33"/>
      <c r="M267" s="164"/>
      <c r="N267" s="165"/>
      <c r="O267" s="166"/>
      <c r="P267" s="166"/>
      <c r="Q267" s="166"/>
      <c r="R267" s="166"/>
      <c r="S267" s="166"/>
      <c r="T267" s="167"/>
      <c r="U267" s="32"/>
      <c r="V267" s="32"/>
      <c r="W267" s="32"/>
      <c r="X267" s="32"/>
      <c r="Y267" s="32"/>
      <c r="Z267" s="32"/>
      <c r="AA267" s="32"/>
      <c r="AB267" s="32"/>
      <c r="AC267" s="32"/>
      <c r="AD267" s="32"/>
      <c r="AE267" s="32"/>
      <c r="AT267" s="17" t="s">
        <v>213</v>
      </c>
      <c r="AU267" s="17" t="s">
        <v>89</v>
      </c>
    </row>
    <row r="268" spans="1:31" s="2" customFormat="1" ht="6.95" customHeight="1">
      <c r="A268" s="32"/>
      <c r="B268" s="47"/>
      <c r="C268" s="48"/>
      <c r="D268" s="48"/>
      <c r="E268" s="48"/>
      <c r="F268" s="48"/>
      <c r="G268" s="48"/>
      <c r="H268" s="48"/>
      <c r="I268" s="48"/>
      <c r="J268" s="48"/>
      <c r="K268" s="48"/>
      <c r="L268" s="33"/>
      <c r="M268" s="32"/>
      <c r="O268" s="32"/>
      <c r="P268" s="32"/>
      <c r="Q268" s="32"/>
      <c r="R268" s="32"/>
      <c r="S268" s="32"/>
      <c r="T268" s="32"/>
      <c r="U268" s="32"/>
      <c r="V268" s="32"/>
      <c r="W268" s="32"/>
      <c r="X268" s="32"/>
      <c r="Y268" s="32"/>
      <c r="Z268" s="32"/>
      <c r="AA268" s="32"/>
      <c r="AB268" s="32"/>
      <c r="AC268" s="32"/>
      <c r="AD268" s="32"/>
      <c r="AE268" s="32"/>
    </row>
  </sheetData>
  <autoFilter ref="C127:K267"/>
  <mergeCells count="9">
    <mergeCell ref="E87:H87"/>
    <mergeCell ref="E118:H118"/>
    <mergeCell ref="E120:H12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BM15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2" t="s">
        <v>5</v>
      </c>
      <c r="M2" s="243"/>
      <c r="N2" s="243"/>
      <c r="O2" s="243"/>
      <c r="P2" s="243"/>
      <c r="Q2" s="243"/>
      <c r="R2" s="243"/>
      <c r="S2" s="243"/>
      <c r="T2" s="243"/>
      <c r="U2" s="243"/>
      <c r="V2" s="243"/>
      <c r="AT2" s="17" t="s">
        <v>134</v>
      </c>
    </row>
    <row r="3" spans="2:46" s="1" customFormat="1" ht="6.95" customHeight="1" hidden="1">
      <c r="B3" s="18"/>
      <c r="C3" s="19"/>
      <c r="D3" s="19"/>
      <c r="E3" s="19"/>
      <c r="F3" s="19"/>
      <c r="G3" s="19"/>
      <c r="H3" s="19"/>
      <c r="I3" s="19"/>
      <c r="J3" s="19"/>
      <c r="K3" s="19"/>
      <c r="L3" s="20"/>
      <c r="AT3" s="17" t="s">
        <v>89</v>
      </c>
    </row>
    <row r="4" spans="2:46" s="1" customFormat="1" ht="24.95" customHeight="1" hidden="1">
      <c r="B4" s="20"/>
      <c r="D4" s="21" t="s">
        <v>183</v>
      </c>
      <c r="L4" s="20"/>
      <c r="M4" s="98" t="s">
        <v>10</v>
      </c>
      <c r="AT4" s="17" t="s">
        <v>3</v>
      </c>
    </row>
    <row r="5" spans="2:12" s="1" customFormat="1" ht="6.95" customHeight="1" hidden="1">
      <c r="B5" s="20"/>
      <c r="L5" s="20"/>
    </row>
    <row r="6" spans="2:12" s="1" customFormat="1" ht="12" customHeight="1" hidden="1">
      <c r="B6" s="20"/>
      <c r="D6" s="27" t="s">
        <v>16</v>
      </c>
      <c r="L6" s="20"/>
    </row>
    <row r="7" spans="2:12" s="1" customFormat="1" ht="16.5" customHeight="1" hidden="1">
      <c r="B7" s="20"/>
      <c r="E7" s="259" t="str">
        <f>'Rekapitulace stavby'!K6</f>
        <v>Oprava nástupišť č. 5 a 6 v žst. Brno hl.n.</v>
      </c>
      <c r="F7" s="260"/>
      <c r="G7" s="260"/>
      <c r="H7" s="260"/>
      <c r="L7" s="20"/>
    </row>
    <row r="8" spans="1:31" s="2" customFormat="1" ht="12" customHeight="1" hidden="1">
      <c r="A8" s="32"/>
      <c r="B8" s="33"/>
      <c r="C8" s="32"/>
      <c r="D8" s="27" t="s">
        <v>184</v>
      </c>
      <c r="E8" s="32"/>
      <c r="F8" s="32"/>
      <c r="G8" s="32"/>
      <c r="H8" s="32"/>
      <c r="I8" s="32"/>
      <c r="J8" s="32"/>
      <c r="K8" s="32"/>
      <c r="L8" s="42"/>
      <c r="S8" s="32"/>
      <c r="T8" s="32"/>
      <c r="U8" s="32"/>
      <c r="V8" s="32"/>
      <c r="W8" s="32"/>
      <c r="X8" s="32"/>
      <c r="Y8" s="32"/>
      <c r="Z8" s="32"/>
      <c r="AA8" s="32"/>
      <c r="AB8" s="32"/>
      <c r="AC8" s="32"/>
      <c r="AD8" s="32"/>
      <c r="AE8" s="32"/>
    </row>
    <row r="9" spans="1:31" s="2" customFormat="1" ht="16.5" customHeight="1" hidden="1">
      <c r="A9" s="32"/>
      <c r="B9" s="33"/>
      <c r="C9" s="32"/>
      <c r="D9" s="32"/>
      <c r="E9" s="232" t="s">
        <v>1817</v>
      </c>
      <c r="F9" s="258"/>
      <c r="G9" s="258"/>
      <c r="H9" s="258"/>
      <c r="I9" s="32"/>
      <c r="J9" s="32"/>
      <c r="K9" s="32"/>
      <c r="L9" s="42"/>
      <c r="S9" s="32"/>
      <c r="T9" s="32"/>
      <c r="U9" s="32"/>
      <c r="V9" s="32"/>
      <c r="W9" s="32"/>
      <c r="X9" s="32"/>
      <c r="Y9" s="32"/>
      <c r="Z9" s="32"/>
      <c r="AA9" s="32"/>
      <c r="AB9" s="32"/>
      <c r="AC9" s="32"/>
      <c r="AD9" s="32"/>
      <c r="AE9" s="32"/>
    </row>
    <row r="10" spans="1:31" s="2" customFormat="1" ht="12" hidden="1">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hidden="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hidden="1">
      <c r="A12" s="32"/>
      <c r="B12" s="33"/>
      <c r="C12" s="32"/>
      <c r="D12" s="27" t="s">
        <v>20</v>
      </c>
      <c r="E12" s="32"/>
      <c r="F12" s="25" t="s">
        <v>21</v>
      </c>
      <c r="G12" s="32"/>
      <c r="H12" s="32"/>
      <c r="I12" s="27" t="s">
        <v>22</v>
      </c>
      <c r="J12" s="55" t="str">
        <f>'Rekapitulace stavby'!AN8</f>
        <v>18. 2. 2021</v>
      </c>
      <c r="K12" s="32"/>
      <c r="L12" s="42"/>
      <c r="S12" s="32"/>
      <c r="T12" s="32"/>
      <c r="U12" s="32"/>
      <c r="V12" s="32"/>
      <c r="W12" s="32"/>
      <c r="X12" s="32"/>
      <c r="Y12" s="32"/>
      <c r="Z12" s="32"/>
      <c r="AA12" s="32"/>
      <c r="AB12" s="32"/>
      <c r="AC12" s="32"/>
      <c r="AD12" s="32"/>
      <c r="AE12" s="32"/>
    </row>
    <row r="13" spans="1:31" s="2" customFormat="1" ht="10.9" customHeight="1" hidden="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hidden="1">
      <c r="A14" s="32"/>
      <c r="B14" s="33"/>
      <c r="C14" s="32"/>
      <c r="D14" s="27" t="s">
        <v>24</v>
      </c>
      <c r="E14" s="32"/>
      <c r="F14" s="32"/>
      <c r="G14" s="32"/>
      <c r="H14" s="32"/>
      <c r="I14" s="27" t="s">
        <v>25</v>
      </c>
      <c r="J14" s="25" t="s">
        <v>26</v>
      </c>
      <c r="K14" s="32"/>
      <c r="L14" s="42"/>
      <c r="S14" s="32"/>
      <c r="T14" s="32"/>
      <c r="U14" s="32"/>
      <c r="V14" s="32"/>
      <c r="W14" s="32"/>
      <c r="X14" s="32"/>
      <c r="Y14" s="32"/>
      <c r="Z14" s="32"/>
      <c r="AA14" s="32"/>
      <c r="AB14" s="32"/>
      <c r="AC14" s="32"/>
      <c r="AD14" s="32"/>
      <c r="AE14" s="32"/>
    </row>
    <row r="15" spans="1:31" s="2" customFormat="1" ht="18" customHeight="1" hidden="1">
      <c r="A15" s="32"/>
      <c r="B15" s="33"/>
      <c r="C15" s="32"/>
      <c r="D15" s="32"/>
      <c r="E15" s="25" t="s">
        <v>27</v>
      </c>
      <c r="F15" s="32"/>
      <c r="G15" s="32"/>
      <c r="H15" s="32"/>
      <c r="I15" s="27" t="s">
        <v>28</v>
      </c>
      <c r="J15" s="25" t="s">
        <v>29</v>
      </c>
      <c r="K15" s="32"/>
      <c r="L15" s="42"/>
      <c r="S15" s="32"/>
      <c r="T15" s="32"/>
      <c r="U15" s="32"/>
      <c r="V15" s="32"/>
      <c r="W15" s="32"/>
      <c r="X15" s="32"/>
      <c r="Y15" s="32"/>
      <c r="Z15" s="32"/>
      <c r="AA15" s="32"/>
      <c r="AB15" s="32"/>
      <c r="AC15" s="32"/>
      <c r="AD15" s="32"/>
      <c r="AE15" s="32"/>
    </row>
    <row r="16" spans="1:31" s="2" customFormat="1" ht="6.95" customHeight="1" hidden="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hidden="1">
      <c r="A17" s="32"/>
      <c r="B17" s="33"/>
      <c r="C17" s="32"/>
      <c r="D17" s="27" t="s">
        <v>30</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hidden="1">
      <c r="A18" s="32"/>
      <c r="B18" s="33"/>
      <c r="C18" s="32"/>
      <c r="D18" s="32"/>
      <c r="E18" s="261" t="str">
        <f>'Rekapitulace stavby'!E14</f>
        <v>Vyplň údaj</v>
      </c>
      <c r="F18" s="247"/>
      <c r="G18" s="247"/>
      <c r="H18" s="247"/>
      <c r="I18" s="27" t="s">
        <v>28</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hidden="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hidden="1">
      <c r="A20" s="32"/>
      <c r="B20" s="33"/>
      <c r="C20" s="32"/>
      <c r="D20" s="27" t="s">
        <v>32</v>
      </c>
      <c r="E20" s="32"/>
      <c r="F20" s="32"/>
      <c r="G20" s="32"/>
      <c r="H20" s="32"/>
      <c r="I20" s="27" t="s">
        <v>25</v>
      </c>
      <c r="J20" s="25" t="s">
        <v>33</v>
      </c>
      <c r="K20" s="32"/>
      <c r="L20" s="42"/>
      <c r="S20" s="32"/>
      <c r="T20" s="32"/>
      <c r="U20" s="32"/>
      <c r="V20" s="32"/>
      <c r="W20" s="32"/>
      <c r="X20" s="32"/>
      <c r="Y20" s="32"/>
      <c r="Z20" s="32"/>
      <c r="AA20" s="32"/>
      <c r="AB20" s="32"/>
      <c r="AC20" s="32"/>
      <c r="AD20" s="32"/>
      <c r="AE20" s="32"/>
    </row>
    <row r="21" spans="1:31" s="2" customFormat="1" ht="18" customHeight="1" hidden="1">
      <c r="A21" s="32"/>
      <c r="B21" s="33"/>
      <c r="C21" s="32"/>
      <c r="D21" s="32"/>
      <c r="E21" s="25" t="s">
        <v>34</v>
      </c>
      <c r="F21" s="32"/>
      <c r="G21" s="32"/>
      <c r="H21" s="32"/>
      <c r="I21" s="27" t="s">
        <v>28</v>
      </c>
      <c r="J21" s="25" t="s">
        <v>35</v>
      </c>
      <c r="K21" s="32"/>
      <c r="L21" s="42"/>
      <c r="S21" s="32"/>
      <c r="T21" s="32"/>
      <c r="U21" s="32"/>
      <c r="V21" s="32"/>
      <c r="W21" s="32"/>
      <c r="X21" s="32"/>
      <c r="Y21" s="32"/>
      <c r="Z21" s="32"/>
      <c r="AA21" s="32"/>
      <c r="AB21" s="32"/>
      <c r="AC21" s="32"/>
      <c r="AD21" s="32"/>
      <c r="AE21" s="32"/>
    </row>
    <row r="22" spans="1:31" s="2" customFormat="1" ht="6.95" customHeight="1" hidden="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hidden="1">
      <c r="A23" s="32"/>
      <c r="B23" s="33"/>
      <c r="C23" s="32"/>
      <c r="D23" s="27" t="s">
        <v>37</v>
      </c>
      <c r="E23" s="32"/>
      <c r="F23" s="32"/>
      <c r="G23" s="32"/>
      <c r="H23" s="32"/>
      <c r="I23" s="27" t="s">
        <v>25</v>
      </c>
      <c r="J23" s="25" t="s">
        <v>33</v>
      </c>
      <c r="K23" s="32"/>
      <c r="L23" s="42"/>
      <c r="S23" s="32"/>
      <c r="T23" s="32"/>
      <c r="U23" s="32"/>
      <c r="V23" s="32"/>
      <c r="W23" s="32"/>
      <c r="X23" s="32"/>
      <c r="Y23" s="32"/>
      <c r="Z23" s="32"/>
      <c r="AA23" s="32"/>
      <c r="AB23" s="32"/>
      <c r="AC23" s="32"/>
      <c r="AD23" s="32"/>
      <c r="AE23" s="32"/>
    </row>
    <row r="24" spans="1:31" s="2" customFormat="1" ht="18" customHeight="1" hidden="1">
      <c r="A24" s="32"/>
      <c r="B24" s="33"/>
      <c r="C24" s="32"/>
      <c r="D24" s="32"/>
      <c r="E24" s="25" t="s">
        <v>34</v>
      </c>
      <c r="F24" s="32"/>
      <c r="G24" s="32"/>
      <c r="H24" s="32"/>
      <c r="I24" s="27" t="s">
        <v>28</v>
      </c>
      <c r="J24" s="25" t="s">
        <v>35</v>
      </c>
      <c r="K24" s="32"/>
      <c r="L24" s="42"/>
      <c r="S24" s="32"/>
      <c r="T24" s="32"/>
      <c r="U24" s="32"/>
      <c r="V24" s="32"/>
      <c r="W24" s="32"/>
      <c r="X24" s="32"/>
      <c r="Y24" s="32"/>
      <c r="Z24" s="32"/>
      <c r="AA24" s="32"/>
      <c r="AB24" s="32"/>
      <c r="AC24" s="32"/>
      <c r="AD24" s="32"/>
      <c r="AE24" s="32"/>
    </row>
    <row r="25" spans="1:31" s="2" customFormat="1" ht="6.95" customHeight="1" hidden="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hidden="1">
      <c r="A26" s="32"/>
      <c r="B26" s="33"/>
      <c r="C26" s="32"/>
      <c r="D26" s="27" t="s">
        <v>38</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hidden="1">
      <c r="A27" s="99"/>
      <c r="B27" s="100"/>
      <c r="C27" s="99"/>
      <c r="D27" s="99"/>
      <c r="E27" s="251" t="s">
        <v>1</v>
      </c>
      <c r="F27" s="251"/>
      <c r="G27" s="251"/>
      <c r="H27" s="251"/>
      <c r="I27" s="99"/>
      <c r="J27" s="99"/>
      <c r="K27" s="99"/>
      <c r="L27" s="101"/>
      <c r="S27" s="99"/>
      <c r="T27" s="99"/>
      <c r="U27" s="99"/>
      <c r="V27" s="99"/>
      <c r="W27" s="99"/>
      <c r="X27" s="99"/>
      <c r="Y27" s="99"/>
      <c r="Z27" s="99"/>
      <c r="AA27" s="99"/>
      <c r="AB27" s="99"/>
      <c r="AC27" s="99"/>
      <c r="AD27" s="99"/>
      <c r="AE27" s="99"/>
    </row>
    <row r="28" spans="1:31" s="2" customFormat="1" ht="6.95" customHeight="1" hidden="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hidden="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hidden="1">
      <c r="A30" s="32"/>
      <c r="B30" s="33"/>
      <c r="C30" s="32"/>
      <c r="D30" s="102" t="s">
        <v>39</v>
      </c>
      <c r="E30" s="32"/>
      <c r="F30" s="32"/>
      <c r="G30" s="32"/>
      <c r="H30" s="32"/>
      <c r="I30" s="32"/>
      <c r="J30" s="71">
        <f>ROUND(J119,2)</f>
        <v>0</v>
      </c>
      <c r="K30" s="32"/>
      <c r="L30" s="42"/>
      <c r="S30" s="32"/>
      <c r="T30" s="32"/>
      <c r="U30" s="32"/>
      <c r="V30" s="32"/>
      <c r="W30" s="32"/>
      <c r="X30" s="32"/>
      <c r="Y30" s="32"/>
      <c r="Z30" s="32"/>
      <c r="AA30" s="32"/>
      <c r="AB30" s="32"/>
      <c r="AC30" s="32"/>
      <c r="AD30" s="32"/>
      <c r="AE30" s="32"/>
    </row>
    <row r="31" spans="1:31" s="2" customFormat="1" ht="6.95" customHeight="1" hidden="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hidden="1">
      <c r="A32" s="32"/>
      <c r="B32" s="33"/>
      <c r="C32" s="32"/>
      <c r="D32" s="32"/>
      <c r="E32" s="32"/>
      <c r="F32" s="36" t="s">
        <v>41</v>
      </c>
      <c r="G32" s="32"/>
      <c r="H32" s="32"/>
      <c r="I32" s="36" t="s">
        <v>40</v>
      </c>
      <c r="J32" s="36" t="s">
        <v>42</v>
      </c>
      <c r="K32" s="32"/>
      <c r="L32" s="42"/>
      <c r="S32" s="32"/>
      <c r="T32" s="32"/>
      <c r="U32" s="32"/>
      <c r="V32" s="32"/>
      <c r="W32" s="32"/>
      <c r="X32" s="32"/>
      <c r="Y32" s="32"/>
      <c r="Z32" s="32"/>
      <c r="AA32" s="32"/>
      <c r="AB32" s="32"/>
      <c r="AC32" s="32"/>
      <c r="AD32" s="32"/>
      <c r="AE32" s="32"/>
    </row>
    <row r="33" spans="1:31" s="2" customFormat="1" ht="14.45" customHeight="1" hidden="1">
      <c r="A33" s="32"/>
      <c r="B33" s="33"/>
      <c r="C33" s="32"/>
      <c r="D33" s="103" t="s">
        <v>43</v>
      </c>
      <c r="E33" s="27" t="s">
        <v>44</v>
      </c>
      <c r="F33" s="104">
        <f>ROUND((SUM(BE119:BE155)),2)</f>
        <v>0</v>
      </c>
      <c r="G33" s="32"/>
      <c r="H33" s="32"/>
      <c r="I33" s="105">
        <v>0.21</v>
      </c>
      <c r="J33" s="104">
        <f>ROUND(((SUM(BE119:BE155))*I33),2)</f>
        <v>0</v>
      </c>
      <c r="K33" s="32"/>
      <c r="L33" s="42"/>
      <c r="S33" s="32"/>
      <c r="T33" s="32"/>
      <c r="U33" s="32"/>
      <c r="V33" s="32"/>
      <c r="W33" s="32"/>
      <c r="X33" s="32"/>
      <c r="Y33" s="32"/>
      <c r="Z33" s="32"/>
      <c r="AA33" s="32"/>
      <c r="AB33" s="32"/>
      <c r="AC33" s="32"/>
      <c r="AD33" s="32"/>
      <c r="AE33" s="32"/>
    </row>
    <row r="34" spans="1:31" s="2" customFormat="1" ht="14.45" customHeight="1" hidden="1">
      <c r="A34" s="32"/>
      <c r="B34" s="33"/>
      <c r="C34" s="32"/>
      <c r="D34" s="32"/>
      <c r="E34" s="27" t="s">
        <v>45</v>
      </c>
      <c r="F34" s="104">
        <f>ROUND((SUM(BF119:BF155)),2)</f>
        <v>0</v>
      </c>
      <c r="G34" s="32"/>
      <c r="H34" s="32"/>
      <c r="I34" s="105">
        <v>0.15</v>
      </c>
      <c r="J34" s="104">
        <f>ROUND(((SUM(BF119:BF155))*I34),2)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46</v>
      </c>
      <c r="F35" s="104">
        <f>ROUND((SUM(BG119:BG155)),2)</f>
        <v>0</v>
      </c>
      <c r="G35" s="32"/>
      <c r="H35" s="32"/>
      <c r="I35" s="105">
        <v>0.21</v>
      </c>
      <c r="J35" s="104">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47</v>
      </c>
      <c r="F36" s="104">
        <f>ROUND((SUM(BH119:BH155)),2)</f>
        <v>0</v>
      </c>
      <c r="G36" s="32"/>
      <c r="H36" s="32"/>
      <c r="I36" s="105">
        <v>0.15</v>
      </c>
      <c r="J36" s="104">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48</v>
      </c>
      <c r="F37" s="104">
        <f>ROUND((SUM(BI119:BI155)),2)</f>
        <v>0</v>
      </c>
      <c r="G37" s="32"/>
      <c r="H37" s="32"/>
      <c r="I37" s="105">
        <v>0</v>
      </c>
      <c r="J37" s="104">
        <f>0</f>
        <v>0</v>
      </c>
      <c r="K37" s="32"/>
      <c r="L37" s="42"/>
      <c r="S37" s="32"/>
      <c r="T37" s="32"/>
      <c r="U37" s="32"/>
      <c r="V37" s="32"/>
      <c r="W37" s="32"/>
      <c r="X37" s="32"/>
      <c r="Y37" s="32"/>
      <c r="Z37" s="32"/>
      <c r="AA37" s="32"/>
      <c r="AB37" s="32"/>
      <c r="AC37" s="32"/>
      <c r="AD37" s="32"/>
      <c r="AE37" s="32"/>
    </row>
    <row r="38" spans="1:31" s="2" customFormat="1" ht="6.95" customHeight="1" hidden="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hidden="1">
      <c r="A39" s="32"/>
      <c r="B39" s="33"/>
      <c r="C39" s="106"/>
      <c r="D39" s="107" t="s">
        <v>49</v>
      </c>
      <c r="E39" s="60"/>
      <c r="F39" s="60"/>
      <c r="G39" s="108" t="s">
        <v>50</v>
      </c>
      <c r="H39" s="109" t="s">
        <v>51</v>
      </c>
      <c r="I39" s="60"/>
      <c r="J39" s="110">
        <f>SUM(J30:J37)</f>
        <v>0</v>
      </c>
      <c r="K39" s="111"/>
      <c r="L39" s="42"/>
      <c r="S39" s="32"/>
      <c r="T39" s="32"/>
      <c r="U39" s="32"/>
      <c r="V39" s="32"/>
      <c r="W39" s="32"/>
      <c r="X39" s="32"/>
      <c r="Y39" s="32"/>
      <c r="Z39" s="32"/>
      <c r="AA39" s="32"/>
      <c r="AB39" s="32"/>
      <c r="AC39" s="32"/>
      <c r="AD39" s="32"/>
      <c r="AE39" s="32"/>
    </row>
    <row r="40" spans="1:31" s="2" customFormat="1" ht="14.45" customHeight="1" hidden="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42"/>
      <c r="D50" s="43" t="s">
        <v>52</v>
      </c>
      <c r="E50" s="44"/>
      <c r="F50" s="44"/>
      <c r="G50" s="43" t="s">
        <v>53</v>
      </c>
      <c r="H50" s="44"/>
      <c r="I50" s="44"/>
      <c r="J50" s="44"/>
      <c r="K50" s="44"/>
      <c r="L50" s="42"/>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75" hidden="1">
      <c r="A61" s="32"/>
      <c r="B61" s="33"/>
      <c r="C61" s="32"/>
      <c r="D61" s="45" t="s">
        <v>54</v>
      </c>
      <c r="E61" s="35"/>
      <c r="F61" s="112" t="s">
        <v>55</v>
      </c>
      <c r="G61" s="45" t="s">
        <v>54</v>
      </c>
      <c r="H61" s="35"/>
      <c r="I61" s="35"/>
      <c r="J61" s="113" t="s">
        <v>55</v>
      </c>
      <c r="K61" s="35"/>
      <c r="L61" s="42"/>
      <c r="S61" s="32"/>
      <c r="T61" s="32"/>
      <c r="U61" s="32"/>
      <c r="V61" s="32"/>
      <c r="W61" s="32"/>
      <c r="X61" s="32"/>
      <c r="Y61" s="32"/>
      <c r="Z61" s="32"/>
      <c r="AA61" s="32"/>
      <c r="AB61" s="32"/>
      <c r="AC61" s="32"/>
      <c r="AD61" s="32"/>
      <c r="AE61" s="32"/>
    </row>
    <row r="62" spans="2:12" ht="12" hidden="1">
      <c r="B62" s="20"/>
      <c r="L62" s="20"/>
    </row>
    <row r="63" spans="2:12" ht="12" hidden="1">
      <c r="B63" s="20"/>
      <c r="L63" s="20"/>
    </row>
    <row r="64" spans="2:12" ht="12" hidden="1">
      <c r="B64" s="20"/>
      <c r="L64" s="20"/>
    </row>
    <row r="65" spans="1:31" s="2" customFormat="1" ht="12.75" hidden="1">
      <c r="A65" s="32"/>
      <c r="B65" s="33"/>
      <c r="C65" s="32"/>
      <c r="D65" s="43" t="s">
        <v>56</v>
      </c>
      <c r="E65" s="46"/>
      <c r="F65" s="46"/>
      <c r="G65" s="43" t="s">
        <v>57</v>
      </c>
      <c r="H65" s="46"/>
      <c r="I65" s="46"/>
      <c r="J65" s="46"/>
      <c r="K65" s="46"/>
      <c r="L65" s="42"/>
      <c r="S65" s="32"/>
      <c r="T65" s="32"/>
      <c r="U65" s="32"/>
      <c r="V65" s="32"/>
      <c r="W65" s="32"/>
      <c r="X65" s="32"/>
      <c r="Y65" s="32"/>
      <c r="Z65" s="32"/>
      <c r="AA65" s="32"/>
      <c r="AB65" s="32"/>
      <c r="AC65" s="32"/>
      <c r="AD65" s="32"/>
      <c r="AE65" s="32"/>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75" hidden="1">
      <c r="A76" s="32"/>
      <c r="B76" s="33"/>
      <c r="C76" s="32"/>
      <c r="D76" s="45" t="s">
        <v>54</v>
      </c>
      <c r="E76" s="35"/>
      <c r="F76" s="112" t="s">
        <v>55</v>
      </c>
      <c r="G76" s="45" t="s">
        <v>54</v>
      </c>
      <c r="H76" s="35"/>
      <c r="I76" s="35"/>
      <c r="J76" s="113" t="s">
        <v>55</v>
      </c>
      <c r="K76" s="35"/>
      <c r="L76" s="42"/>
      <c r="S76" s="32"/>
      <c r="T76" s="32"/>
      <c r="U76" s="32"/>
      <c r="V76" s="32"/>
      <c r="W76" s="32"/>
      <c r="X76" s="32"/>
      <c r="Y76" s="32"/>
      <c r="Z76" s="32"/>
      <c r="AA76" s="32"/>
      <c r="AB76" s="32"/>
      <c r="AC76" s="32"/>
      <c r="AD76" s="32"/>
      <c r="AE76" s="32"/>
    </row>
    <row r="77" spans="1:31" s="2" customFormat="1" ht="14.45" customHeight="1" hidden="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78" ht="12" hidden="1"/>
    <row r="79" ht="12" hidden="1"/>
    <row r="80" ht="12" hidden="1"/>
    <row r="81" spans="1:31" s="2" customFormat="1" ht="6.95" customHeight="1" hidden="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hidden="1">
      <c r="A82" s="32"/>
      <c r="B82" s="33"/>
      <c r="C82" s="21" t="s">
        <v>186</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hidden="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hidden="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hidden="1">
      <c r="A85" s="32"/>
      <c r="B85" s="33"/>
      <c r="C85" s="32"/>
      <c r="D85" s="32"/>
      <c r="E85" s="259" t="str">
        <f>E7</f>
        <v>Oprava nástupišť č. 5 a 6 v žst. Brno hl.n.</v>
      </c>
      <c r="F85" s="260"/>
      <c r="G85" s="260"/>
      <c r="H85" s="260"/>
      <c r="I85" s="32"/>
      <c r="J85" s="32"/>
      <c r="K85" s="32"/>
      <c r="L85" s="42"/>
      <c r="S85" s="32"/>
      <c r="T85" s="32"/>
      <c r="U85" s="32"/>
      <c r="V85" s="32"/>
      <c r="W85" s="32"/>
      <c r="X85" s="32"/>
      <c r="Y85" s="32"/>
      <c r="Z85" s="32"/>
      <c r="AA85" s="32"/>
      <c r="AB85" s="32"/>
      <c r="AC85" s="32"/>
      <c r="AD85" s="32"/>
      <c r="AE85" s="32"/>
    </row>
    <row r="86" spans="1:31" s="2" customFormat="1" ht="12" customHeight="1" hidden="1">
      <c r="A86" s="32"/>
      <c r="B86" s="33"/>
      <c r="C86" s="27" t="s">
        <v>184</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hidden="1">
      <c r="A87" s="32"/>
      <c r="B87" s="33"/>
      <c r="C87" s="32"/>
      <c r="D87" s="32"/>
      <c r="E87" s="232" t="str">
        <f>E9</f>
        <v>SO 516 - Orientační systém pro cestující (nástupiště č.5)</v>
      </c>
      <c r="F87" s="258"/>
      <c r="G87" s="258"/>
      <c r="H87" s="258"/>
      <c r="I87" s="32"/>
      <c r="J87" s="32"/>
      <c r="K87" s="32"/>
      <c r="L87" s="42"/>
      <c r="S87" s="32"/>
      <c r="T87" s="32"/>
      <c r="U87" s="32"/>
      <c r="V87" s="32"/>
      <c r="W87" s="32"/>
      <c r="X87" s="32"/>
      <c r="Y87" s="32"/>
      <c r="Z87" s="32"/>
      <c r="AA87" s="32"/>
      <c r="AB87" s="32"/>
      <c r="AC87" s="32"/>
      <c r="AD87" s="32"/>
      <c r="AE87" s="32"/>
    </row>
    <row r="88" spans="1:31" s="2" customFormat="1" ht="6.95" customHeight="1" hidden="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hidden="1">
      <c r="A89" s="32"/>
      <c r="B89" s="33"/>
      <c r="C89" s="27" t="s">
        <v>20</v>
      </c>
      <c r="D89" s="32"/>
      <c r="E89" s="32"/>
      <c r="F89" s="25" t="str">
        <f>F12</f>
        <v>Brno hl.n.</v>
      </c>
      <c r="G89" s="32"/>
      <c r="H89" s="32"/>
      <c r="I89" s="27" t="s">
        <v>22</v>
      </c>
      <c r="J89" s="55" t="str">
        <f>IF(J12="","",J12)</f>
        <v>18. 2. 2021</v>
      </c>
      <c r="K89" s="32"/>
      <c r="L89" s="42"/>
      <c r="S89" s="32"/>
      <c r="T89" s="32"/>
      <c r="U89" s="32"/>
      <c r="V89" s="32"/>
      <c r="W89" s="32"/>
      <c r="X89" s="32"/>
      <c r="Y89" s="32"/>
      <c r="Z89" s="32"/>
      <c r="AA89" s="32"/>
      <c r="AB89" s="32"/>
      <c r="AC89" s="32"/>
      <c r="AD89" s="32"/>
      <c r="AE89" s="32"/>
    </row>
    <row r="90" spans="1:31" s="2" customFormat="1" ht="6.95" customHeight="1" hidden="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25.7" customHeight="1" hidden="1">
      <c r="A91" s="32"/>
      <c r="B91" s="33"/>
      <c r="C91" s="27" t="s">
        <v>24</v>
      </c>
      <c r="D91" s="32"/>
      <c r="E91" s="32"/>
      <c r="F91" s="25" t="str">
        <f>E15</f>
        <v>Správa železnic, státní organizace</v>
      </c>
      <c r="G91" s="32"/>
      <c r="H91" s="32"/>
      <c r="I91" s="27" t="s">
        <v>32</v>
      </c>
      <c r="J91" s="30" t="str">
        <f>E21</f>
        <v>DMC Havlíčkův Brod, s.r.o.</v>
      </c>
      <c r="K91" s="32"/>
      <c r="L91" s="42"/>
      <c r="S91" s="32"/>
      <c r="T91" s="32"/>
      <c r="U91" s="32"/>
      <c r="V91" s="32"/>
      <c r="W91" s="32"/>
      <c r="X91" s="32"/>
      <c r="Y91" s="32"/>
      <c r="Z91" s="32"/>
      <c r="AA91" s="32"/>
      <c r="AB91" s="32"/>
      <c r="AC91" s="32"/>
      <c r="AD91" s="32"/>
      <c r="AE91" s="32"/>
    </row>
    <row r="92" spans="1:31" s="2" customFormat="1" ht="25.7" customHeight="1" hidden="1">
      <c r="A92" s="32"/>
      <c r="B92" s="33"/>
      <c r="C92" s="27" t="s">
        <v>30</v>
      </c>
      <c r="D92" s="32"/>
      <c r="E92" s="32"/>
      <c r="F92" s="25" t="str">
        <f>IF(E18="","",E18)</f>
        <v>Vyplň údaj</v>
      </c>
      <c r="G92" s="32"/>
      <c r="H92" s="32"/>
      <c r="I92" s="27" t="s">
        <v>37</v>
      </c>
      <c r="J92" s="30" t="str">
        <f>E24</f>
        <v>DMC Havlíčkův Brod, s.r.o.</v>
      </c>
      <c r="K92" s="32"/>
      <c r="L92" s="42"/>
      <c r="S92" s="32"/>
      <c r="T92" s="32"/>
      <c r="U92" s="32"/>
      <c r="V92" s="32"/>
      <c r="W92" s="32"/>
      <c r="X92" s="32"/>
      <c r="Y92" s="32"/>
      <c r="Z92" s="32"/>
      <c r="AA92" s="32"/>
      <c r="AB92" s="32"/>
      <c r="AC92" s="32"/>
      <c r="AD92" s="32"/>
      <c r="AE92" s="32"/>
    </row>
    <row r="93" spans="1:31" s="2" customFormat="1" ht="10.35" customHeight="1" hidden="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hidden="1">
      <c r="A94" s="32"/>
      <c r="B94" s="33"/>
      <c r="C94" s="114" t="s">
        <v>187</v>
      </c>
      <c r="D94" s="106"/>
      <c r="E94" s="106"/>
      <c r="F94" s="106"/>
      <c r="G94" s="106"/>
      <c r="H94" s="106"/>
      <c r="I94" s="106"/>
      <c r="J94" s="115" t="s">
        <v>188</v>
      </c>
      <c r="K94" s="106"/>
      <c r="L94" s="42"/>
      <c r="S94" s="32"/>
      <c r="T94" s="32"/>
      <c r="U94" s="32"/>
      <c r="V94" s="32"/>
      <c r="W94" s="32"/>
      <c r="X94" s="32"/>
      <c r="Y94" s="32"/>
      <c r="Z94" s="32"/>
      <c r="AA94" s="32"/>
      <c r="AB94" s="32"/>
      <c r="AC94" s="32"/>
      <c r="AD94" s="32"/>
      <c r="AE94" s="32"/>
    </row>
    <row r="95" spans="1:31" s="2" customFormat="1" ht="10.35" customHeight="1" hidden="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hidden="1">
      <c r="A96" s="32"/>
      <c r="B96" s="33"/>
      <c r="C96" s="116" t="s">
        <v>189</v>
      </c>
      <c r="D96" s="32"/>
      <c r="E96" s="32"/>
      <c r="F96" s="32"/>
      <c r="G96" s="32"/>
      <c r="H96" s="32"/>
      <c r="I96" s="32"/>
      <c r="J96" s="71">
        <f>J119</f>
        <v>0</v>
      </c>
      <c r="K96" s="32"/>
      <c r="L96" s="42"/>
      <c r="S96" s="32"/>
      <c r="T96" s="32"/>
      <c r="U96" s="32"/>
      <c r="V96" s="32"/>
      <c r="W96" s="32"/>
      <c r="X96" s="32"/>
      <c r="Y96" s="32"/>
      <c r="Z96" s="32"/>
      <c r="AA96" s="32"/>
      <c r="AB96" s="32"/>
      <c r="AC96" s="32"/>
      <c r="AD96" s="32"/>
      <c r="AE96" s="32"/>
      <c r="AU96" s="17" t="s">
        <v>190</v>
      </c>
    </row>
    <row r="97" spans="2:12" s="9" customFormat="1" ht="24.95" customHeight="1" hidden="1">
      <c r="B97" s="117"/>
      <c r="D97" s="118" t="s">
        <v>1818</v>
      </c>
      <c r="E97" s="119"/>
      <c r="F97" s="119"/>
      <c r="G97" s="119"/>
      <c r="H97" s="119"/>
      <c r="I97" s="119"/>
      <c r="J97" s="120">
        <f>J120</f>
        <v>0</v>
      </c>
      <c r="L97" s="117"/>
    </row>
    <row r="98" spans="2:12" s="14" customFormat="1" ht="19.9" customHeight="1" hidden="1">
      <c r="B98" s="183"/>
      <c r="D98" s="184" t="s">
        <v>1819</v>
      </c>
      <c r="E98" s="185"/>
      <c r="F98" s="185"/>
      <c r="G98" s="185"/>
      <c r="H98" s="185"/>
      <c r="I98" s="185"/>
      <c r="J98" s="186">
        <f>J121</f>
        <v>0</v>
      </c>
      <c r="L98" s="183"/>
    </row>
    <row r="99" spans="2:12" s="9" customFormat="1" ht="24.95" customHeight="1" hidden="1">
      <c r="B99" s="117"/>
      <c r="D99" s="118" t="s">
        <v>607</v>
      </c>
      <c r="E99" s="119"/>
      <c r="F99" s="119"/>
      <c r="G99" s="119"/>
      <c r="H99" s="119"/>
      <c r="I99" s="119"/>
      <c r="J99" s="120">
        <f>J152</f>
        <v>0</v>
      </c>
      <c r="L99" s="117"/>
    </row>
    <row r="100" spans="1:31" s="2" customFormat="1" ht="21.75" customHeight="1" hidden="1">
      <c r="A100" s="32"/>
      <c r="B100" s="33"/>
      <c r="C100" s="32"/>
      <c r="D100" s="32"/>
      <c r="E100" s="32"/>
      <c r="F100" s="32"/>
      <c r="G100" s="32"/>
      <c r="H100" s="32"/>
      <c r="I100" s="32"/>
      <c r="J100" s="32"/>
      <c r="K100" s="32"/>
      <c r="L100" s="42"/>
      <c r="S100" s="32"/>
      <c r="T100" s="32"/>
      <c r="U100" s="32"/>
      <c r="V100" s="32"/>
      <c r="W100" s="32"/>
      <c r="X100" s="32"/>
      <c r="Y100" s="32"/>
      <c r="Z100" s="32"/>
      <c r="AA100" s="32"/>
      <c r="AB100" s="32"/>
      <c r="AC100" s="32"/>
      <c r="AD100" s="32"/>
      <c r="AE100" s="32"/>
    </row>
    <row r="101" spans="1:31" s="2" customFormat="1" ht="6.95" customHeight="1" hidden="1">
      <c r="A101" s="32"/>
      <c r="B101" s="47"/>
      <c r="C101" s="48"/>
      <c r="D101" s="48"/>
      <c r="E101" s="48"/>
      <c r="F101" s="48"/>
      <c r="G101" s="48"/>
      <c r="H101" s="48"/>
      <c r="I101" s="48"/>
      <c r="J101" s="48"/>
      <c r="K101" s="48"/>
      <c r="L101" s="42"/>
      <c r="S101" s="32"/>
      <c r="T101" s="32"/>
      <c r="U101" s="32"/>
      <c r="V101" s="32"/>
      <c r="W101" s="32"/>
      <c r="X101" s="32"/>
      <c r="Y101" s="32"/>
      <c r="Z101" s="32"/>
      <c r="AA101" s="32"/>
      <c r="AB101" s="32"/>
      <c r="AC101" s="32"/>
      <c r="AD101" s="32"/>
      <c r="AE101" s="32"/>
    </row>
    <row r="102" ht="12" hidden="1"/>
    <row r="103" ht="12" hidden="1"/>
    <row r="104" ht="12" hidden="1"/>
    <row r="105" spans="1:31" s="2" customFormat="1" ht="6.95" customHeight="1">
      <c r="A105" s="32"/>
      <c r="B105" s="49"/>
      <c r="C105" s="50"/>
      <c r="D105" s="50"/>
      <c r="E105" s="50"/>
      <c r="F105" s="50"/>
      <c r="G105" s="50"/>
      <c r="H105" s="50"/>
      <c r="I105" s="50"/>
      <c r="J105" s="50"/>
      <c r="K105" s="50"/>
      <c r="L105" s="42"/>
      <c r="S105" s="32"/>
      <c r="T105" s="32"/>
      <c r="U105" s="32"/>
      <c r="V105" s="32"/>
      <c r="W105" s="32"/>
      <c r="X105" s="32"/>
      <c r="Y105" s="32"/>
      <c r="Z105" s="32"/>
      <c r="AA105" s="32"/>
      <c r="AB105" s="32"/>
      <c r="AC105" s="32"/>
      <c r="AD105" s="32"/>
      <c r="AE105" s="32"/>
    </row>
    <row r="106" spans="1:31" s="2" customFormat="1" ht="24.95" customHeight="1">
      <c r="A106" s="32"/>
      <c r="B106" s="33"/>
      <c r="C106" s="21" t="s">
        <v>192</v>
      </c>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6.95" customHeight="1">
      <c r="A107" s="32"/>
      <c r="B107" s="33"/>
      <c r="C107" s="32"/>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12" customHeight="1">
      <c r="A108" s="32"/>
      <c r="B108" s="33"/>
      <c r="C108" s="27" t="s">
        <v>16</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6.5" customHeight="1">
      <c r="A109" s="32"/>
      <c r="B109" s="33"/>
      <c r="C109" s="32"/>
      <c r="D109" s="32"/>
      <c r="E109" s="259" t="str">
        <f>E7</f>
        <v>Oprava nástupišť č. 5 a 6 v žst. Brno hl.n.</v>
      </c>
      <c r="F109" s="260"/>
      <c r="G109" s="260"/>
      <c r="H109" s="260"/>
      <c r="I109" s="32"/>
      <c r="J109" s="32"/>
      <c r="K109" s="32"/>
      <c r="L109" s="42"/>
      <c r="S109" s="32"/>
      <c r="T109" s="32"/>
      <c r="U109" s="32"/>
      <c r="V109" s="32"/>
      <c r="W109" s="32"/>
      <c r="X109" s="32"/>
      <c r="Y109" s="32"/>
      <c r="Z109" s="32"/>
      <c r="AA109" s="32"/>
      <c r="AB109" s="32"/>
      <c r="AC109" s="32"/>
      <c r="AD109" s="32"/>
      <c r="AE109" s="32"/>
    </row>
    <row r="110" spans="1:31" s="2" customFormat="1" ht="12" customHeight="1">
      <c r="A110" s="32"/>
      <c r="B110" s="33"/>
      <c r="C110" s="27" t="s">
        <v>184</v>
      </c>
      <c r="D110" s="32"/>
      <c r="E110" s="32"/>
      <c r="F110" s="32"/>
      <c r="G110" s="32"/>
      <c r="H110" s="32"/>
      <c r="I110" s="32"/>
      <c r="J110" s="32"/>
      <c r="K110" s="32"/>
      <c r="L110" s="42"/>
      <c r="S110" s="32"/>
      <c r="T110" s="32"/>
      <c r="U110" s="32"/>
      <c r="V110" s="32"/>
      <c r="W110" s="32"/>
      <c r="X110" s="32"/>
      <c r="Y110" s="32"/>
      <c r="Z110" s="32"/>
      <c r="AA110" s="32"/>
      <c r="AB110" s="32"/>
      <c r="AC110" s="32"/>
      <c r="AD110" s="32"/>
      <c r="AE110" s="32"/>
    </row>
    <row r="111" spans="1:31" s="2" customFormat="1" ht="16.5" customHeight="1">
      <c r="A111" s="32"/>
      <c r="B111" s="33"/>
      <c r="C111" s="32"/>
      <c r="D111" s="32"/>
      <c r="E111" s="232" t="str">
        <f>E9</f>
        <v>SO 516 - Orientační systém pro cestující (nástupiště č.5)</v>
      </c>
      <c r="F111" s="258"/>
      <c r="G111" s="258"/>
      <c r="H111" s="258"/>
      <c r="I111" s="32"/>
      <c r="J111" s="32"/>
      <c r="K111" s="32"/>
      <c r="L111" s="42"/>
      <c r="S111" s="32"/>
      <c r="T111" s="32"/>
      <c r="U111" s="32"/>
      <c r="V111" s="32"/>
      <c r="W111" s="32"/>
      <c r="X111" s="32"/>
      <c r="Y111" s="32"/>
      <c r="Z111" s="32"/>
      <c r="AA111" s="32"/>
      <c r="AB111" s="32"/>
      <c r="AC111" s="32"/>
      <c r="AD111" s="32"/>
      <c r="AE111" s="32"/>
    </row>
    <row r="112" spans="1:31" s="2" customFormat="1" ht="6.95" customHeight="1">
      <c r="A112" s="32"/>
      <c r="B112" s="33"/>
      <c r="C112" s="32"/>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2" customHeight="1">
      <c r="A113" s="32"/>
      <c r="B113" s="33"/>
      <c r="C113" s="27" t="s">
        <v>20</v>
      </c>
      <c r="D113" s="32"/>
      <c r="E113" s="32"/>
      <c r="F113" s="25" t="str">
        <f>F12</f>
        <v>Brno hl.n.</v>
      </c>
      <c r="G113" s="32"/>
      <c r="H113" s="32"/>
      <c r="I113" s="27" t="s">
        <v>22</v>
      </c>
      <c r="J113" s="55" t="str">
        <f>IF(J12="","",J12)</f>
        <v>18. 2. 2021</v>
      </c>
      <c r="K113" s="32"/>
      <c r="L113" s="42"/>
      <c r="S113" s="32"/>
      <c r="T113" s="32"/>
      <c r="U113" s="32"/>
      <c r="V113" s="32"/>
      <c r="W113" s="32"/>
      <c r="X113" s="32"/>
      <c r="Y113" s="32"/>
      <c r="Z113" s="32"/>
      <c r="AA113" s="32"/>
      <c r="AB113" s="32"/>
      <c r="AC113" s="32"/>
      <c r="AD113" s="32"/>
      <c r="AE113" s="32"/>
    </row>
    <row r="114" spans="1:31" s="2" customFormat="1" ht="6.95" customHeight="1">
      <c r="A114" s="32"/>
      <c r="B114" s="33"/>
      <c r="C114" s="32"/>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25.7" customHeight="1">
      <c r="A115" s="32"/>
      <c r="B115" s="33"/>
      <c r="C115" s="27" t="s">
        <v>24</v>
      </c>
      <c r="D115" s="32"/>
      <c r="E115" s="32"/>
      <c r="F115" s="25" t="str">
        <f>E15</f>
        <v>Správa železnic, státní organizace</v>
      </c>
      <c r="G115" s="32"/>
      <c r="H115" s="32"/>
      <c r="I115" s="27" t="s">
        <v>32</v>
      </c>
      <c r="J115" s="30" t="str">
        <f>E21</f>
        <v>DMC Havlíčkův Brod, s.r.o.</v>
      </c>
      <c r="K115" s="32"/>
      <c r="L115" s="42"/>
      <c r="S115" s="32"/>
      <c r="T115" s="32"/>
      <c r="U115" s="32"/>
      <c r="V115" s="32"/>
      <c r="W115" s="32"/>
      <c r="X115" s="32"/>
      <c r="Y115" s="32"/>
      <c r="Z115" s="32"/>
      <c r="AA115" s="32"/>
      <c r="AB115" s="32"/>
      <c r="AC115" s="32"/>
      <c r="AD115" s="32"/>
      <c r="AE115" s="32"/>
    </row>
    <row r="116" spans="1:31" s="2" customFormat="1" ht="25.7" customHeight="1">
      <c r="A116" s="32"/>
      <c r="B116" s="33"/>
      <c r="C116" s="27" t="s">
        <v>30</v>
      </c>
      <c r="D116" s="32"/>
      <c r="E116" s="32"/>
      <c r="F116" s="25" t="str">
        <f>IF(E18="","",E18)</f>
        <v>Vyplň údaj</v>
      </c>
      <c r="G116" s="32"/>
      <c r="H116" s="32"/>
      <c r="I116" s="27" t="s">
        <v>37</v>
      </c>
      <c r="J116" s="30" t="str">
        <f>E24</f>
        <v>DMC Havlíčkův Brod, s.r.o.</v>
      </c>
      <c r="K116" s="32"/>
      <c r="L116" s="42"/>
      <c r="S116" s="32"/>
      <c r="T116" s="32"/>
      <c r="U116" s="32"/>
      <c r="V116" s="32"/>
      <c r="W116" s="32"/>
      <c r="X116" s="32"/>
      <c r="Y116" s="32"/>
      <c r="Z116" s="32"/>
      <c r="AA116" s="32"/>
      <c r="AB116" s="32"/>
      <c r="AC116" s="32"/>
      <c r="AD116" s="32"/>
      <c r="AE116" s="32"/>
    </row>
    <row r="117" spans="1:31" s="2" customFormat="1" ht="10.35" customHeight="1">
      <c r="A117" s="32"/>
      <c r="B117" s="33"/>
      <c r="C117" s="32"/>
      <c r="D117" s="32"/>
      <c r="E117" s="32"/>
      <c r="F117" s="32"/>
      <c r="G117" s="32"/>
      <c r="H117" s="32"/>
      <c r="I117" s="32"/>
      <c r="J117" s="32"/>
      <c r="K117" s="32"/>
      <c r="L117" s="42"/>
      <c r="S117" s="32"/>
      <c r="T117" s="32"/>
      <c r="U117" s="32"/>
      <c r="V117" s="32"/>
      <c r="W117" s="32"/>
      <c r="X117" s="32"/>
      <c r="Y117" s="32"/>
      <c r="Z117" s="32"/>
      <c r="AA117" s="32"/>
      <c r="AB117" s="32"/>
      <c r="AC117" s="32"/>
      <c r="AD117" s="32"/>
      <c r="AE117" s="32"/>
    </row>
    <row r="118" spans="1:31" s="10" customFormat="1" ht="29.25" customHeight="1">
      <c r="A118" s="121"/>
      <c r="B118" s="122"/>
      <c r="C118" s="123" t="s">
        <v>193</v>
      </c>
      <c r="D118" s="124" t="s">
        <v>64</v>
      </c>
      <c r="E118" s="124" t="s">
        <v>60</v>
      </c>
      <c r="F118" s="124" t="s">
        <v>61</v>
      </c>
      <c r="G118" s="124" t="s">
        <v>194</v>
      </c>
      <c r="H118" s="124" t="s">
        <v>195</v>
      </c>
      <c r="I118" s="124" t="s">
        <v>196</v>
      </c>
      <c r="J118" s="125" t="s">
        <v>188</v>
      </c>
      <c r="K118" s="126" t="s">
        <v>197</v>
      </c>
      <c r="L118" s="127"/>
      <c r="M118" s="62" t="s">
        <v>1</v>
      </c>
      <c r="N118" s="63" t="s">
        <v>43</v>
      </c>
      <c r="O118" s="63" t="s">
        <v>198</v>
      </c>
      <c r="P118" s="63" t="s">
        <v>199</v>
      </c>
      <c r="Q118" s="63" t="s">
        <v>200</v>
      </c>
      <c r="R118" s="63" t="s">
        <v>201</v>
      </c>
      <c r="S118" s="63" t="s">
        <v>202</v>
      </c>
      <c r="T118" s="64" t="s">
        <v>203</v>
      </c>
      <c r="U118" s="121"/>
      <c r="V118" s="121"/>
      <c r="W118" s="121"/>
      <c r="X118" s="121"/>
      <c r="Y118" s="121"/>
      <c r="Z118" s="121"/>
      <c r="AA118" s="121"/>
      <c r="AB118" s="121"/>
      <c r="AC118" s="121"/>
      <c r="AD118" s="121"/>
      <c r="AE118" s="121"/>
    </row>
    <row r="119" spans="1:63" s="2" customFormat="1" ht="22.9" customHeight="1">
      <c r="A119" s="32"/>
      <c r="B119" s="33"/>
      <c r="C119" s="69" t="s">
        <v>204</v>
      </c>
      <c r="D119" s="32"/>
      <c r="E119" s="32"/>
      <c r="F119" s="32"/>
      <c r="G119" s="32"/>
      <c r="H119" s="32"/>
      <c r="I119" s="32"/>
      <c r="J119" s="128">
        <f>BK119</f>
        <v>0</v>
      </c>
      <c r="K119" s="32"/>
      <c r="L119" s="33"/>
      <c r="M119" s="65"/>
      <c r="N119" s="56"/>
      <c r="O119" s="66"/>
      <c r="P119" s="129">
        <f>P120+P152</f>
        <v>0</v>
      </c>
      <c r="Q119" s="66"/>
      <c r="R119" s="129">
        <f>R120+R152</f>
        <v>0</v>
      </c>
      <c r="S119" s="66"/>
      <c r="T119" s="130">
        <f>T120+T152</f>
        <v>0</v>
      </c>
      <c r="U119" s="32"/>
      <c r="V119" s="32"/>
      <c r="W119" s="32"/>
      <c r="X119" s="32"/>
      <c r="Y119" s="32"/>
      <c r="Z119" s="32"/>
      <c r="AA119" s="32"/>
      <c r="AB119" s="32"/>
      <c r="AC119" s="32"/>
      <c r="AD119" s="32"/>
      <c r="AE119" s="32"/>
      <c r="AT119" s="17" t="s">
        <v>78</v>
      </c>
      <c r="AU119" s="17" t="s">
        <v>190</v>
      </c>
      <c r="BK119" s="131">
        <f>BK120+BK152</f>
        <v>0</v>
      </c>
    </row>
    <row r="120" spans="2:63" s="11" customFormat="1" ht="25.9" customHeight="1">
      <c r="B120" s="132"/>
      <c r="D120" s="133" t="s">
        <v>78</v>
      </c>
      <c r="E120" s="134" t="s">
        <v>1820</v>
      </c>
      <c r="F120" s="134" t="s">
        <v>1821</v>
      </c>
      <c r="I120" s="135"/>
      <c r="J120" s="136">
        <f>BK120</f>
        <v>0</v>
      </c>
      <c r="L120" s="132"/>
      <c r="M120" s="137"/>
      <c r="N120" s="138"/>
      <c r="O120" s="138"/>
      <c r="P120" s="139">
        <f>P121</f>
        <v>0</v>
      </c>
      <c r="Q120" s="138"/>
      <c r="R120" s="139">
        <f>R121</f>
        <v>0</v>
      </c>
      <c r="S120" s="138"/>
      <c r="T120" s="140">
        <f>T121</f>
        <v>0</v>
      </c>
      <c r="AR120" s="133" t="s">
        <v>212</v>
      </c>
      <c r="AT120" s="141" t="s">
        <v>78</v>
      </c>
      <c r="AU120" s="141" t="s">
        <v>79</v>
      </c>
      <c r="AY120" s="133" t="s">
        <v>207</v>
      </c>
      <c r="BK120" s="142">
        <f>BK121</f>
        <v>0</v>
      </c>
    </row>
    <row r="121" spans="2:63" s="11" customFormat="1" ht="22.9" customHeight="1">
      <c r="B121" s="132"/>
      <c r="D121" s="133" t="s">
        <v>78</v>
      </c>
      <c r="E121" s="187" t="s">
        <v>1822</v>
      </c>
      <c r="F121" s="187" t="s">
        <v>1823</v>
      </c>
      <c r="I121" s="135"/>
      <c r="J121" s="188">
        <f>BK121</f>
        <v>0</v>
      </c>
      <c r="L121" s="132"/>
      <c r="M121" s="137"/>
      <c r="N121" s="138"/>
      <c r="O121" s="138"/>
      <c r="P121" s="139">
        <f>SUM(P122:P151)</f>
        <v>0</v>
      </c>
      <c r="Q121" s="138"/>
      <c r="R121" s="139">
        <f>SUM(R122:R151)</f>
        <v>0</v>
      </c>
      <c r="S121" s="138"/>
      <c r="T121" s="140">
        <f>SUM(T122:T151)</f>
        <v>0</v>
      </c>
      <c r="AR121" s="133" t="s">
        <v>212</v>
      </c>
      <c r="AT121" s="141" t="s">
        <v>78</v>
      </c>
      <c r="AU121" s="141" t="s">
        <v>87</v>
      </c>
      <c r="AY121" s="133" t="s">
        <v>207</v>
      </c>
      <c r="BK121" s="142">
        <f>SUM(BK122:BK151)</f>
        <v>0</v>
      </c>
    </row>
    <row r="122" spans="1:65" s="2" customFormat="1" ht="16.5" customHeight="1">
      <c r="A122" s="32"/>
      <c r="B122" s="143"/>
      <c r="C122" s="144" t="s">
        <v>87</v>
      </c>
      <c r="D122" s="144" t="s">
        <v>208</v>
      </c>
      <c r="E122" s="145" t="s">
        <v>1824</v>
      </c>
      <c r="F122" s="146" t="s">
        <v>1825</v>
      </c>
      <c r="G122" s="147" t="s">
        <v>333</v>
      </c>
      <c r="H122" s="148">
        <v>1</v>
      </c>
      <c r="I122" s="149"/>
      <c r="J122" s="150">
        <f>ROUND(I122*H122,2)</f>
        <v>0</v>
      </c>
      <c r="K122" s="151"/>
      <c r="L122" s="33"/>
      <c r="M122" s="152" t="s">
        <v>1</v>
      </c>
      <c r="N122" s="153" t="s">
        <v>44</v>
      </c>
      <c r="O122" s="58"/>
      <c r="P122" s="154">
        <f>O122*H122</f>
        <v>0</v>
      </c>
      <c r="Q122" s="154">
        <v>0</v>
      </c>
      <c r="R122" s="154">
        <f>Q122*H122</f>
        <v>0</v>
      </c>
      <c r="S122" s="154">
        <v>0</v>
      </c>
      <c r="T122" s="155">
        <f>S122*H122</f>
        <v>0</v>
      </c>
      <c r="U122" s="32"/>
      <c r="V122" s="32"/>
      <c r="W122" s="32"/>
      <c r="X122" s="32"/>
      <c r="Y122" s="32"/>
      <c r="Z122" s="32"/>
      <c r="AA122" s="32"/>
      <c r="AB122" s="32"/>
      <c r="AC122" s="32"/>
      <c r="AD122" s="32"/>
      <c r="AE122" s="32"/>
      <c r="AR122" s="156" t="s">
        <v>902</v>
      </c>
      <c r="AT122" s="156" t="s">
        <v>208</v>
      </c>
      <c r="AU122" s="156" t="s">
        <v>89</v>
      </c>
      <c r="AY122" s="17" t="s">
        <v>207</v>
      </c>
      <c r="BE122" s="157">
        <f>IF(N122="základní",J122,0)</f>
        <v>0</v>
      </c>
      <c r="BF122" s="157">
        <f>IF(N122="snížená",J122,0)</f>
        <v>0</v>
      </c>
      <c r="BG122" s="157">
        <f>IF(N122="zákl. přenesená",J122,0)</f>
        <v>0</v>
      </c>
      <c r="BH122" s="157">
        <f>IF(N122="sníž. přenesená",J122,0)</f>
        <v>0</v>
      </c>
      <c r="BI122" s="157">
        <f>IF(N122="nulová",J122,0)</f>
        <v>0</v>
      </c>
      <c r="BJ122" s="17" t="s">
        <v>87</v>
      </c>
      <c r="BK122" s="157">
        <f>ROUND(I122*H122,2)</f>
        <v>0</v>
      </c>
      <c r="BL122" s="17" t="s">
        <v>902</v>
      </c>
      <c r="BM122" s="156" t="s">
        <v>1826</v>
      </c>
    </row>
    <row r="123" spans="1:47" s="2" customFormat="1" ht="12">
      <c r="A123" s="32"/>
      <c r="B123" s="33"/>
      <c r="C123" s="32"/>
      <c r="D123" s="158" t="s">
        <v>213</v>
      </c>
      <c r="E123" s="32"/>
      <c r="F123" s="159" t="s">
        <v>1825</v>
      </c>
      <c r="G123" s="32"/>
      <c r="H123" s="32"/>
      <c r="I123" s="160"/>
      <c r="J123" s="32"/>
      <c r="K123" s="32"/>
      <c r="L123" s="33"/>
      <c r="M123" s="161"/>
      <c r="N123" s="162"/>
      <c r="O123" s="58"/>
      <c r="P123" s="58"/>
      <c r="Q123" s="58"/>
      <c r="R123" s="58"/>
      <c r="S123" s="58"/>
      <c r="T123" s="59"/>
      <c r="U123" s="32"/>
      <c r="V123" s="32"/>
      <c r="W123" s="32"/>
      <c r="X123" s="32"/>
      <c r="Y123" s="32"/>
      <c r="Z123" s="32"/>
      <c r="AA123" s="32"/>
      <c r="AB123" s="32"/>
      <c r="AC123" s="32"/>
      <c r="AD123" s="32"/>
      <c r="AE123" s="32"/>
      <c r="AT123" s="17" t="s">
        <v>213</v>
      </c>
      <c r="AU123" s="17" t="s">
        <v>89</v>
      </c>
    </row>
    <row r="124" spans="1:65" s="2" customFormat="1" ht="21.75" customHeight="1">
      <c r="A124" s="32"/>
      <c r="B124" s="143"/>
      <c r="C124" s="197" t="s">
        <v>89</v>
      </c>
      <c r="D124" s="197" t="s">
        <v>267</v>
      </c>
      <c r="E124" s="198" t="s">
        <v>1827</v>
      </c>
      <c r="F124" s="199" t="s">
        <v>1828</v>
      </c>
      <c r="G124" s="200" t="s">
        <v>333</v>
      </c>
      <c r="H124" s="201">
        <v>1</v>
      </c>
      <c r="I124" s="202"/>
      <c r="J124" s="203">
        <f>ROUND(I124*H124,2)</f>
        <v>0</v>
      </c>
      <c r="K124" s="204"/>
      <c r="L124" s="205"/>
      <c r="M124" s="206" t="s">
        <v>1</v>
      </c>
      <c r="N124" s="207" t="s">
        <v>44</v>
      </c>
      <c r="O124" s="58"/>
      <c r="P124" s="154">
        <f>O124*H124</f>
        <v>0</v>
      </c>
      <c r="Q124" s="154">
        <v>0</v>
      </c>
      <c r="R124" s="154">
        <f>Q124*H124</f>
        <v>0</v>
      </c>
      <c r="S124" s="154">
        <v>0</v>
      </c>
      <c r="T124" s="155">
        <f>S124*H124</f>
        <v>0</v>
      </c>
      <c r="U124" s="32"/>
      <c r="V124" s="32"/>
      <c r="W124" s="32"/>
      <c r="X124" s="32"/>
      <c r="Y124" s="32"/>
      <c r="Z124" s="32"/>
      <c r="AA124" s="32"/>
      <c r="AB124" s="32"/>
      <c r="AC124" s="32"/>
      <c r="AD124" s="32"/>
      <c r="AE124" s="32"/>
      <c r="AR124" s="156" t="s">
        <v>902</v>
      </c>
      <c r="AT124" s="156" t="s">
        <v>267</v>
      </c>
      <c r="AU124" s="156" t="s">
        <v>89</v>
      </c>
      <c r="AY124" s="17" t="s">
        <v>207</v>
      </c>
      <c r="BE124" s="157">
        <f>IF(N124="základní",J124,0)</f>
        <v>0</v>
      </c>
      <c r="BF124" s="157">
        <f>IF(N124="snížená",J124,0)</f>
        <v>0</v>
      </c>
      <c r="BG124" s="157">
        <f>IF(N124="zákl. přenesená",J124,0)</f>
        <v>0</v>
      </c>
      <c r="BH124" s="157">
        <f>IF(N124="sníž. přenesená",J124,0)</f>
        <v>0</v>
      </c>
      <c r="BI124" s="157">
        <f>IF(N124="nulová",J124,0)</f>
        <v>0</v>
      </c>
      <c r="BJ124" s="17" t="s">
        <v>87</v>
      </c>
      <c r="BK124" s="157">
        <f>ROUND(I124*H124,2)</f>
        <v>0</v>
      </c>
      <c r="BL124" s="17" t="s">
        <v>902</v>
      </c>
      <c r="BM124" s="156" t="s">
        <v>1829</v>
      </c>
    </row>
    <row r="125" spans="1:47" s="2" customFormat="1" ht="12">
      <c r="A125" s="32"/>
      <c r="B125" s="33"/>
      <c r="C125" s="32"/>
      <c r="D125" s="158" t="s">
        <v>213</v>
      </c>
      <c r="E125" s="32"/>
      <c r="F125" s="159" t="s">
        <v>1828</v>
      </c>
      <c r="G125" s="32"/>
      <c r="H125" s="32"/>
      <c r="I125" s="160"/>
      <c r="J125" s="32"/>
      <c r="K125" s="32"/>
      <c r="L125" s="33"/>
      <c r="M125" s="161"/>
      <c r="N125" s="162"/>
      <c r="O125" s="58"/>
      <c r="P125" s="58"/>
      <c r="Q125" s="58"/>
      <c r="R125" s="58"/>
      <c r="S125" s="58"/>
      <c r="T125" s="59"/>
      <c r="U125" s="32"/>
      <c r="V125" s="32"/>
      <c r="W125" s="32"/>
      <c r="X125" s="32"/>
      <c r="Y125" s="32"/>
      <c r="Z125" s="32"/>
      <c r="AA125" s="32"/>
      <c r="AB125" s="32"/>
      <c r="AC125" s="32"/>
      <c r="AD125" s="32"/>
      <c r="AE125" s="32"/>
      <c r="AT125" s="17" t="s">
        <v>213</v>
      </c>
      <c r="AU125" s="17" t="s">
        <v>89</v>
      </c>
    </row>
    <row r="126" spans="1:65" s="2" customFormat="1" ht="16.5" customHeight="1">
      <c r="A126" s="32"/>
      <c r="B126" s="143"/>
      <c r="C126" s="144" t="s">
        <v>218</v>
      </c>
      <c r="D126" s="144" t="s">
        <v>208</v>
      </c>
      <c r="E126" s="145" t="s">
        <v>1830</v>
      </c>
      <c r="F126" s="146" t="s">
        <v>1831</v>
      </c>
      <c r="G126" s="147" t="s">
        <v>333</v>
      </c>
      <c r="H126" s="148">
        <v>2</v>
      </c>
      <c r="I126" s="149"/>
      <c r="J126" s="150">
        <f>ROUND(I126*H126,2)</f>
        <v>0</v>
      </c>
      <c r="K126" s="151"/>
      <c r="L126" s="33"/>
      <c r="M126" s="152" t="s">
        <v>1</v>
      </c>
      <c r="N126" s="153" t="s">
        <v>44</v>
      </c>
      <c r="O126" s="58"/>
      <c r="P126" s="154">
        <f>O126*H126</f>
        <v>0</v>
      </c>
      <c r="Q126" s="154">
        <v>0</v>
      </c>
      <c r="R126" s="154">
        <f>Q126*H126</f>
        <v>0</v>
      </c>
      <c r="S126" s="154">
        <v>0</v>
      </c>
      <c r="T126" s="155">
        <f>S126*H126</f>
        <v>0</v>
      </c>
      <c r="U126" s="32"/>
      <c r="V126" s="32"/>
      <c r="W126" s="32"/>
      <c r="X126" s="32"/>
      <c r="Y126" s="32"/>
      <c r="Z126" s="32"/>
      <c r="AA126" s="32"/>
      <c r="AB126" s="32"/>
      <c r="AC126" s="32"/>
      <c r="AD126" s="32"/>
      <c r="AE126" s="32"/>
      <c r="AR126" s="156" t="s">
        <v>902</v>
      </c>
      <c r="AT126" s="156" t="s">
        <v>208</v>
      </c>
      <c r="AU126" s="156" t="s">
        <v>89</v>
      </c>
      <c r="AY126" s="17" t="s">
        <v>207</v>
      </c>
      <c r="BE126" s="157">
        <f>IF(N126="základní",J126,0)</f>
        <v>0</v>
      </c>
      <c r="BF126" s="157">
        <f>IF(N126="snížená",J126,0)</f>
        <v>0</v>
      </c>
      <c r="BG126" s="157">
        <f>IF(N126="zákl. přenesená",J126,0)</f>
        <v>0</v>
      </c>
      <c r="BH126" s="157">
        <f>IF(N126="sníž. přenesená",J126,0)</f>
        <v>0</v>
      </c>
      <c r="BI126" s="157">
        <f>IF(N126="nulová",J126,0)</f>
        <v>0</v>
      </c>
      <c r="BJ126" s="17" t="s">
        <v>87</v>
      </c>
      <c r="BK126" s="157">
        <f>ROUND(I126*H126,2)</f>
        <v>0</v>
      </c>
      <c r="BL126" s="17" t="s">
        <v>902</v>
      </c>
      <c r="BM126" s="156" t="s">
        <v>1832</v>
      </c>
    </row>
    <row r="127" spans="1:47" s="2" customFormat="1" ht="12">
      <c r="A127" s="32"/>
      <c r="B127" s="33"/>
      <c r="C127" s="32"/>
      <c r="D127" s="158" t="s">
        <v>213</v>
      </c>
      <c r="E127" s="32"/>
      <c r="F127" s="159" t="s">
        <v>1831</v>
      </c>
      <c r="G127" s="32"/>
      <c r="H127" s="32"/>
      <c r="I127" s="160"/>
      <c r="J127" s="32"/>
      <c r="K127" s="32"/>
      <c r="L127" s="33"/>
      <c r="M127" s="161"/>
      <c r="N127" s="162"/>
      <c r="O127" s="58"/>
      <c r="P127" s="58"/>
      <c r="Q127" s="58"/>
      <c r="R127" s="58"/>
      <c r="S127" s="58"/>
      <c r="T127" s="59"/>
      <c r="U127" s="32"/>
      <c r="V127" s="32"/>
      <c r="W127" s="32"/>
      <c r="X127" s="32"/>
      <c r="Y127" s="32"/>
      <c r="Z127" s="32"/>
      <c r="AA127" s="32"/>
      <c r="AB127" s="32"/>
      <c r="AC127" s="32"/>
      <c r="AD127" s="32"/>
      <c r="AE127" s="32"/>
      <c r="AT127" s="17" t="s">
        <v>213</v>
      </c>
      <c r="AU127" s="17" t="s">
        <v>89</v>
      </c>
    </row>
    <row r="128" spans="1:65" s="2" customFormat="1" ht="21.75" customHeight="1">
      <c r="A128" s="32"/>
      <c r="B128" s="143"/>
      <c r="C128" s="197" t="s">
        <v>212</v>
      </c>
      <c r="D128" s="197" t="s">
        <v>267</v>
      </c>
      <c r="E128" s="198" t="s">
        <v>1833</v>
      </c>
      <c r="F128" s="199" t="s">
        <v>1834</v>
      </c>
      <c r="G128" s="200" t="s">
        <v>333</v>
      </c>
      <c r="H128" s="201">
        <v>2</v>
      </c>
      <c r="I128" s="202"/>
      <c r="J128" s="203">
        <f>ROUND(I128*H128,2)</f>
        <v>0</v>
      </c>
      <c r="K128" s="204"/>
      <c r="L128" s="205"/>
      <c r="M128" s="206" t="s">
        <v>1</v>
      </c>
      <c r="N128" s="207" t="s">
        <v>44</v>
      </c>
      <c r="O128" s="58"/>
      <c r="P128" s="154">
        <f>O128*H128</f>
        <v>0</v>
      </c>
      <c r="Q128" s="154">
        <v>0</v>
      </c>
      <c r="R128" s="154">
        <f>Q128*H128</f>
        <v>0</v>
      </c>
      <c r="S128" s="154">
        <v>0</v>
      </c>
      <c r="T128" s="155">
        <f>S128*H128</f>
        <v>0</v>
      </c>
      <c r="U128" s="32"/>
      <c r="V128" s="32"/>
      <c r="W128" s="32"/>
      <c r="X128" s="32"/>
      <c r="Y128" s="32"/>
      <c r="Z128" s="32"/>
      <c r="AA128" s="32"/>
      <c r="AB128" s="32"/>
      <c r="AC128" s="32"/>
      <c r="AD128" s="32"/>
      <c r="AE128" s="32"/>
      <c r="AR128" s="156" t="s">
        <v>902</v>
      </c>
      <c r="AT128" s="156" t="s">
        <v>267</v>
      </c>
      <c r="AU128" s="156" t="s">
        <v>89</v>
      </c>
      <c r="AY128" s="17" t="s">
        <v>207</v>
      </c>
      <c r="BE128" s="157">
        <f>IF(N128="základní",J128,0)</f>
        <v>0</v>
      </c>
      <c r="BF128" s="157">
        <f>IF(N128="snížená",J128,0)</f>
        <v>0</v>
      </c>
      <c r="BG128" s="157">
        <f>IF(N128="zákl. přenesená",J128,0)</f>
        <v>0</v>
      </c>
      <c r="BH128" s="157">
        <f>IF(N128="sníž. přenesená",J128,0)</f>
        <v>0</v>
      </c>
      <c r="BI128" s="157">
        <f>IF(N128="nulová",J128,0)</f>
        <v>0</v>
      </c>
      <c r="BJ128" s="17" t="s">
        <v>87</v>
      </c>
      <c r="BK128" s="157">
        <f>ROUND(I128*H128,2)</f>
        <v>0</v>
      </c>
      <c r="BL128" s="17" t="s">
        <v>902</v>
      </c>
      <c r="BM128" s="156" t="s">
        <v>1835</v>
      </c>
    </row>
    <row r="129" spans="1:47" s="2" customFormat="1" ht="12">
      <c r="A129" s="32"/>
      <c r="B129" s="33"/>
      <c r="C129" s="32"/>
      <c r="D129" s="158" t="s">
        <v>213</v>
      </c>
      <c r="E129" s="32"/>
      <c r="F129" s="159" t="s">
        <v>1834</v>
      </c>
      <c r="G129" s="32"/>
      <c r="H129" s="32"/>
      <c r="I129" s="160"/>
      <c r="J129" s="32"/>
      <c r="K129" s="32"/>
      <c r="L129" s="33"/>
      <c r="M129" s="161"/>
      <c r="N129" s="162"/>
      <c r="O129" s="58"/>
      <c r="P129" s="58"/>
      <c r="Q129" s="58"/>
      <c r="R129" s="58"/>
      <c r="S129" s="58"/>
      <c r="T129" s="59"/>
      <c r="U129" s="32"/>
      <c r="V129" s="32"/>
      <c r="W129" s="32"/>
      <c r="X129" s="32"/>
      <c r="Y129" s="32"/>
      <c r="Z129" s="32"/>
      <c r="AA129" s="32"/>
      <c r="AB129" s="32"/>
      <c r="AC129" s="32"/>
      <c r="AD129" s="32"/>
      <c r="AE129" s="32"/>
      <c r="AT129" s="17" t="s">
        <v>213</v>
      </c>
      <c r="AU129" s="17" t="s">
        <v>89</v>
      </c>
    </row>
    <row r="130" spans="1:65" s="2" customFormat="1" ht="21.75" customHeight="1">
      <c r="A130" s="32"/>
      <c r="B130" s="143"/>
      <c r="C130" s="144" t="s">
        <v>225</v>
      </c>
      <c r="D130" s="144" t="s">
        <v>208</v>
      </c>
      <c r="E130" s="145" t="s">
        <v>1836</v>
      </c>
      <c r="F130" s="146" t="s">
        <v>1837</v>
      </c>
      <c r="G130" s="147" t="s">
        <v>333</v>
      </c>
      <c r="H130" s="148">
        <v>36</v>
      </c>
      <c r="I130" s="149"/>
      <c r="J130" s="150">
        <f>ROUND(I130*H130,2)</f>
        <v>0</v>
      </c>
      <c r="K130" s="151"/>
      <c r="L130" s="33"/>
      <c r="M130" s="152" t="s">
        <v>1</v>
      </c>
      <c r="N130" s="153" t="s">
        <v>44</v>
      </c>
      <c r="O130" s="58"/>
      <c r="P130" s="154">
        <f>O130*H130</f>
        <v>0</v>
      </c>
      <c r="Q130" s="154">
        <v>0</v>
      </c>
      <c r="R130" s="154">
        <f>Q130*H130</f>
        <v>0</v>
      </c>
      <c r="S130" s="154">
        <v>0</v>
      </c>
      <c r="T130" s="155">
        <f>S130*H130</f>
        <v>0</v>
      </c>
      <c r="U130" s="32"/>
      <c r="V130" s="32"/>
      <c r="W130" s="32"/>
      <c r="X130" s="32"/>
      <c r="Y130" s="32"/>
      <c r="Z130" s="32"/>
      <c r="AA130" s="32"/>
      <c r="AB130" s="32"/>
      <c r="AC130" s="32"/>
      <c r="AD130" s="32"/>
      <c r="AE130" s="32"/>
      <c r="AR130" s="156" t="s">
        <v>902</v>
      </c>
      <c r="AT130" s="156" t="s">
        <v>208</v>
      </c>
      <c r="AU130" s="156" t="s">
        <v>89</v>
      </c>
      <c r="AY130" s="17" t="s">
        <v>207</v>
      </c>
      <c r="BE130" s="157">
        <f>IF(N130="základní",J130,0)</f>
        <v>0</v>
      </c>
      <c r="BF130" s="157">
        <f>IF(N130="snížená",J130,0)</f>
        <v>0</v>
      </c>
      <c r="BG130" s="157">
        <f>IF(N130="zákl. přenesená",J130,0)</f>
        <v>0</v>
      </c>
      <c r="BH130" s="157">
        <f>IF(N130="sníž. přenesená",J130,0)</f>
        <v>0</v>
      </c>
      <c r="BI130" s="157">
        <f>IF(N130="nulová",J130,0)</f>
        <v>0</v>
      </c>
      <c r="BJ130" s="17" t="s">
        <v>87</v>
      </c>
      <c r="BK130" s="157">
        <f>ROUND(I130*H130,2)</f>
        <v>0</v>
      </c>
      <c r="BL130" s="17" t="s">
        <v>902</v>
      </c>
      <c r="BM130" s="156" t="s">
        <v>1838</v>
      </c>
    </row>
    <row r="131" spans="1:47" s="2" customFormat="1" ht="19.5">
      <c r="A131" s="32"/>
      <c r="B131" s="33"/>
      <c r="C131" s="32"/>
      <c r="D131" s="158" t="s">
        <v>213</v>
      </c>
      <c r="E131" s="32"/>
      <c r="F131" s="159" t="s">
        <v>1837</v>
      </c>
      <c r="G131" s="32"/>
      <c r="H131" s="32"/>
      <c r="I131" s="160"/>
      <c r="J131" s="32"/>
      <c r="K131" s="32"/>
      <c r="L131" s="33"/>
      <c r="M131" s="161"/>
      <c r="N131" s="162"/>
      <c r="O131" s="58"/>
      <c r="P131" s="58"/>
      <c r="Q131" s="58"/>
      <c r="R131" s="58"/>
      <c r="S131" s="58"/>
      <c r="T131" s="59"/>
      <c r="U131" s="32"/>
      <c r="V131" s="32"/>
      <c r="W131" s="32"/>
      <c r="X131" s="32"/>
      <c r="Y131" s="32"/>
      <c r="Z131" s="32"/>
      <c r="AA131" s="32"/>
      <c r="AB131" s="32"/>
      <c r="AC131" s="32"/>
      <c r="AD131" s="32"/>
      <c r="AE131" s="32"/>
      <c r="AT131" s="17" t="s">
        <v>213</v>
      </c>
      <c r="AU131" s="17" t="s">
        <v>89</v>
      </c>
    </row>
    <row r="132" spans="1:65" s="2" customFormat="1" ht="21.75" customHeight="1">
      <c r="A132" s="32"/>
      <c r="B132" s="143"/>
      <c r="C132" s="144" t="s">
        <v>221</v>
      </c>
      <c r="D132" s="144" t="s">
        <v>208</v>
      </c>
      <c r="E132" s="145" t="s">
        <v>1839</v>
      </c>
      <c r="F132" s="146" t="s">
        <v>1840</v>
      </c>
      <c r="G132" s="147" t="s">
        <v>333</v>
      </c>
      <c r="H132" s="148">
        <v>1</v>
      </c>
      <c r="I132" s="149"/>
      <c r="J132" s="150">
        <f>ROUND(I132*H132,2)</f>
        <v>0</v>
      </c>
      <c r="K132" s="151"/>
      <c r="L132" s="33"/>
      <c r="M132" s="152" t="s">
        <v>1</v>
      </c>
      <c r="N132" s="153" t="s">
        <v>44</v>
      </c>
      <c r="O132" s="58"/>
      <c r="P132" s="154">
        <f>O132*H132</f>
        <v>0</v>
      </c>
      <c r="Q132" s="154">
        <v>0</v>
      </c>
      <c r="R132" s="154">
        <f>Q132*H132</f>
        <v>0</v>
      </c>
      <c r="S132" s="154">
        <v>0</v>
      </c>
      <c r="T132" s="155">
        <f>S132*H132</f>
        <v>0</v>
      </c>
      <c r="U132" s="32"/>
      <c r="V132" s="32"/>
      <c r="W132" s="32"/>
      <c r="X132" s="32"/>
      <c r="Y132" s="32"/>
      <c r="Z132" s="32"/>
      <c r="AA132" s="32"/>
      <c r="AB132" s="32"/>
      <c r="AC132" s="32"/>
      <c r="AD132" s="32"/>
      <c r="AE132" s="32"/>
      <c r="AR132" s="156" t="s">
        <v>902</v>
      </c>
      <c r="AT132" s="156" t="s">
        <v>208</v>
      </c>
      <c r="AU132" s="156" t="s">
        <v>89</v>
      </c>
      <c r="AY132" s="17" t="s">
        <v>207</v>
      </c>
      <c r="BE132" s="157">
        <f>IF(N132="základní",J132,0)</f>
        <v>0</v>
      </c>
      <c r="BF132" s="157">
        <f>IF(N132="snížená",J132,0)</f>
        <v>0</v>
      </c>
      <c r="BG132" s="157">
        <f>IF(N132="zákl. přenesená",J132,0)</f>
        <v>0</v>
      </c>
      <c r="BH132" s="157">
        <f>IF(N132="sníž. přenesená",J132,0)</f>
        <v>0</v>
      </c>
      <c r="BI132" s="157">
        <f>IF(N132="nulová",J132,0)</f>
        <v>0</v>
      </c>
      <c r="BJ132" s="17" t="s">
        <v>87</v>
      </c>
      <c r="BK132" s="157">
        <f>ROUND(I132*H132,2)</f>
        <v>0</v>
      </c>
      <c r="BL132" s="17" t="s">
        <v>902</v>
      </c>
      <c r="BM132" s="156" t="s">
        <v>1841</v>
      </c>
    </row>
    <row r="133" spans="1:47" s="2" customFormat="1" ht="12">
      <c r="A133" s="32"/>
      <c r="B133" s="33"/>
      <c r="C133" s="32"/>
      <c r="D133" s="158" t="s">
        <v>213</v>
      </c>
      <c r="E133" s="32"/>
      <c r="F133" s="159" t="s">
        <v>1840</v>
      </c>
      <c r="G133" s="32"/>
      <c r="H133" s="32"/>
      <c r="I133" s="160"/>
      <c r="J133" s="32"/>
      <c r="K133" s="32"/>
      <c r="L133" s="33"/>
      <c r="M133" s="161"/>
      <c r="N133" s="162"/>
      <c r="O133" s="58"/>
      <c r="P133" s="58"/>
      <c r="Q133" s="58"/>
      <c r="R133" s="58"/>
      <c r="S133" s="58"/>
      <c r="T133" s="59"/>
      <c r="U133" s="32"/>
      <c r="V133" s="32"/>
      <c r="W133" s="32"/>
      <c r="X133" s="32"/>
      <c r="Y133" s="32"/>
      <c r="Z133" s="32"/>
      <c r="AA133" s="32"/>
      <c r="AB133" s="32"/>
      <c r="AC133" s="32"/>
      <c r="AD133" s="32"/>
      <c r="AE133" s="32"/>
      <c r="AT133" s="17" t="s">
        <v>213</v>
      </c>
      <c r="AU133" s="17" t="s">
        <v>89</v>
      </c>
    </row>
    <row r="134" spans="1:65" s="2" customFormat="1" ht="16.5" customHeight="1">
      <c r="A134" s="32"/>
      <c r="B134" s="143"/>
      <c r="C134" s="144" t="s">
        <v>232</v>
      </c>
      <c r="D134" s="144" t="s">
        <v>208</v>
      </c>
      <c r="E134" s="145" t="s">
        <v>1842</v>
      </c>
      <c r="F134" s="146" t="s">
        <v>1843</v>
      </c>
      <c r="G134" s="147" t="s">
        <v>333</v>
      </c>
      <c r="H134" s="148">
        <v>1</v>
      </c>
      <c r="I134" s="149"/>
      <c r="J134" s="150">
        <f>ROUND(I134*H134,2)</f>
        <v>0</v>
      </c>
      <c r="K134" s="151"/>
      <c r="L134" s="33"/>
      <c r="M134" s="152" t="s">
        <v>1</v>
      </c>
      <c r="N134" s="153" t="s">
        <v>44</v>
      </c>
      <c r="O134" s="58"/>
      <c r="P134" s="154">
        <f>O134*H134</f>
        <v>0</v>
      </c>
      <c r="Q134" s="154">
        <v>0</v>
      </c>
      <c r="R134" s="154">
        <f>Q134*H134</f>
        <v>0</v>
      </c>
      <c r="S134" s="154">
        <v>0</v>
      </c>
      <c r="T134" s="155">
        <f>S134*H134</f>
        <v>0</v>
      </c>
      <c r="U134" s="32"/>
      <c r="V134" s="32"/>
      <c r="W134" s="32"/>
      <c r="X134" s="32"/>
      <c r="Y134" s="32"/>
      <c r="Z134" s="32"/>
      <c r="AA134" s="32"/>
      <c r="AB134" s="32"/>
      <c r="AC134" s="32"/>
      <c r="AD134" s="32"/>
      <c r="AE134" s="32"/>
      <c r="AR134" s="156" t="s">
        <v>902</v>
      </c>
      <c r="AT134" s="156" t="s">
        <v>208</v>
      </c>
      <c r="AU134" s="156" t="s">
        <v>89</v>
      </c>
      <c r="AY134" s="17" t="s">
        <v>207</v>
      </c>
      <c r="BE134" s="157">
        <f>IF(N134="základní",J134,0)</f>
        <v>0</v>
      </c>
      <c r="BF134" s="157">
        <f>IF(N134="snížená",J134,0)</f>
        <v>0</v>
      </c>
      <c r="BG134" s="157">
        <f>IF(N134="zákl. přenesená",J134,0)</f>
        <v>0</v>
      </c>
      <c r="BH134" s="157">
        <f>IF(N134="sníž. přenesená",J134,0)</f>
        <v>0</v>
      </c>
      <c r="BI134" s="157">
        <f>IF(N134="nulová",J134,0)</f>
        <v>0</v>
      </c>
      <c r="BJ134" s="17" t="s">
        <v>87</v>
      </c>
      <c r="BK134" s="157">
        <f>ROUND(I134*H134,2)</f>
        <v>0</v>
      </c>
      <c r="BL134" s="17" t="s">
        <v>902</v>
      </c>
      <c r="BM134" s="156" t="s">
        <v>1844</v>
      </c>
    </row>
    <row r="135" spans="1:47" s="2" customFormat="1" ht="12">
      <c r="A135" s="32"/>
      <c r="B135" s="33"/>
      <c r="C135" s="32"/>
      <c r="D135" s="158" t="s">
        <v>213</v>
      </c>
      <c r="E135" s="32"/>
      <c r="F135" s="159" t="s">
        <v>1843</v>
      </c>
      <c r="G135" s="32"/>
      <c r="H135" s="32"/>
      <c r="I135" s="160"/>
      <c r="J135" s="32"/>
      <c r="K135" s="32"/>
      <c r="L135" s="33"/>
      <c r="M135" s="161"/>
      <c r="N135" s="162"/>
      <c r="O135" s="58"/>
      <c r="P135" s="58"/>
      <c r="Q135" s="58"/>
      <c r="R135" s="58"/>
      <c r="S135" s="58"/>
      <c r="T135" s="59"/>
      <c r="U135" s="32"/>
      <c r="V135" s="32"/>
      <c r="W135" s="32"/>
      <c r="X135" s="32"/>
      <c r="Y135" s="32"/>
      <c r="Z135" s="32"/>
      <c r="AA135" s="32"/>
      <c r="AB135" s="32"/>
      <c r="AC135" s="32"/>
      <c r="AD135" s="32"/>
      <c r="AE135" s="32"/>
      <c r="AT135" s="17" t="s">
        <v>213</v>
      </c>
      <c r="AU135" s="17" t="s">
        <v>89</v>
      </c>
    </row>
    <row r="136" spans="1:47" s="2" customFormat="1" ht="29.25">
      <c r="A136" s="32"/>
      <c r="B136" s="33"/>
      <c r="C136" s="32"/>
      <c r="D136" s="158" t="s">
        <v>214</v>
      </c>
      <c r="E136" s="32"/>
      <c r="F136" s="163" t="s">
        <v>1845</v>
      </c>
      <c r="G136" s="32"/>
      <c r="H136" s="32"/>
      <c r="I136" s="160"/>
      <c r="J136" s="32"/>
      <c r="K136" s="32"/>
      <c r="L136" s="33"/>
      <c r="M136" s="161"/>
      <c r="N136" s="162"/>
      <c r="O136" s="58"/>
      <c r="P136" s="58"/>
      <c r="Q136" s="58"/>
      <c r="R136" s="58"/>
      <c r="S136" s="58"/>
      <c r="T136" s="59"/>
      <c r="U136" s="32"/>
      <c r="V136" s="32"/>
      <c r="W136" s="32"/>
      <c r="X136" s="32"/>
      <c r="Y136" s="32"/>
      <c r="Z136" s="32"/>
      <c r="AA136" s="32"/>
      <c r="AB136" s="32"/>
      <c r="AC136" s="32"/>
      <c r="AD136" s="32"/>
      <c r="AE136" s="32"/>
      <c r="AT136" s="17" t="s">
        <v>214</v>
      </c>
      <c r="AU136" s="17" t="s">
        <v>89</v>
      </c>
    </row>
    <row r="137" spans="1:65" s="2" customFormat="1" ht="16.5" customHeight="1">
      <c r="A137" s="32"/>
      <c r="B137" s="143"/>
      <c r="C137" s="144" t="s">
        <v>224</v>
      </c>
      <c r="D137" s="144" t="s">
        <v>208</v>
      </c>
      <c r="E137" s="145" t="s">
        <v>1846</v>
      </c>
      <c r="F137" s="146" t="s">
        <v>1847</v>
      </c>
      <c r="G137" s="147" t="s">
        <v>333</v>
      </c>
      <c r="H137" s="148">
        <v>2</v>
      </c>
      <c r="I137" s="149"/>
      <c r="J137" s="150">
        <f>ROUND(I137*H137,2)</f>
        <v>0</v>
      </c>
      <c r="K137" s="151"/>
      <c r="L137" s="33"/>
      <c r="M137" s="152" t="s">
        <v>1</v>
      </c>
      <c r="N137" s="153" t="s">
        <v>44</v>
      </c>
      <c r="O137" s="58"/>
      <c r="P137" s="154">
        <f>O137*H137</f>
        <v>0</v>
      </c>
      <c r="Q137" s="154">
        <v>0</v>
      </c>
      <c r="R137" s="154">
        <f>Q137*H137</f>
        <v>0</v>
      </c>
      <c r="S137" s="154">
        <v>0</v>
      </c>
      <c r="T137" s="155">
        <f>S137*H137</f>
        <v>0</v>
      </c>
      <c r="U137" s="32"/>
      <c r="V137" s="32"/>
      <c r="W137" s="32"/>
      <c r="X137" s="32"/>
      <c r="Y137" s="32"/>
      <c r="Z137" s="32"/>
      <c r="AA137" s="32"/>
      <c r="AB137" s="32"/>
      <c r="AC137" s="32"/>
      <c r="AD137" s="32"/>
      <c r="AE137" s="32"/>
      <c r="AR137" s="156" t="s">
        <v>902</v>
      </c>
      <c r="AT137" s="156" t="s">
        <v>208</v>
      </c>
      <c r="AU137" s="156" t="s">
        <v>89</v>
      </c>
      <c r="AY137" s="17" t="s">
        <v>207</v>
      </c>
      <c r="BE137" s="157">
        <f>IF(N137="základní",J137,0)</f>
        <v>0</v>
      </c>
      <c r="BF137" s="157">
        <f>IF(N137="snížená",J137,0)</f>
        <v>0</v>
      </c>
      <c r="BG137" s="157">
        <f>IF(N137="zákl. přenesená",J137,0)</f>
        <v>0</v>
      </c>
      <c r="BH137" s="157">
        <f>IF(N137="sníž. přenesená",J137,0)</f>
        <v>0</v>
      </c>
      <c r="BI137" s="157">
        <f>IF(N137="nulová",J137,0)</f>
        <v>0</v>
      </c>
      <c r="BJ137" s="17" t="s">
        <v>87</v>
      </c>
      <c r="BK137" s="157">
        <f>ROUND(I137*H137,2)</f>
        <v>0</v>
      </c>
      <c r="BL137" s="17" t="s">
        <v>902</v>
      </c>
      <c r="BM137" s="156" t="s">
        <v>1848</v>
      </c>
    </row>
    <row r="138" spans="1:47" s="2" customFormat="1" ht="12">
      <c r="A138" s="32"/>
      <c r="B138" s="33"/>
      <c r="C138" s="32"/>
      <c r="D138" s="158" t="s">
        <v>213</v>
      </c>
      <c r="E138" s="32"/>
      <c r="F138" s="159" t="s">
        <v>1847</v>
      </c>
      <c r="G138" s="32"/>
      <c r="H138" s="32"/>
      <c r="I138" s="160"/>
      <c r="J138" s="32"/>
      <c r="K138" s="32"/>
      <c r="L138" s="33"/>
      <c r="M138" s="161"/>
      <c r="N138" s="162"/>
      <c r="O138" s="58"/>
      <c r="P138" s="58"/>
      <c r="Q138" s="58"/>
      <c r="R138" s="58"/>
      <c r="S138" s="58"/>
      <c r="T138" s="59"/>
      <c r="U138" s="32"/>
      <c r="V138" s="32"/>
      <c r="W138" s="32"/>
      <c r="X138" s="32"/>
      <c r="Y138" s="32"/>
      <c r="Z138" s="32"/>
      <c r="AA138" s="32"/>
      <c r="AB138" s="32"/>
      <c r="AC138" s="32"/>
      <c r="AD138" s="32"/>
      <c r="AE138" s="32"/>
      <c r="AT138" s="17" t="s">
        <v>213</v>
      </c>
      <c r="AU138" s="17" t="s">
        <v>89</v>
      </c>
    </row>
    <row r="139" spans="1:47" s="2" customFormat="1" ht="29.25">
      <c r="A139" s="32"/>
      <c r="B139" s="33"/>
      <c r="C139" s="32"/>
      <c r="D139" s="158" t="s">
        <v>214</v>
      </c>
      <c r="E139" s="32"/>
      <c r="F139" s="163" t="s">
        <v>1845</v>
      </c>
      <c r="G139" s="32"/>
      <c r="H139" s="32"/>
      <c r="I139" s="160"/>
      <c r="J139" s="32"/>
      <c r="K139" s="32"/>
      <c r="L139" s="33"/>
      <c r="M139" s="161"/>
      <c r="N139" s="162"/>
      <c r="O139" s="58"/>
      <c r="P139" s="58"/>
      <c r="Q139" s="58"/>
      <c r="R139" s="58"/>
      <c r="S139" s="58"/>
      <c r="T139" s="59"/>
      <c r="U139" s="32"/>
      <c r="V139" s="32"/>
      <c r="W139" s="32"/>
      <c r="X139" s="32"/>
      <c r="Y139" s="32"/>
      <c r="Z139" s="32"/>
      <c r="AA139" s="32"/>
      <c r="AB139" s="32"/>
      <c r="AC139" s="32"/>
      <c r="AD139" s="32"/>
      <c r="AE139" s="32"/>
      <c r="AT139" s="17" t="s">
        <v>214</v>
      </c>
      <c r="AU139" s="17" t="s">
        <v>89</v>
      </c>
    </row>
    <row r="140" spans="1:65" s="2" customFormat="1" ht="21.75" customHeight="1">
      <c r="A140" s="32"/>
      <c r="B140" s="143"/>
      <c r="C140" s="144" t="s">
        <v>239</v>
      </c>
      <c r="D140" s="144" t="s">
        <v>208</v>
      </c>
      <c r="E140" s="145" t="s">
        <v>1849</v>
      </c>
      <c r="F140" s="146" t="s">
        <v>1850</v>
      </c>
      <c r="G140" s="147" t="s">
        <v>333</v>
      </c>
      <c r="H140" s="148">
        <v>36</v>
      </c>
      <c r="I140" s="149"/>
      <c r="J140" s="150">
        <f>ROUND(I140*H140,2)</f>
        <v>0</v>
      </c>
      <c r="K140" s="151"/>
      <c r="L140" s="33"/>
      <c r="M140" s="152" t="s">
        <v>1</v>
      </c>
      <c r="N140" s="153" t="s">
        <v>44</v>
      </c>
      <c r="O140" s="58"/>
      <c r="P140" s="154">
        <f>O140*H140</f>
        <v>0</v>
      </c>
      <c r="Q140" s="154">
        <v>0</v>
      </c>
      <c r="R140" s="154">
        <f>Q140*H140</f>
        <v>0</v>
      </c>
      <c r="S140" s="154">
        <v>0</v>
      </c>
      <c r="T140" s="155">
        <f>S140*H140</f>
        <v>0</v>
      </c>
      <c r="U140" s="32"/>
      <c r="V140" s="32"/>
      <c r="W140" s="32"/>
      <c r="X140" s="32"/>
      <c r="Y140" s="32"/>
      <c r="Z140" s="32"/>
      <c r="AA140" s="32"/>
      <c r="AB140" s="32"/>
      <c r="AC140" s="32"/>
      <c r="AD140" s="32"/>
      <c r="AE140" s="32"/>
      <c r="AR140" s="156" t="s">
        <v>902</v>
      </c>
      <c r="AT140" s="156" t="s">
        <v>208</v>
      </c>
      <c r="AU140" s="156" t="s">
        <v>89</v>
      </c>
      <c r="AY140" s="17" t="s">
        <v>207</v>
      </c>
      <c r="BE140" s="157">
        <f>IF(N140="základní",J140,0)</f>
        <v>0</v>
      </c>
      <c r="BF140" s="157">
        <f>IF(N140="snížená",J140,0)</f>
        <v>0</v>
      </c>
      <c r="BG140" s="157">
        <f>IF(N140="zákl. přenesená",J140,0)</f>
        <v>0</v>
      </c>
      <c r="BH140" s="157">
        <f>IF(N140="sníž. přenesená",J140,0)</f>
        <v>0</v>
      </c>
      <c r="BI140" s="157">
        <f>IF(N140="nulová",J140,0)</f>
        <v>0</v>
      </c>
      <c r="BJ140" s="17" t="s">
        <v>87</v>
      </c>
      <c r="BK140" s="157">
        <f>ROUND(I140*H140,2)</f>
        <v>0</v>
      </c>
      <c r="BL140" s="17" t="s">
        <v>902</v>
      </c>
      <c r="BM140" s="156" t="s">
        <v>1851</v>
      </c>
    </row>
    <row r="141" spans="1:47" s="2" customFormat="1" ht="19.5">
      <c r="A141" s="32"/>
      <c r="B141" s="33"/>
      <c r="C141" s="32"/>
      <c r="D141" s="158" t="s">
        <v>213</v>
      </c>
      <c r="E141" s="32"/>
      <c r="F141" s="159" t="s">
        <v>1850</v>
      </c>
      <c r="G141" s="32"/>
      <c r="H141" s="32"/>
      <c r="I141" s="160"/>
      <c r="J141" s="32"/>
      <c r="K141" s="32"/>
      <c r="L141" s="33"/>
      <c r="M141" s="161"/>
      <c r="N141" s="162"/>
      <c r="O141" s="58"/>
      <c r="P141" s="58"/>
      <c r="Q141" s="58"/>
      <c r="R141" s="58"/>
      <c r="S141" s="58"/>
      <c r="T141" s="59"/>
      <c r="U141" s="32"/>
      <c r="V141" s="32"/>
      <c r="W141" s="32"/>
      <c r="X141" s="32"/>
      <c r="Y141" s="32"/>
      <c r="Z141" s="32"/>
      <c r="AA141" s="32"/>
      <c r="AB141" s="32"/>
      <c r="AC141" s="32"/>
      <c r="AD141" s="32"/>
      <c r="AE141" s="32"/>
      <c r="AT141" s="17" t="s">
        <v>213</v>
      </c>
      <c r="AU141" s="17" t="s">
        <v>89</v>
      </c>
    </row>
    <row r="142" spans="1:47" s="2" customFormat="1" ht="29.25">
      <c r="A142" s="32"/>
      <c r="B142" s="33"/>
      <c r="C142" s="32"/>
      <c r="D142" s="158" t="s">
        <v>214</v>
      </c>
      <c r="E142" s="32"/>
      <c r="F142" s="163" t="s">
        <v>1845</v>
      </c>
      <c r="G142" s="32"/>
      <c r="H142" s="32"/>
      <c r="I142" s="160"/>
      <c r="J142" s="32"/>
      <c r="K142" s="32"/>
      <c r="L142" s="33"/>
      <c r="M142" s="161"/>
      <c r="N142" s="162"/>
      <c r="O142" s="58"/>
      <c r="P142" s="58"/>
      <c r="Q142" s="58"/>
      <c r="R142" s="58"/>
      <c r="S142" s="58"/>
      <c r="T142" s="59"/>
      <c r="U142" s="32"/>
      <c r="V142" s="32"/>
      <c r="W142" s="32"/>
      <c r="X142" s="32"/>
      <c r="Y142" s="32"/>
      <c r="Z142" s="32"/>
      <c r="AA142" s="32"/>
      <c r="AB142" s="32"/>
      <c r="AC142" s="32"/>
      <c r="AD142" s="32"/>
      <c r="AE142" s="32"/>
      <c r="AT142" s="17" t="s">
        <v>214</v>
      </c>
      <c r="AU142" s="17" t="s">
        <v>89</v>
      </c>
    </row>
    <row r="143" spans="1:65" s="2" customFormat="1" ht="16.5" customHeight="1">
      <c r="A143" s="32"/>
      <c r="B143" s="143"/>
      <c r="C143" s="197" t="s">
        <v>228</v>
      </c>
      <c r="D143" s="197" t="s">
        <v>267</v>
      </c>
      <c r="E143" s="198" t="s">
        <v>1852</v>
      </c>
      <c r="F143" s="199" t="s">
        <v>1853</v>
      </c>
      <c r="G143" s="200" t="s">
        <v>333</v>
      </c>
      <c r="H143" s="201">
        <v>3</v>
      </c>
      <c r="I143" s="202"/>
      <c r="J143" s="203">
        <f>ROUND(I143*H143,2)</f>
        <v>0</v>
      </c>
      <c r="K143" s="204"/>
      <c r="L143" s="205"/>
      <c r="M143" s="206" t="s">
        <v>1</v>
      </c>
      <c r="N143" s="207" t="s">
        <v>44</v>
      </c>
      <c r="O143" s="58"/>
      <c r="P143" s="154">
        <f>O143*H143</f>
        <v>0</v>
      </c>
      <c r="Q143" s="154">
        <v>0</v>
      </c>
      <c r="R143" s="154">
        <f>Q143*H143</f>
        <v>0</v>
      </c>
      <c r="S143" s="154">
        <v>0</v>
      </c>
      <c r="T143" s="155">
        <f>S143*H143</f>
        <v>0</v>
      </c>
      <c r="U143" s="32"/>
      <c r="V143" s="32"/>
      <c r="W143" s="32"/>
      <c r="X143" s="32"/>
      <c r="Y143" s="32"/>
      <c r="Z143" s="32"/>
      <c r="AA143" s="32"/>
      <c r="AB143" s="32"/>
      <c r="AC143" s="32"/>
      <c r="AD143" s="32"/>
      <c r="AE143" s="32"/>
      <c r="AR143" s="156" t="s">
        <v>902</v>
      </c>
      <c r="AT143" s="156" t="s">
        <v>267</v>
      </c>
      <c r="AU143" s="156" t="s">
        <v>89</v>
      </c>
      <c r="AY143" s="17" t="s">
        <v>207</v>
      </c>
      <c r="BE143" s="157">
        <f>IF(N143="základní",J143,0)</f>
        <v>0</v>
      </c>
      <c r="BF143" s="157">
        <f>IF(N143="snížená",J143,0)</f>
        <v>0</v>
      </c>
      <c r="BG143" s="157">
        <f>IF(N143="zákl. přenesená",J143,0)</f>
        <v>0</v>
      </c>
      <c r="BH143" s="157">
        <f>IF(N143="sníž. přenesená",J143,0)</f>
        <v>0</v>
      </c>
      <c r="BI143" s="157">
        <f>IF(N143="nulová",J143,0)</f>
        <v>0</v>
      </c>
      <c r="BJ143" s="17" t="s">
        <v>87</v>
      </c>
      <c r="BK143" s="157">
        <f>ROUND(I143*H143,2)</f>
        <v>0</v>
      </c>
      <c r="BL143" s="17" t="s">
        <v>902</v>
      </c>
      <c r="BM143" s="156" t="s">
        <v>1854</v>
      </c>
    </row>
    <row r="144" spans="1:47" s="2" customFormat="1" ht="12">
      <c r="A144" s="32"/>
      <c r="B144" s="33"/>
      <c r="C144" s="32"/>
      <c r="D144" s="158" t="s">
        <v>213</v>
      </c>
      <c r="E144" s="32"/>
      <c r="F144" s="159" t="s">
        <v>1853</v>
      </c>
      <c r="G144" s="32"/>
      <c r="H144" s="32"/>
      <c r="I144" s="160"/>
      <c r="J144" s="32"/>
      <c r="K144" s="32"/>
      <c r="L144" s="33"/>
      <c r="M144" s="161"/>
      <c r="N144" s="162"/>
      <c r="O144" s="58"/>
      <c r="P144" s="58"/>
      <c r="Q144" s="58"/>
      <c r="R144" s="58"/>
      <c r="S144" s="58"/>
      <c r="T144" s="59"/>
      <c r="U144" s="32"/>
      <c r="V144" s="32"/>
      <c r="W144" s="32"/>
      <c r="X144" s="32"/>
      <c r="Y144" s="32"/>
      <c r="Z144" s="32"/>
      <c r="AA144" s="32"/>
      <c r="AB144" s="32"/>
      <c r="AC144" s="32"/>
      <c r="AD144" s="32"/>
      <c r="AE144" s="32"/>
      <c r="AT144" s="17" t="s">
        <v>213</v>
      </c>
      <c r="AU144" s="17" t="s">
        <v>89</v>
      </c>
    </row>
    <row r="145" spans="1:65" s="2" customFormat="1" ht="21.75" customHeight="1">
      <c r="A145" s="32"/>
      <c r="B145" s="143"/>
      <c r="C145" s="144" t="s">
        <v>14</v>
      </c>
      <c r="D145" s="144" t="s">
        <v>208</v>
      </c>
      <c r="E145" s="145" t="s">
        <v>1855</v>
      </c>
      <c r="F145" s="146" t="s">
        <v>1856</v>
      </c>
      <c r="G145" s="147" t="s">
        <v>333</v>
      </c>
      <c r="H145" s="148">
        <v>1</v>
      </c>
      <c r="I145" s="149"/>
      <c r="J145" s="150">
        <f>ROUND(I145*H145,2)</f>
        <v>0</v>
      </c>
      <c r="K145" s="151"/>
      <c r="L145" s="33"/>
      <c r="M145" s="152" t="s">
        <v>1</v>
      </c>
      <c r="N145" s="153" t="s">
        <v>44</v>
      </c>
      <c r="O145" s="58"/>
      <c r="P145" s="154">
        <f>O145*H145</f>
        <v>0</v>
      </c>
      <c r="Q145" s="154">
        <v>0</v>
      </c>
      <c r="R145" s="154">
        <f>Q145*H145</f>
        <v>0</v>
      </c>
      <c r="S145" s="154">
        <v>0</v>
      </c>
      <c r="T145" s="155">
        <f>S145*H145</f>
        <v>0</v>
      </c>
      <c r="U145" s="32"/>
      <c r="V145" s="32"/>
      <c r="W145" s="32"/>
      <c r="X145" s="32"/>
      <c r="Y145" s="32"/>
      <c r="Z145" s="32"/>
      <c r="AA145" s="32"/>
      <c r="AB145" s="32"/>
      <c r="AC145" s="32"/>
      <c r="AD145" s="32"/>
      <c r="AE145" s="32"/>
      <c r="AR145" s="156" t="s">
        <v>902</v>
      </c>
      <c r="AT145" s="156" t="s">
        <v>208</v>
      </c>
      <c r="AU145" s="156" t="s">
        <v>89</v>
      </c>
      <c r="AY145" s="17" t="s">
        <v>207</v>
      </c>
      <c r="BE145" s="157">
        <f>IF(N145="základní",J145,0)</f>
        <v>0</v>
      </c>
      <c r="BF145" s="157">
        <f>IF(N145="snížená",J145,0)</f>
        <v>0</v>
      </c>
      <c r="BG145" s="157">
        <f>IF(N145="zákl. přenesená",J145,0)</f>
        <v>0</v>
      </c>
      <c r="BH145" s="157">
        <f>IF(N145="sníž. přenesená",J145,0)</f>
        <v>0</v>
      </c>
      <c r="BI145" s="157">
        <f>IF(N145="nulová",J145,0)</f>
        <v>0</v>
      </c>
      <c r="BJ145" s="17" t="s">
        <v>87</v>
      </c>
      <c r="BK145" s="157">
        <f>ROUND(I145*H145,2)</f>
        <v>0</v>
      </c>
      <c r="BL145" s="17" t="s">
        <v>902</v>
      </c>
      <c r="BM145" s="156" t="s">
        <v>1857</v>
      </c>
    </row>
    <row r="146" spans="1:47" s="2" customFormat="1" ht="12">
      <c r="A146" s="32"/>
      <c r="B146" s="33"/>
      <c r="C146" s="32"/>
      <c r="D146" s="158" t="s">
        <v>213</v>
      </c>
      <c r="E146" s="32"/>
      <c r="F146" s="159" t="s">
        <v>1856</v>
      </c>
      <c r="G146" s="32"/>
      <c r="H146" s="32"/>
      <c r="I146" s="160"/>
      <c r="J146" s="32"/>
      <c r="K146" s="32"/>
      <c r="L146" s="33"/>
      <c r="M146" s="161"/>
      <c r="N146" s="162"/>
      <c r="O146" s="58"/>
      <c r="P146" s="58"/>
      <c r="Q146" s="58"/>
      <c r="R146" s="58"/>
      <c r="S146" s="58"/>
      <c r="T146" s="59"/>
      <c r="U146" s="32"/>
      <c r="V146" s="32"/>
      <c r="W146" s="32"/>
      <c r="X146" s="32"/>
      <c r="Y146" s="32"/>
      <c r="Z146" s="32"/>
      <c r="AA146" s="32"/>
      <c r="AB146" s="32"/>
      <c r="AC146" s="32"/>
      <c r="AD146" s="32"/>
      <c r="AE146" s="32"/>
      <c r="AT146" s="17" t="s">
        <v>213</v>
      </c>
      <c r="AU146" s="17" t="s">
        <v>89</v>
      </c>
    </row>
    <row r="147" spans="1:47" s="2" customFormat="1" ht="29.25">
      <c r="A147" s="32"/>
      <c r="B147" s="33"/>
      <c r="C147" s="32"/>
      <c r="D147" s="158" t="s">
        <v>214</v>
      </c>
      <c r="E147" s="32"/>
      <c r="F147" s="163" t="s">
        <v>1845</v>
      </c>
      <c r="G147" s="32"/>
      <c r="H147" s="32"/>
      <c r="I147" s="160"/>
      <c r="J147" s="32"/>
      <c r="K147" s="32"/>
      <c r="L147" s="33"/>
      <c r="M147" s="161"/>
      <c r="N147" s="162"/>
      <c r="O147" s="58"/>
      <c r="P147" s="58"/>
      <c r="Q147" s="58"/>
      <c r="R147" s="58"/>
      <c r="S147" s="58"/>
      <c r="T147" s="59"/>
      <c r="U147" s="32"/>
      <c r="V147" s="32"/>
      <c r="W147" s="32"/>
      <c r="X147" s="32"/>
      <c r="Y147" s="32"/>
      <c r="Z147" s="32"/>
      <c r="AA147" s="32"/>
      <c r="AB147" s="32"/>
      <c r="AC147" s="32"/>
      <c r="AD147" s="32"/>
      <c r="AE147" s="32"/>
      <c r="AT147" s="17" t="s">
        <v>214</v>
      </c>
      <c r="AU147" s="17" t="s">
        <v>89</v>
      </c>
    </row>
    <row r="148" spans="1:65" s="2" customFormat="1" ht="21.75" customHeight="1">
      <c r="A148" s="32"/>
      <c r="B148" s="143"/>
      <c r="C148" s="144" t="s">
        <v>231</v>
      </c>
      <c r="D148" s="144" t="s">
        <v>208</v>
      </c>
      <c r="E148" s="145" t="s">
        <v>1858</v>
      </c>
      <c r="F148" s="146" t="s">
        <v>1859</v>
      </c>
      <c r="G148" s="147" t="s">
        <v>333</v>
      </c>
      <c r="H148" s="148">
        <v>2</v>
      </c>
      <c r="I148" s="149"/>
      <c r="J148" s="150">
        <f>ROUND(I148*H148,2)</f>
        <v>0</v>
      </c>
      <c r="K148" s="151"/>
      <c r="L148" s="33"/>
      <c r="M148" s="152" t="s">
        <v>1</v>
      </c>
      <c r="N148" s="153" t="s">
        <v>44</v>
      </c>
      <c r="O148" s="58"/>
      <c r="P148" s="154">
        <f>O148*H148</f>
        <v>0</v>
      </c>
      <c r="Q148" s="154">
        <v>0</v>
      </c>
      <c r="R148" s="154">
        <f>Q148*H148</f>
        <v>0</v>
      </c>
      <c r="S148" s="154">
        <v>0</v>
      </c>
      <c r="T148" s="155">
        <f>S148*H148</f>
        <v>0</v>
      </c>
      <c r="U148" s="32"/>
      <c r="V148" s="32"/>
      <c r="W148" s="32"/>
      <c r="X148" s="32"/>
      <c r="Y148" s="32"/>
      <c r="Z148" s="32"/>
      <c r="AA148" s="32"/>
      <c r="AB148" s="32"/>
      <c r="AC148" s="32"/>
      <c r="AD148" s="32"/>
      <c r="AE148" s="32"/>
      <c r="AR148" s="156" t="s">
        <v>902</v>
      </c>
      <c r="AT148" s="156" t="s">
        <v>208</v>
      </c>
      <c r="AU148" s="156" t="s">
        <v>89</v>
      </c>
      <c r="AY148" s="17" t="s">
        <v>207</v>
      </c>
      <c r="BE148" s="157">
        <f>IF(N148="základní",J148,0)</f>
        <v>0</v>
      </c>
      <c r="BF148" s="157">
        <f>IF(N148="snížená",J148,0)</f>
        <v>0</v>
      </c>
      <c r="BG148" s="157">
        <f>IF(N148="zákl. přenesená",J148,0)</f>
        <v>0</v>
      </c>
      <c r="BH148" s="157">
        <f>IF(N148="sníž. přenesená",J148,0)</f>
        <v>0</v>
      </c>
      <c r="BI148" s="157">
        <f>IF(N148="nulová",J148,0)</f>
        <v>0</v>
      </c>
      <c r="BJ148" s="17" t="s">
        <v>87</v>
      </c>
      <c r="BK148" s="157">
        <f>ROUND(I148*H148,2)</f>
        <v>0</v>
      </c>
      <c r="BL148" s="17" t="s">
        <v>902</v>
      </c>
      <c r="BM148" s="156" t="s">
        <v>1860</v>
      </c>
    </row>
    <row r="149" spans="1:47" s="2" customFormat="1" ht="12">
      <c r="A149" s="32"/>
      <c r="B149" s="33"/>
      <c r="C149" s="32"/>
      <c r="D149" s="158" t="s">
        <v>213</v>
      </c>
      <c r="E149" s="32"/>
      <c r="F149" s="159" t="s">
        <v>1859</v>
      </c>
      <c r="G149" s="32"/>
      <c r="H149" s="32"/>
      <c r="I149" s="160"/>
      <c r="J149" s="32"/>
      <c r="K149" s="32"/>
      <c r="L149" s="33"/>
      <c r="M149" s="161"/>
      <c r="N149" s="162"/>
      <c r="O149" s="58"/>
      <c r="P149" s="58"/>
      <c r="Q149" s="58"/>
      <c r="R149" s="58"/>
      <c r="S149" s="58"/>
      <c r="T149" s="59"/>
      <c r="U149" s="32"/>
      <c r="V149" s="32"/>
      <c r="W149" s="32"/>
      <c r="X149" s="32"/>
      <c r="Y149" s="32"/>
      <c r="Z149" s="32"/>
      <c r="AA149" s="32"/>
      <c r="AB149" s="32"/>
      <c r="AC149" s="32"/>
      <c r="AD149" s="32"/>
      <c r="AE149" s="32"/>
      <c r="AT149" s="17" t="s">
        <v>213</v>
      </c>
      <c r="AU149" s="17" t="s">
        <v>89</v>
      </c>
    </row>
    <row r="150" spans="1:65" s="2" customFormat="1" ht="21.75" customHeight="1">
      <c r="A150" s="32"/>
      <c r="B150" s="143"/>
      <c r="C150" s="197" t="s">
        <v>254</v>
      </c>
      <c r="D150" s="197" t="s">
        <v>267</v>
      </c>
      <c r="E150" s="198" t="s">
        <v>1861</v>
      </c>
      <c r="F150" s="199" t="s">
        <v>1862</v>
      </c>
      <c r="G150" s="200" t="s">
        <v>333</v>
      </c>
      <c r="H150" s="201">
        <v>2</v>
      </c>
      <c r="I150" s="202"/>
      <c r="J150" s="203">
        <f>ROUND(I150*H150,2)</f>
        <v>0</v>
      </c>
      <c r="K150" s="204"/>
      <c r="L150" s="205"/>
      <c r="M150" s="206" t="s">
        <v>1</v>
      </c>
      <c r="N150" s="207" t="s">
        <v>44</v>
      </c>
      <c r="O150" s="58"/>
      <c r="P150" s="154">
        <f>O150*H150</f>
        <v>0</v>
      </c>
      <c r="Q150" s="154">
        <v>0</v>
      </c>
      <c r="R150" s="154">
        <f>Q150*H150</f>
        <v>0</v>
      </c>
      <c r="S150" s="154">
        <v>0</v>
      </c>
      <c r="T150" s="155">
        <f>S150*H150</f>
        <v>0</v>
      </c>
      <c r="U150" s="32"/>
      <c r="V150" s="32"/>
      <c r="W150" s="32"/>
      <c r="X150" s="32"/>
      <c r="Y150" s="32"/>
      <c r="Z150" s="32"/>
      <c r="AA150" s="32"/>
      <c r="AB150" s="32"/>
      <c r="AC150" s="32"/>
      <c r="AD150" s="32"/>
      <c r="AE150" s="32"/>
      <c r="AR150" s="156" t="s">
        <v>902</v>
      </c>
      <c r="AT150" s="156" t="s">
        <v>267</v>
      </c>
      <c r="AU150" s="156" t="s">
        <v>89</v>
      </c>
      <c r="AY150" s="17" t="s">
        <v>207</v>
      </c>
      <c r="BE150" s="157">
        <f>IF(N150="základní",J150,0)</f>
        <v>0</v>
      </c>
      <c r="BF150" s="157">
        <f>IF(N150="snížená",J150,0)</f>
        <v>0</v>
      </c>
      <c r="BG150" s="157">
        <f>IF(N150="zákl. přenesená",J150,0)</f>
        <v>0</v>
      </c>
      <c r="BH150" s="157">
        <f>IF(N150="sníž. přenesená",J150,0)</f>
        <v>0</v>
      </c>
      <c r="BI150" s="157">
        <f>IF(N150="nulová",J150,0)</f>
        <v>0</v>
      </c>
      <c r="BJ150" s="17" t="s">
        <v>87</v>
      </c>
      <c r="BK150" s="157">
        <f>ROUND(I150*H150,2)</f>
        <v>0</v>
      </c>
      <c r="BL150" s="17" t="s">
        <v>902</v>
      </c>
      <c r="BM150" s="156" t="s">
        <v>1863</v>
      </c>
    </row>
    <row r="151" spans="1:47" s="2" customFormat="1" ht="12">
      <c r="A151" s="32"/>
      <c r="B151" s="33"/>
      <c r="C151" s="32"/>
      <c r="D151" s="158" t="s">
        <v>213</v>
      </c>
      <c r="E151" s="32"/>
      <c r="F151" s="159" t="s">
        <v>1862</v>
      </c>
      <c r="G151" s="32"/>
      <c r="H151" s="32"/>
      <c r="I151" s="160"/>
      <c r="J151" s="32"/>
      <c r="K151" s="32"/>
      <c r="L151" s="33"/>
      <c r="M151" s="161"/>
      <c r="N151" s="162"/>
      <c r="O151" s="58"/>
      <c r="P151" s="58"/>
      <c r="Q151" s="58"/>
      <c r="R151" s="58"/>
      <c r="S151" s="58"/>
      <c r="T151" s="59"/>
      <c r="U151" s="32"/>
      <c r="V151" s="32"/>
      <c r="W151" s="32"/>
      <c r="X151" s="32"/>
      <c r="Y151" s="32"/>
      <c r="Z151" s="32"/>
      <c r="AA151" s="32"/>
      <c r="AB151" s="32"/>
      <c r="AC151" s="32"/>
      <c r="AD151" s="32"/>
      <c r="AE151" s="32"/>
      <c r="AT151" s="17" t="s">
        <v>213</v>
      </c>
      <c r="AU151" s="17" t="s">
        <v>89</v>
      </c>
    </row>
    <row r="152" spans="2:63" s="11" customFormat="1" ht="25.9" customHeight="1">
      <c r="B152" s="132"/>
      <c r="D152" s="133" t="s">
        <v>78</v>
      </c>
      <c r="E152" s="134" t="s">
        <v>608</v>
      </c>
      <c r="F152" s="134" t="s">
        <v>609</v>
      </c>
      <c r="I152" s="135"/>
      <c r="J152" s="136">
        <f>BK152</f>
        <v>0</v>
      </c>
      <c r="L152" s="132"/>
      <c r="M152" s="137"/>
      <c r="N152" s="138"/>
      <c r="O152" s="138"/>
      <c r="P152" s="139">
        <f>SUM(P153:P155)</f>
        <v>0</v>
      </c>
      <c r="Q152" s="138"/>
      <c r="R152" s="139">
        <f>SUM(R153:R155)</f>
        <v>0</v>
      </c>
      <c r="S152" s="138"/>
      <c r="T152" s="140">
        <f>SUM(T153:T155)</f>
        <v>0</v>
      </c>
      <c r="AR152" s="133" t="s">
        <v>212</v>
      </c>
      <c r="AT152" s="141" t="s">
        <v>78</v>
      </c>
      <c r="AU152" s="141" t="s">
        <v>79</v>
      </c>
      <c r="AY152" s="133" t="s">
        <v>207</v>
      </c>
      <c r="BK152" s="142">
        <f>SUM(BK153:BK155)</f>
        <v>0</v>
      </c>
    </row>
    <row r="153" spans="1:65" s="2" customFormat="1" ht="55.5" customHeight="1">
      <c r="A153" s="32"/>
      <c r="B153" s="143"/>
      <c r="C153" s="144" t="s">
        <v>235</v>
      </c>
      <c r="D153" s="144" t="s">
        <v>208</v>
      </c>
      <c r="E153" s="145" t="s">
        <v>1864</v>
      </c>
      <c r="F153" s="146" t="s">
        <v>1865</v>
      </c>
      <c r="G153" s="147" t="s">
        <v>333</v>
      </c>
      <c r="H153" s="148">
        <v>1</v>
      </c>
      <c r="I153" s="149"/>
      <c r="J153" s="150">
        <f>ROUND(I153*H153,2)</f>
        <v>0</v>
      </c>
      <c r="K153" s="151"/>
      <c r="L153" s="33"/>
      <c r="M153" s="152" t="s">
        <v>1</v>
      </c>
      <c r="N153" s="153" t="s">
        <v>44</v>
      </c>
      <c r="O153" s="58"/>
      <c r="P153" s="154">
        <f>O153*H153</f>
        <v>0</v>
      </c>
      <c r="Q153" s="154">
        <v>0</v>
      </c>
      <c r="R153" s="154">
        <f>Q153*H153</f>
        <v>0</v>
      </c>
      <c r="S153" s="154">
        <v>0</v>
      </c>
      <c r="T153" s="155">
        <f>S153*H153</f>
        <v>0</v>
      </c>
      <c r="U153" s="32"/>
      <c r="V153" s="32"/>
      <c r="W153" s="32"/>
      <c r="X153" s="32"/>
      <c r="Y153" s="32"/>
      <c r="Z153" s="32"/>
      <c r="AA153" s="32"/>
      <c r="AB153" s="32"/>
      <c r="AC153" s="32"/>
      <c r="AD153" s="32"/>
      <c r="AE153" s="32"/>
      <c r="AR153" s="156" t="s">
        <v>902</v>
      </c>
      <c r="AT153" s="156" t="s">
        <v>208</v>
      </c>
      <c r="AU153" s="156" t="s">
        <v>87</v>
      </c>
      <c r="AY153" s="17" t="s">
        <v>207</v>
      </c>
      <c r="BE153" s="157">
        <f>IF(N153="základní",J153,0)</f>
        <v>0</v>
      </c>
      <c r="BF153" s="157">
        <f>IF(N153="snížená",J153,0)</f>
        <v>0</v>
      </c>
      <c r="BG153" s="157">
        <f>IF(N153="zákl. přenesená",J153,0)</f>
        <v>0</v>
      </c>
      <c r="BH153" s="157">
        <f>IF(N153="sníž. přenesená",J153,0)</f>
        <v>0</v>
      </c>
      <c r="BI153" s="157">
        <f>IF(N153="nulová",J153,0)</f>
        <v>0</v>
      </c>
      <c r="BJ153" s="17" t="s">
        <v>87</v>
      </c>
      <c r="BK153" s="157">
        <f>ROUND(I153*H153,2)</f>
        <v>0</v>
      </c>
      <c r="BL153" s="17" t="s">
        <v>902</v>
      </c>
      <c r="BM153" s="156" t="s">
        <v>1866</v>
      </c>
    </row>
    <row r="154" spans="1:47" s="2" customFormat="1" ht="78">
      <c r="A154" s="32"/>
      <c r="B154" s="33"/>
      <c r="C154" s="32"/>
      <c r="D154" s="158" t="s">
        <v>213</v>
      </c>
      <c r="E154" s="32"/>
      <c r="F154" s="159" t="s">
        <v>1867</v>
      </c>
      <c r="G154" s="32"/>
      <c r="H154" s="32"/>
      <c r="I154" s="160"/>
      <c r="J154" s="32"/>
      <c r="K154" s="32"/>
      <c r="L154" s="33"/>
      <c r="M154" s="161"/>
      <c r="N154" s="162"/>
      <c r="O154" s="58"/>
      <c r="P154" s="58"/>
      <c r="Q154" s="58"/>
      <c r="R154" s="58"/>
      <c r="S154" s="58"/>
      <c r="T154" s="59"/>
      <c r="U154" s="32"/>
      <c r="V154" s="32"/>
      <c r="W154" s="32"/>
      <c r="X154" s="32"/>
      <c r="Y154" s="32"/>
      <c r="Z154" s="32"/>
      <c r="AA154" s="32"/>
      <c r="AB154" s="32"/>
      <c r="AC154" s="32"/>
      <c r="AD154" s="32"/>
      <c r="AE154" s="32"/>
      <c r="AT154" s="17" t="s">
        <v>213</v>
      </c>
      <c r="AU154" s="17" t="s">
        <v>87</v>
      </c>
    </row>
    <row r="155" spans="1:47" s="2" customFormat="1" ht="19.5">
      <c r="A155" s="32"/>
      <c r="B155" s="33"/>
      <c r="C155" s="32"/>
      <c r="D155" s="158" t="s">
        <v>214</v>
      </c>
      <c r="E155" s="32"/>
      <c r="F155" s="163" t="s">
        <v>1868</v>
      </c>
      <c r="G155" s="32"/>
      <c r="H155" s="32"/>
      <c r="I155" s="160"/>
      <c r="J155" s="32"/>
      <c r="K155" s="32"/>
      <c r="L155" s="33"/>
      <c r="M155" s="164"/>
      <c r="N155" s="165"/>
      <c r="O155" s="166"/>
      <c r="P155" s="166"/>
      <c r="Q155" s="166"/>
      <c r="R155" s="166"/>
      <c r="S155" s="166"/>
      <c r="T155" s="167"/>
      <c r="U155" s="32"/>
      <c r="V155" s="32"/>
      <c r="W155" s="32"/>
      <c r="X155" s="32"/>
      <c r="Y155" s="32"/>
      <c r="Z155" s="32"/>
      <c r="AA155" s="32"/>
      <c r="AB155" s="32"/>
      <c r="AC155" s="32"/>
      <c r="AD155" s="32"/>
      <c r="AE155" s="32"/>
      <c r="AT155" s="17" t="s">
        <v>214</v>
      </c>
      <c r="AU155" s="17" t="s">
        <v>87</v>
      </c>
    </row>
    <row r="156" spans="1:31" s="2" customFormat="1" ht="6.95" customHeight="1">
      <c r="A156" s="32"/>
      <c r="B156" s="47"/>
      <c r="C156" s="48"/>
      <c r="D156" s="48"/>
      <c r="E156" s="48"/>
      <c r="F156" s="48"/>
      <c r="G156" s="48"/>
      <c r="H156" s="48"/>
      <c r="I156" s="48"/>
      <c r="J156" s="48"/>
      <c r="K156" s="48"/>
      <c r="L156" s="33"/>
      <c r="M156" s="32"/>
      <c r="O156" s="32"/>
      <c r="P156" s="32"/>
      <c r="Q156" s="32"/>
      <c r="R156" s="32"/>
      <c r="S156" s="32"/>
      <c r="T156" s="32"/>
      <c r="U156" s="32"/>
      <c r="V156" s="32"/>
      <c r="W156" s="32"/>
      <c r="X156" s="32"/>
      <c r="Y156" s="32"/>
      <c r="Z156" s="32"/>
      <c r="AA156" s="32"/>
      <c r="AB156" s="32"/>
      <c r="AC156" s="32"/>
      <c r="AD156" s="32"/>
      <c r="AE156" s="32"/>
    </row>
  </sheetData>
  <autoFilter ref="C118:K155"/>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2:BM14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2" t="s">
        <v>5</v>
      </c>
      <c r="M2" s="243"/>
      <c r="N2" s="243"/>
      <c r="O2" s="243"/>
      <c r="P2" s="243"/>
      <c r="Q2" s="243"/>
      <c r="R2" s="243"/>
      <c r="S2" s="243"/>
      <c r="T2" s="243"/>
      <c r="U2" s="243"/>
      <c r="V2" s="243"/>
      <c r="AT2" s="17" t="s">
        <v>137</v>
      </c>
    </row>
    <row r="3" spans="2:46" s="1" customFormat="1" ht="6.95" customHeight="1" hidden="1">
      <c r="B3" s="18"/>
      <c r="C3" s="19"/>
      <c r="D3" s="19"/>
      <c r="E3" s="19"/>
      <c r="F3" s="19"/>
      <c r="G3" s="19"/>
      <c r="H3" s="19"/>
      <c r="I3" s="19"/>
      <c r="J3" s="19"/>
      <c r="K3" s="19"/>
      <c r="L3" s="20"/>
      <c r="AT3" s="17" t="s">
        <v>89</v>
      </c>
    </row>
    <row r="4" spans="2:46" s="1" customFormat="1" ht="24.95" customHeight="1" hidden="1">
      <c r="B4" s="20"/>
      <c r="D4" s="21" t="s">
        <v>183</v>
      </c>
      <c r="L4" s="20"/>
      <c r="M4" s="98" t="s">
        <v>10</v>
      </c>
      <c r="AT4" s="17" t="s">
        <v>3</v>
      </c>
    </row>
    <row r="5" spans="2:12" s="1" customFormat="1" ht="6.95" customHeight="1" hidden="1">
      <c r="B5" s="20"/>
      <c r="L5" s="20"/>
    </row>
    <row r="6" spans="2:12" s="1" customFormat="1" ht="12" customHeight="1" hidden="1">
      <c r="B6" s="20"/>
      <c r="D6" s="27" t="s">
        <v>16</v>
      </c>
      <c r="L6" s="20"/>
    </row>
    <row r="7" spans="2:12" s="1" customFormat="1" ht="16.5" customHeight="1" hidden="1">
      <c r="B7" s="20"/>
      <c r="E7" s="259" t="str">
        <f>'Rekapitulace stavby'!K6</f>
        <v>Oprava nástupišť č. 5 a 6 v žst. Brno hl.n.</v>
      </c>
      <c r="F7" s="260"/>
      <c r="G7" s="260"/>
      <c r="H7" s="260"/>
      <c r="L7" s="20"/>
    </row>
    <row r="8" spans="1:31" s="2" customFormat="1" ht="12" customHeight="1" hidden="1">
      <c r="A8" s="32"/>
      <c r="B8" s="33"/>
      <c r="C8" s="32"/>
      <c r="D8" s="27" t="s">
        <v>184</v>
      </c>
      <c r="E8" s="32"/>
      <c r="F8" s="32"/>
      <c r="G8" s="32"/>
      <c r="H8" s="32"/>
      <c r="I8" s="32"/>
      <c r="J8" s="32"/>
      <c r="K8" s="32"/>
      <c r="L8" s="42"/>
      <c r="S8" s="32"/>
      <c r="T8" s="32"/>
      <c r="U8" s="32"/>
      <c r="V8" s="32"/>
      <c r="W8" s="32"/>
      <c r="X8" s="32"/>
      <c r="Y8" s="32"/>
      <c r="Z8" s="32"/>
      <c r="AA8" s="32"/>
      <c r="AB8" s="32"/>
      <c r="AC8" s="32"/>
      <c r="AD8" s="32"/>
      <c r="AE8" s="32"/>
    </row>
    <row r="9" spans="1:31" s="2" customFormat="1" ht="16.5" customHeight="1" hidden="1">
      <c r="A9" s="32"/>
      <c r="B9" s="33"/>
      <c r="C9" s="32"/>
      <c r="D9" s="32"/>
      <c r="E9" s="232" t="s">
        <v>1869</v>
      </c>
      <c r="F9" s="258"/>
      <c r="G9" s="258"/>
      <c r="H9" s="258"/>
      <c r="I9" s="32"/>
      <c r="J9" s="32"/>
      <c r="K9" s="32"/>
      <c r="L9" s="42"/>
      <c r="S9" s="32"/>
      <c r="T9" s="32"/>
      <c r="U9" s="32"/>
      <c r="V9" s="32"/>
      <c r="W9" s="32"/>
      <c r="X9" s="32"/>
      <c r="Y9" s="32"/>
      <c r="Z9" s="32"/>
      <c r="AA9" s="32"/>
      <c r="AB9" s="32"/>
      <c r="AC9" s="32"/>
      <c r="AD9" s="32"/>
      <c r="AE9" s="32"/>
    </row>
    <row r="10" spans="1:31" s="2" customFormat="1" ht="12" hidden="1">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hidden="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hidden="1">
      <c r="A12" s="32"/>
      <c r="B12" s="33"/>
      <c r="C12" s="32"/>
      <c r="D12" s="27" t="s">
        <v>20</v>
      </c>
      <c r="E12" s="32"/>
      <c r="F12" s="25" t="s">
        <v>21</v>
      </c>
      <c r="G12" s="32"/>
      <c r="H12" s="32"/>
      <c r="I12" s="27" t="s">
        <v>22</v>
      </c>
      <c r="J12" s="55" t="str">
        <f>'Rekapitulace stavby'!AN8</f>
        <v>18. 2. 2021</v>
      </c>
      <c r="K12" s="32"/>
      <c r="L12" s="42"/>
      <c r="S12" s="32"/>
      <c r="T12" s="32"/>
      <c r="U12" s="32"/>
      <c r="V12" s="32"/>
      <c r="W12" s="32"/>
      <c r="X12" s="32"/>
      <c r="Y12" s="32"/>
      <c r="Z12" s="32"/>
      <c r="AA12" s="32"/>
      <c r="AB12" s="32"/>
      <c r="AC12" s="32"/>
      <c r="AD12" s="32"/>
      <c r="AE12" s="32"/>
    </row>
    <row r="13" spans="1:31" s="2" customFormat="1" ht="10.9" customHeight="1" hidden="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hidden="1">
      <c r="A14" s="32"/>
      <c r="B14" s="33"/>
      <c r="C14" s="32"/>
      <c r="D14" s="27" t="s">
        <v>24</v>
      </c>
      <c r="E14" s="32"/>
      <c r="F14" s="32"/>
      <c r="G14" s="32"/>
      <c r="H14" s="32"/>
      <c r="I14" s="27" t="s">
        <v>25</v>
      </c>
      <c r="J14" s="25" t="s">
        <v>26</v>
      </c>
      <c r="K14" s="32"/>
      <c r="L14" s="42"/>
      <c r="S14" s="32"/>
      <c r="T14" s="32"/>
      <c r="U14" s="32"/>
      <c r="V14" s="32"/>
      <c r="W14" s="32"/>
      <c r="X14" s="32"/>
      <c r="Y14" s="32"/>
      <c r="Z14" s="32"/>
      <c r="AA14" s="32"/>
      <c r="AB14" s="32"/>
      <c r="AC14" s="32"/>
      <c r="AD14" s="32"/>
      <c r="AE14" s="32"/>
    </row>
    <row r="15" spans="1:31" s="2" customFormat="1" ht="18" customHeight="1" hidden="1">
      <c r="A15" s="32"/>
      <c r="B15" s="33"/>
      <c r="C15" s="32"/>
      <c r="D15" s="32"/>
      <c r="E15" s="25" t="s">
        <v>27</v>
      </c>
      <c r="F15" s="32"/>
      <c r="G15" s="32"/>
      <c r="H15" s="32"/>
      <c r="I15" s="27" t="s">
        <v>28</v>
      </c>
      <c r="J15" s="25" t="s">
        <v>29</v>
      </c>
      <c r="K15" s="32"/>
      <c r="L15" s="42"/>
      <c r="S15" s="32"/>
      <c r="T15" s="32"/>
      <c r="U15" s="32"/>
      <c r="V15" s="32"/>
      <c r="W15" s="32"/>
      <c r="X15" s="32"/>
      <c r="Y15" s="32"/>
      <c r="Z15" s="32"/>
      <c r="AA15" s="32"/>
      <c r="AB15" s="32"/>
      <c r="AC15" s="32"/>
      <c r="AD15" s="32"/>
      <c r="AE15" s="32"/>
    </row>
    <row r="16" spans="1:31" s="2" customFormat="1" ht="6.95" customHeight="1" hidden="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hidden="1">
      <c r="A17" s="32"/>
      <c r="B17" s="33"/>
      <c r="C17" s="32"/>
      <c r="D17" s="27" t="s">
        <v>30</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hidden="1">
      <c r="A18" s="32"/>
      <c r="B18" s="33"/>
      <c r="C18" s="32"/>
      <c r="D18" s="32"/>
      <c r="E18" s="261" t="str">
        <f>'Rekapitulace stavby'!E14</f>
        <v>Vyplň údaj</v>
      </c>
      <c r="F18" s="247"/>
      <c r="G18" s="247"/>
      <c r="H18" s="247"/>
      <c r="I18" s="27" t="s">
        <v>28</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hidden="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hidden="1">
      <c r="A20" s="32"/>
      <c r="B20" s="33"/>
      <c r="C20" s="32"/>
      <c r="D20" s="27" t="s">
        <v>32</v>
      </c>
      <c r="E20" s="32"/>
      <c r="F20" s="32"/>
      <c r="G20" s="32"/>
      <c r="H20" s="32"/>
      <c r="I20" s="27" t="s">
        <v>25</v>
      </c>
      <c r="J20" s="25" t="s">
        <v>33</v>
      </c>
      <c r="K20" s="32"/>
      <c r="L20" s="42"/>
      <c r="S20" s="32"/>
      <c r="T20" s="32"/>
      <c r="U20" s="32"/>
      <c r="V20" s="32"/>
      <c r="W20" s="32"/>
      <c r="X20" s="32"/>
      <c r="Y20" s="32"/>
      <c r="Z20" s="32"/>
      <c r="AA20" s="32"/>
      <c r="AB20" s="32"/>
      <c r="AC20" s="32"/>
      <c r="AD20" s="32"/>
      <c r="AE20" s="32"/>
    </row>
    <row r="21" spans="1:31" s="2" customFormat="1" ht="18" customHeight="1" hidden="1">
      <c r="A21" s="32"/>
      <c r="B21" s="33"/>
      <c r="C21" s="32"/>
      <c r="D21" s="32"/>
      <c r="E21" s="25" t="s">
        <v>34</v>
      </c>
      <c r="F21" s="32"/>
      <c r="G21" s="32"/>
      <c r="H21" s="32"/>
      <c r="I21" s="27" t="s">
        <v>28</v>
      </c>
      <c r="J21" s="25" t="s">
        <v>35</v>
      </c>
      <c r="K21" s="32"/>
      <c r="L21" s="42"/>
      <c r="S21" s="32"/>
      <c r="T21" s="32"/>
      <c r="U21" s="32"/>
      <c r="V21" s="32"/>
      <c r="W21" s="32"/>
      <c r="X21" s="32"/>
      <c r="Y21" s="32"/>
      <c r="Z21" s="32"/>
      <c r="AA21" s="32"/>
      <c r="AB21" s="32"/>
      <c r="AC21" s="32"/>
      <c r="AD21" s="32"/>
      <c r="AE21" s="32"/>
    </row>
    <row r="22" spans="1:31" s="2" customFormat="1" ht="6.95" customHeight="1" hidden="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hidden="1">
      <c r="A23" s="32"/>
      <c r="B23" s="33"/>
      <c r="C23" s="32"/>
      <c r="D23" s="27" t="s">
        <v>37</v>
      </c>
      <c r="E23" s="32"/>
      <c r="F23" s="32"/>
      <c r="G23" s="32"/>
      <c r="H23" s="32"/>
      <c r="I23" s="27" t="s">
        <v>25</v>
      </c>
      <c r="J23" s="25" t="s">
        <v>33</v>
      </c>
      <c r="K23" s="32"/>
      <c r="L23" s="42"/>
      <c r="S23" s="32"/>
      <c r="T23" s="32"/>
      <c r="U23" s="32"/>
      <c r="V23" s="32"/>
      <c r="W23" s="32"/>
      <c r="X23" s="32"/>
      <c r="Y23" s="32"/>
      <c r="Z23" s="32"/>
      <c r="AA23" s="32"/>
      <c r="AB23" s="32"/>
      <c r="AC23" s="32"/>
      <c r="AD23" s="32"/>
      <c r="AE23" s="32"/>
    </row>
    <row r="24" spans="1:31" s="2" customFormat="1" ht="18" customHeight="1" hidden="1">
      <c r="A24" s="32"/>
      <c r="B24" s="33"/>
      <c r="C24" s="32"/>
      <c r="D24" s="32"/>
      <c r="E24" s="25" t="s">
        <v>34</v>
      </c>
      <c r="F24" s="32"/>
      <c r="G24" s="32"/>
      <c r="H24" s="32"/>
      <c r="I24" s="27" t="s">
        <v>28</v>
      </c>
      <c r="J24" s="25" t="s">
        <v>35</v>
      </c>
      <c r="K24" s="32"/>
      <c r="L24" s="42"/>
      <c r="S24" s="32"/>
      <c r="T24" s="32"/>
      <c r="U24" s="32"/>
      <c r="V24" s="32"/>
      <c r="W24" s="32"/>
      <c r="X24" s="32"/>
      <c r="Y24" s="32"/>
      <c r="Z24" s="32"/>
      <c r="AA24" s="32"/>
      <c r="AB24" s="32"/>
      <c r="AC24" s="32"/>
      <c r="AD24" s="32"/>
      <c r="AE24" s="32"/>
    </row>
    <row r="25" spans="1:31" s="2" customFormat="1" ht="6.95" customHeight="1" hidden="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hidden="1">
      <c r="A26" s="32"/>
      <c r="B26" s="33"/>
      <c r="C26" s="32"/>
      <c r="D26" s="27" t="s">
        <v>38</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hidden="1">
      <c r="A27" s="99"/>
      <c r="B27" s="100"/>
      <c r="C27" s="99"/>
      <c r="D27" s="99"/>
      <c r="E27" s="251" t="s">
        <v>1</v>
      </c>
      <c r="F27" s="251"/>
      <c r="G27" s="251"/>
      <c r="H27" s="251"/>
      <c r="I27" s="99"/>
      <c r="J27" s="99"/>
      <c r="K27" s="99"/>
      <c r="L27" s="101"/>
      <c r="S27" s="99"/>
      <c r="T27" s="99"/>
      <c r="U27" s="99"/>
      <c r="V27" s="99"/>
      <c r="W27" s="99"/>
      <c r="X27" s="99"/>
      <c r="Y27" s="99"/>
      <c r="Z27" s="99"/>
      <c r="AA27" s="99"/>
      <c r="AB27" s="99"/>
      <c r="AC27" s="99"/>
      <c r="AD27" s="99"/>
      <c r="AE27" s="99"/>
    </row>
    <row r="28" spans="1:31" s="2" customFormat="1" ht="6.95" customHeight="1" hidden="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hidden="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hidden="1">
      <c r="A30" s="32"/>
      <c r="B30" s="33"/>
      <c r="C30" s="32"/>
      <c r="D30" s="102" t="s">
        <v>39</v>
      </c>
      <c r="E30" s="32"/>
      <c r="F30" s="32"/>
      <c r="G30" s="32"/>
      <c r="H30" s="32"/>
      <c r="I30" s="32"/>
      <c r="J30" s="71">
        <f>ROUND(J119,2)</f>
        <v>0</v>
      </c>
      <c r="K30" s="32"/>
      <c r="L30" s="42"/>
      <c r="S30" s="32"/>
      <c r="T30" s="32"/>
      <c r="U30" s="32"/>
      <c r="V30" s="32"/>
      <c r="W30" s="32"/>
      <c r="X30" s="32"/>
      <c r="Y30" s="32"/>
      <c r="Z30" s="32"/>
      <c r="AA30" s="32"/>
      <c r="AB30" s="32"/>
      <c r="AC30" s="32"/>
      <c r="AD30" s="32"/>
      <c r="AE30" s="32"/>
    </row>
    <row r="31" spans="1:31" s="2" customFormat="1" ht="6.95" customHeight="1" hidden="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hidden="1">
      <c r="A32" s="32"/>
      <c r="B32" s="33"/>
      <c r="C32" s="32"/>
      <c r="D32" s="32"/>
      <c r="E32" s="32"/>
      <c r="F32" s="36" t="s">
        <v>41</v>
      </c>
      <c r="G32" s="32"/>
      <c r="H32" s="32"/>
      <c r="I32" s="36" t="s">
        <v>40</v>
      </c>
      <c r="J32" s="36" t="s">
        <v>42</v>
      </c>
      <c r="K32" s="32"/>
      <c r="L32" s="42"/>
      <c r="S32" s="32"/>
      <c r="T32" s="32"/>
      <c r="U32" s="32"/>
      <c r="V32" s="32"/>
      <c r="W32" s="32"/>
      <c r="X32" s="32"/>
      <c r="Y32" s="32"/>
      <c r="Z32" s="32"/>
      <c r="AA32" s="32"/>
      <c r="AB32" s="32"/>
      <c r="AC32" s="32"/>
      <c r="AD32" s="32"/>
      <c r="AE32" s="32"/>
    </row>
    <row r="33" spans="1:31" s="2" customFormat="1" ht="14.45" customHeight="1" hidden="1">
      <c r="A33" s="32"/>
      <c r="B33" s="33"/>
      <c r="C33" s="32"/>
      <c r="D33" s="103" t="s">
        <v>43</v>
      </c>
      <c r="E33" s="27" t="s">
        <v>44</v>
      </c>
      <c r="F33" s="104">
        <f>ROUND((SUM(BE119:BE148)),2)</f>
        <v>0</v>
      </c>
      <c r="G33" s="32"/>
      <c r="H33" s="32"/>
      <c r="I33" s="105">
        <v>0.21</v>
      </c>
      <c r="J33" s="104">
        <f>ROUND(((SUM(BE119:BE148))*I33),2)</f>
        <v>0</v>
      </c>
      <c r="K33" s="32"/>
      <c r="L33" s="42"/>
      <c r="S33" s="32"/>
      <c r="T33" s="32"/>
      <c r="U33" s="32"/>
      <c r="V33" s="32"/>
      <c r="W33" s="32"/>
      <c r="X33" s="32"/>
      <c r="Y33" s="32"/>
      <c r="Z33" s="32"/>
      <c r="AA33" s="32"/>
      <c r="AB33" s="32"/>
      <c r="AC33" s="32"/>
      <c r="AD33" s="32"/>
      <c r="AE33" s="32"/>
    </row>
    <row r="34" spans="1:31" s="2" customFormat="1" ht="14.45" customHeight="1" hidden="1">
      <c r="A34" s="32"/>
      <c r="B34" s="33"/>
      <c r="C34" s="32"/>
      <c r="D34" s="32"/>
      <c r="E34" s="27" t="s">
        <v>45</v>
      </c>
      <c r="F34" s="104">
        <f>ROUND((SUM(BF119:BF148)),2)</f>
        <v>0</v>
      </c>
      <c r="G34" s="32"/>
      <c r="H34" s="32"/>
      <c r="I34" s="105">
        <v>0.15</v>
      </c>
      <c r="J34" s="104">
        <f>ROUND(((SUM(BF119:BF148))*I34),2)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46</v>
      </c>
      <c r="F35" s="104">
        <f>ROUND((SUM(BG119:BG148)),2)</f>
        <v>0</v>
      </c>
      <c r="G35" s="32"/>
      <c r="H35" s="32"/>
      <c r="I35" s="105">
        <v>0.21</v>
      </c>
      <c r="J35" s="104">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47</v>
      </c>
      <c r="F36" s="104">
        <f>ROUND((SUM(BH119:BH148)),2)</f>
        <v>0</v>
      </c>
      <c r="G36" s="32"/>
      <c r="H36" s="32"/>
      <c r="I36" s="105">
        <v>0.15</v>
      </c>
      <c r="J36" s="104">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48</v>
      </c>
      <c r="F37" s="104">
        <f>ROUND((SUM(BI119:BI148)),2)</f>
        <v>0</v>
      </c>
      <c r="G37" s="32"/>
      <c r="H37" s="32"/>
      <c r="I37" s="105">
        <v>0</v>
      </c>
      <c r="J37" s="104">
        <f>0</f>
        <v>0</v>
      </c>
      <c r="K37" s="32"/>
      <c r="L37" s="42"/>
      <c r="S37" s="32"/>
      <c r="T37" s="32"/>
      <c r="U37" s="32"/>
      <c r="V37" s="32"/>
      <c r="W37" s="32"/>
      <c r="X37" s="32"/>
      <c r="Y37" s="32"/>
      <c r="Z37" s="32"/>
      <c r="AA37" s="32"/>
      <c r="AB37" s="32"/>
      <c r="AC37" s="32"/>
      <c r="AD37" s="32"/>
      <c r="AE37" s="32"/>
    </row>
    <row r="38" spans="1:31" s="2" customFormat="1" ht="6.95" customHeight="1" hidden="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hidden="1">
      <c r="A39" s="32"/>
      <c r="B39" s="33"/>
      <c r="C39" s="106"/>
      <c r="D39" s="107" t="s">
        <v>49</v>
      </c>
      <c r="E39" s="60"/>
      <c r="F39" s="60"/>
      <c r="G39" s="108" t="s">
        <v>50</v>
      </c>
      <c r="H39" s="109" t="s">
        <v>51</v>
      </c>
      <c r="I39" s="60"/>
      <c r="J39" s="110">
        <f>SUM(J30:J37)</f>
        <v>0</v>
      </c>
      <c r="K39" s="111"/>
      <c r="L39" s="42"/>
      <c r="S39" s="32"/>
      <c r="T39" s="32"/>
      <c r="U39" s="32"/>
      <c r="V39" s="32"/>
      <c r="W39" s="32"/>
      <c r="X39" s="32"/>
      <c r="Y39" s="32"/>
      <c r="Z39" s="32"/>
      <c r="AA39" s="32"/>
      <c r="AB39" s="32"/>
      <c r="AC39" s="32"/>
      <c r="AD39" s="32"/>
      <c r="AE39" s="32"/>
    </row>
    <row r="40" spans="1:31" s="2" customFormat="1" ht="14.45" customHeight="1" hidden="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42"/>
      <c r="D50" s="43" t="s">
        <v>52</v>
      </c>
      <c r="E50" s="44"/>
      <c r="F50" s="44"/>
      <c r="G50" s="43" t="s">
        <v>53</v>
      </c>
      <c r="H50" s="44"/>
      <c r="I50" s="44"/>
      <c r="J50" s="44"/>
      <c r="K50" s="44"/>
      <c r="L50" s="42"/>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75" hidden="1">
      <c r="A61" s="32"/>
      <c r="B61" s="33"/>
      <c r="C61" s="32"/>
      <c r="D61" s="45" t="s">
        <v>54</v>
      </c>
      <c r="E61" s="35"/>
      <c r="F61" s="112" t="s">
        <v>55</v>
      </c>
      <c r="G61" s="45" t="s">
        <v>54</v>
      </c>
      <c r="H61" s="35"/>
      <c r="I61" s="35"/>
      <c r="J61" s="113" t="s">
        <v>55</v>
      </c>
      <c r="K61" s="35"/>
      <c r="L61" s="42"/>
      <c r="S61" s="32"/>
      <c r="T61" s="32"/>
      <c r="U61" s="32"/>
      <c r="V61" s="32"/>
      <c r="W61" s="32"/>
      <c r="X61" s="32"/>
      <c r="Y61" s="32"/>
      <c r="Z61" s="32"/>
      <c r="AA61" s="32"/>
      <c r="AB61" s="32"/>
      <c r="AC61" s="32"/>
      <c r="AD61" s="32"/>
      <c r="AE61" s="32"/>
    </row>
    <row r="62" spans="2:12" ht="12" hidden="1">
      <c r="B62" s="20"/>
      <c r="L62" s="20"/>
    </row>
    <row r="63" spans="2:12" ht="12" hidden="1">
      <c r="B63" s="20"/>
      <c r="L63" s="20"/>
    </row>
    <row r="64" spans="2:12" ht="12" hidden="1">
      <c r="B64" s="20"/>
      <c r="L64" s="20"/>
    </row>
    <row r="65" spans="1:31" s="2" customFormat="1" ht="12.75" hidden="1">
      <c r="A65" s="32"/>
      <c r="B65" s="33"/>
      <c r="C65" s="32"/>
      <c r="D65" s="43" t="s">
        <v>56</v>
      </c>
      <c r="E65" s="46"/>
      <c r="F65" s="46"/>
      <c r="G65" s="43" t="s">
        <v>57</v>
      </c>
      <c r="H65" s="46"/>
      <c r="I65" s="46"/>
      <c r="J65" s="46"/>
      <c r="K65" s="46"/>
      <c r="L65" s="42"/>
      <c r="S65" s="32"/>
      <c r="T65" s="32"/>
      <c r="U65" s="32"/>
      <c r="V65" s="32"/>
      <c r="W65" s="32"/>
      <c r="X65" s="32"/>
      <c r="Y65" s="32"/>
      <c r="Z65" s="32"/>
      <c r="AA65" s="32"/>
      <c r="AB65" s="32"/>
      <c r="AC65" s="32"/>
      <c r="AD65" s="32"/>
      <c r="AE65" s="32"/>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75" hidden="1">
      <c r="A76" s="32"/>
      <c r="B76" s="33"/>
      <c r="C76" s="32"/>
      <c r="D76" s="45" t="s">
        <v>54</v>
      </c>
      <c r="E76" s="35"/>
      <c r="F76" s="112" t="s">
        <v>55</v>
      </c>
      <c r="G76" s="45" t="s">
        <v>54</v>
      </c>
      <c r="H76" s="35"/>
      <c r="I76" s="35"/>
      <c r="J76" s="113" t="s">
        <v>55</v>
      </c>
      <c r="K76" s="35"/>
      <c r="L76" s="42"/>
      <c r="S76" s="32"/>
      <c r="T76" s="32"/>
      <c r="U76" s="32"/>
      <c r="V76" s="32"/>
      <c r="W76" s="32"/>
      <c r="X76" s="32"/>
      <c r="Y76" s="32"/>
      <c r="Z76" s="32"/>
      <c r="AA76" s="32"/>
      <c r="AB76" s="32"/>
      <c r="AC76" s="32"/>
      <c r="AD76" s="32"/>
      <c r="AE76" s="32"/>
    </row>
    <row r="77" spans="1:31" s="2" customFormat="1" ht="14.45" customHeight="1" hidden="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78" ht="12" hidden="1"/>
    <row r="79" ht="12" hidden="1"/>
    <row r="80" ht="12" hidden="1"/>
    <row r="81" spans="1:31" s="2" customFormat="1" ht="6.95" customHeight="1" hidden="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hidden="1">
      <c r="A82" s="32"/>
      <c r="B82" s="33"/>
      <c r="C82" s="21" t="s">
        <v>186</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hidden="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hidden="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hidden="1">
      <c r="A85" s="32"/>
      <c r="B85" s="33"/>
      <c r="C85" s="32"/>
      <c r="D85" s="32"/>
      <c r="E85" s="259" t="str">
        <f>E7</f>
        <v>Oprava nástupišť č. 5 a 6 v žst. Brno hl.n.</v>
      </c>
      <c r="F85" s="260"/>
      <c r="G85" s="260"/>
      <c r="H85" s="260"/>
      <c r="I85" s="32"/>
      <c r="J85" s="32"/>
      <c r="K85" s="32"/>
      <c r="L85" s="42"/>
      <c r="S85" s="32"/>
      <c r="T85" s="32"/>
      <c r="U85" s="32"/>
      <c r="V85" s="32"/>
      <c r="W85" s="32"/>
      <c r="X85" s="32"/>
      <c r="Y85" s="32"/>
      <c r="Z85" s="32"/>
      <c r="AA85" s="32"/>
      <c r="AB85" s="32"/>
      <c r="AC85" s="32"/>
      <c r="AD85" s="32"/>
      <c r="AE85" s="32"/>
    </row>
    <row r="86" spans="1:31" s="2" customFormat="1" ht="12" customHeight="1" hidden="1">
      <c r="A86" s="32"/>
      <c r="B86" s="33"/>
      <c r="C86" s="27" t="s">
        <v>184</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hidden="1">
      <c r="A87" s="32"/>
      <c r="B87" s="33"/>
      <c r="C87" s="32"/>
      <c r="D87" s="32"/>
      <c r="E87" s="232" t="str">
        <f>E9</f>
        <v>SO 616 - Orientační systém pro cestující (nástupiště č.6)</v>
      </c>
      <c r="F87" s="258"/>
      <c r="G87" s="258"/>
      <c r="H87" s="258"/>
      <c r="I87" s="32"/>
      <c r="J87" s="32"/>
      <c r="K87" s="32"/>
      <c r="L87" s="42"/>
      <c r="S87" s="32"/>
      <c r="T87" s="32"/>
      <c r="U87" s="32"/>
      <c r="V87" s="32"/>
      <c r="W87" s="32"/>
      <c r="X87" s="32"/>
      <c r="Y87" s="32"/>
      <c r="Z87" s="32"/>
      <c r="AA87" s="32"/>
      <c r="AB87" s="32"/>
      <c r="AC87" s="32"/>
      <c r="AD87" s="32"/>
      <c r="AE87" s="32"/>
    </row>
    <row r="88" spans="1:31" s="2" customFormat="1" ht="6.95" customHeight="1" hidden="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hidden="1">
      <c r="A89" s="32"/>
      <c r="B89" s="33"/>
      <c r="C89" s="27" t="s">
        <v>20</v>
      </c>
      <c r="D89" s="32"/>
      <c r="E89" s="32"/>
      <c r="F89" s="25" t="str">
        <f>F12</f>
        <v>Brno hl.n.</v>
      </c>
      <c r="G89" s="32"/>
      <c r="H89" s="32"/>
      <c r="I89" s="27" t="s">
        <v>22</v>
      </c>
      <c r="J89" s="55" t="str">
        <f>IF(J12="","",J12)</f>
        <v>18. 2. 2021</v>
      </c>
      <c r="K89" s="32"/>
      <c r="L89" s="42"/>
      <c r="S89" s="32"/>
      <c r="T89" s="32"/>
      <c r="U89" s="32"/>
      <c r="V89" s="32"/>
      <c r="W89" s="32"/>
      <c r="X89" s="32"/>
      <c r="Y89" s="32"/>
      <c r="Z89" s="32"/>
      <c r="AA89" s="32"/>
      <c r="AB89" s="32"/>
      <c r="AC89" s="32"/>
      <c r="AD89" s="32"/>
      <c r="AE89" s="32"/>
    </row>
    <row r="90" spans="1:31" s="2" customFormat="1" ht="6.95" customHeight="1" hidden="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25.7" customHeight="1" hidden="1">
      <c r="A91" s="32"/>
      <c r="B91" s="33"/>
      <c r="C91" s="27" t="s">
        <v>24</v>
      </c>
      <c r="D91" s="32"/>
      <c r="E91" s="32"/>
      <c r="F91" s="25" t="str">
        <f>E15</f>
        <v>Správa železnic, státní organizace</v>
      </c>
      <c r="G91" s="32"/>
      <c r="H91" s="32"/>
      <c r="I91" s="27" t="s">
        <v>32</v>
      </c>
      <c r="J91" s="30" t="str">
        <f>E21</f>
        <v>DMC Havlíčkův Brod, s.r.o.</v>
      </c>
      <c r="K91" s="32"/>
      <c r="L91" s="42"/>
      <c r="S91" s="32"/>
      <c r="T91" s="32"/>
      <c r="U91" s="32"/>
      <c r="V91" s="32"/>
      <c r="W91" s="32"/>
      <c r="X91" s="32"/>
      <c r="Y91" s="32"/>
      <c r="Z91" s="32"/>
      <c r="AA91" s="32"/>
      <c r="AB91" s="32"/>
      <c r="AC91" s="32"/>
      <c r="AD91" s="32"/>
      <c r="AE91" s="32"/>
    </row>
    <row r="92" spans="1:31" s="2" customFormat="1" ht="25.7" customHeight="1" hidden="1">
      <c r="A92" s="32"/>
      <c r="B92" s="33"/>
      <c r="C92" s="27" t="s">
        <v>30</v>
      </c>
      <c r="D92" s="32"/>
      <c r="E92" s="32"/>
      <c r="F92" s="25" t="str">
        <f>IF(E18="","",E18)</f>
        <v>Vyplň údaj</v>
      </c>
      <c r="G92" s="32"/>
      <c r="H92" s="32"/>
      <c r="I92" s="27" t="s">
        <v>37</v>
      </c>
      <c r="J92" s="30" t="str">
        <f>E24</f>
        <v>DMC Havlíčkův Brod, s.r.o.</v>
      </c>
      <c r="K92" s="32"/>
      <c r="L92" s="42"/>
      <c r="S92" s="32"/>
      <c r="T92" s="32"/>
      <c r="U92" s="32"/>
      <c r="V92" s="32"/>
      <c r="W92" s="32"/>
      <c r="X92" s="32"/>
      <c r="Y92" s="32"/>
      <c r="Z92" s="32"/>
      <c r="AA92" s="32"/>
      <c r="AB92" s="32"/>
      <c r="AC92" s="32"/>
      <c r="AD92" s="32"/>
      <c r="AE92" s="32"/>
    </row>
    <row r="93" spans="1:31" s="2" customFormat="1" ht="10.35" customHeight="1" hidden="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hidden="1">
      <c r="A94" s="32"/>
      <c r="B94" s="33"/>
      <c r="C94" s="114" t="s">
        <v>187</v>
      </c>
      <c r="D94" s="106"/>
      <c r="E94" s="106"/>
      <c r="F94" s="106"/>
      <c r="G94" s="106"/>
      <c r="H94" s="106"/>
      <c r="I94" s="106"/>
      <c r="J94" s="115" t="s">
        <v>188</v>
      </c>
      <c r="K94" s="106"/>
      <c r="L94" s="42"/>
      <c r="S94" s="32"/>
      <c r="T94" s="32"/>
      <c r="U94" s="32"/>
      <c r="V94" s="32"/>
      <c r="W94" s="32"/>
      <c r="X94" s="32"/>
      <c r="Y94" s="32"/>
      <c r="Z94" s="32"/>
      <c r="AA94" s="32"/>
      <c r="AB94" s="32"/>
      <c r="AC94" s="32"/>
      <c r="AD94" s="32"/>
      <c r="AE94" s="32"/>
    </row>
    <row r="95" spans="1:31" s="2" customFormat="1" ht="10.35" customHeight="1" hidden="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hidden="1">
      <c r="A96" s="32"/>
      <c r="B96" s="33"/>
      <c r="C96" s="116" t="s">
        <v>189</v>
      </c>
      <c r="D96" s="32"/>
      <c r="E96" s="32"/>
      <c r="F96" s="32"/>
      <c r="G96" s="32"/>
      <c r="H96" s="32"/>
      <c r="I96" s="32"/>
      <c r="J96" s="71">
        <f>J119</f>
        <v>0</v>
      </c>
      <c r="K96" s="32"/>
      <c r="L96" s="42"/>
      <c r="S96" s="32"/>
      <c r="T96" s="32"/>
      <c r="U96" s="32"/>
      <c r="V96" s="32"/>
      <c r="W96" s="32"/>
      <c r="X96" s="32"/>
      <c r="Y96" s="32"/>
      <c r="Z96" s="32"/>
      <c r="AA96" s="32"/>
      <c r="AB96" s="32"/>
      <c r="AC96" s="32"/>
      <c r="AD96" s="32"/>
      <c r="AE96" s="32"/>
      <c r="AU96" s="17" t="s">
        <v>190</v>
      </c>
    </row>
    <row r="97" spans="2:12" s="9" customFormat="1" ht="24.95" customHeight="1" hidden="1">
      <c r="B97" s="117"/>
      <c r="D97" s="118" t="s">
        <v>1818</v>
      </c>
      <c r="E97" s="119"/>
      <c r="F97" s="119"/>
      <c r="G97" s="119"/>
      <c r="H97" s="119"/>
      <c r="I97" s="119"/>
      <c r="J97" s="120">
        <f>J120</f>
        <v>0</v>
      </c>
      <c r="L97" s="117"/>
    </row>
    <row r="98" spans="2:12" s="14" customFormat="1" ht="19.9" customHeight="1" hidden="1">
      <c r="B98" s="183"/>
      <c r="D98" s="184" t="s">
        <v>1819</v>
      </c>
      <c r="E98" s="185"/>
      <c r="F98" s="185"/>
      <c r="G98" s="185"/>
      <c r="H98" s="185"/>
      <c r="I98" s="185"/>
      <c r="J98" s="186">
        <f>J121</f>
        <v>0</v>
      </c>
      <c r="L98" s="183"/>
    </row>
    <row r="99" spans="2:12" s="9" customFormat="1" ht="24.95" customHeight="1" hidden="1">
      <c r="B99" s="117"/>
      <c r="D99" s="118" t="s">
        <v>607</v>
      </c>
      <c r="E99" s="119"/>
      <c r="F99" s="119"/>
      <c r="G99" s="119"/>
      <c r="H99" s="119"/>
      <c r="I99" s="119"/>
      <c r="J99" s="120">
        <f>J145</f>
        <v>0</v>
      </c>
      <c r="L99" s="117"/>
    </row>
    <row r="100" spans="1:31" s="2" customFormat="1" ht="21.75" customHeight="1" hidden="1">
      <c r="A100" s="32"/>
      <c r="B100" s="33"/>
      <c r="C100" s="32"/>
      <c r="D100" s="32"/>
      <c r="E100" s="32"/>
      <c r="F100" s="32"/>
      <c r="G100" s="32"/>
      <c r="H100" s="32"/>
      <c r="I100" s="32"/>
      <c r="J100" s="32"/>
      <c r="K100" s="32"/>
      <c r="L100" s="42"/>
      <c r="S100" s="32"/>
      <c r="T100" s="32"/>
      <c r="U100" s="32"/>
      <c r="V100" s="32"/>
      <c r="W100" s="32"/>
      <c r="X100" s="32"/>
      <c r="Y100" s="32"/>
      <c r="Z100" s="32"/>
      <c r="AA100" s="32"/>
      <c r="AB100" s="32"/>
      <c r="AC100" s="32"/>
      <c r="AD100" s="32"/>
      <c r="AE100" s="32"/>
    </row>
    <row r="101" spans="1:31" s="2" customFormat="1" ht="6.95" customHeight="1" hidden="1">
      <c r="A101" s="32"/>
      <c r="B101" s="47"/>
      <c r="C101" s="48"/>
      <c r="D101" s="48"/>
      <c r="E101" s="48"/>
      <c r="F101" s="48"/>
      <c r="G101" s="48"/>
      <c r="H101" s="48"/>
      <c r="I101" s="48"/>
      <c r="J101" s="48"/>
      <c r="K101" s="48"/>
      <c r="L101" s="42"/>
      <c r="S101" s="32"/>
      <c r="T101" s="32"/>
      <c r="U101" s="32"/>
      <c r="V101" s="32"/>
      <c r="W101" s="32"/>
      <c r="X101" s="32"/>
      <c r="Y101" s="32"/>
      <c r="Z101" s="32"/>
      <c r="AA101" s="32"/>
      <c r="AB101" s="32"/>
      <c r="AC101" s="32"/>
      <c r="AD101" s="32"/>
      <c r="AE101" s="32"/>
    </row>
    <row r="102" ht="12" hidden="1"/>
    <row r="103" ht="12" hidden="1"/>
    <row r="104" ht="12" hidden="1"/>
    <row r="105" spans="1:31" s="2" customFormat="1" ht="6.95" customHeight="1">
      <c r="A105" s="32"/>
      <c r="B105" s="49"/>
      <c r="C105" s="50"/>
      <c r="D105" s="50"/>
      <c r="E105" s="50"/>
      <c r="F105" s="50"/>
      <c r="G105" s="50"/>
      <c r="H105" s="50"/>
      <c r="I105" s="50"/>
      <c r="J105" s="50"/>
      <c r="K105" s="50"/>
      <c r="L105" s="42"/>
      <c r="S105" s="32"/>
      <c r="T105" s="32"/>
      <c r="U105" s="32"/>
      <c r="V105" s="32"/>
      <c r="W105" s="32"/>
      <c r="X105" s="32"/>
      <c r="Y105" s="32"/>
      <c r="Z105" s="32"/>
      <c r="AA105" s="32"/>
      <c r="AB105" s="32"/>
      <c r="AC105" s="32"/>
      <c r="AD105" s="32"/>
      <c r="AE105" s="32"/>
    </row>
    <row r="106" spans="1:31" s="2" customFormat="1" ht="24.95" customHeight="1">
      <c r="A106" s="32"/>
      <c r="B106" s="33"/>
      <c r="C106" s="21" t="s">
        <v>192</v>
      </c>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6.95" customHeight="1">
      <c r="A107" s="32"/>
      <c r="B107" s="33"/>
      <c r="C107" s="32"/>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12" customHeight="1">
      <c r="A108" s="32"/>
      <c r="B108" s="33"/>
      <c r="C108" s="27" t="s">
        <v>16</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6.5" customHeight="1">
      <c r="A109" s="32"/>
      <c r="B109" s="33"/>
      <c r="C109" s="32"/>
      <c r="D109" s="32"/>
      <c r="E109" s="259" t="str">
        <f>E7</f>
        <v>Oprava nástupišť č. 5 a 6 v žst. Brno hl.n.</v>
      </c>
      <c r="F109" s="260"/>
      <c r="G109" s="260"/>
      <c r="H109" s="260"/>
      <c r="I109" s="32"/>
      <c r="J109" s="32"/>
      <c r="K109" s="32"/>
      <c r="L109" s="42"/>
      <c r="S109" s="32"/>
      <c r="T109" s="32"/>
      <c r="U109" s="32"/>
      <c r="V109" s="32"/>
      <c r="W109" s="32"/>
      <c r="X109" s="32"/>
      <c r="Y109" s="32"/>
      <c r="Z109" s="32"/>
      <c r="AA109" s="32"/>
      <c r="AB109" s="32"/>
      <c r="AC109" s="32"/>
      <c r="AD109" s="32"/>
      <c r="AE109" s="32"/>
    </row>
    <row r="110" spans="1:31" s="2" customFormat="1" ht="12" customHeight="1">
      <c r="A110" s="32"/>
      <c r="B110" s="33"/>
      <c r="C110" s="27" t="s">
        <v>184</v>
      </c>
      <c r="D110" s="32"/>
      <c r="E110" s="32"/>
      <c r="F110" s="32"/>
      <c r="G110" s="32"/>
      <c r="H110" s="32"/>
      <c r="I110" s="32"/>
      <c r="J110" s="32"/>
      <c r="K110" s="32"/>
      <c r="L110" s="42"/>
      <c r="S110" s="32"/>
      <c r="T110" s="32"/>
      <c r="U110" s="32"/>
      <c r="V110" s="32"/>
      <c r="W110" s="32"/>
      <c r="X110" s="32"/>
      <c r="Y110" s="32"/>
      <c r="Z110" s="32"/>
      <c r="AA110" s="32"/>
      <c r="AB110" s="32"/>
      <c r="AC110" s="32"/>
      <c r="AD110" s="32"/>
      <c r="AE110" s="32"/>
    </row>
    <row r="111" spans="1:31" s="2" customFormat="1" ht="16.5" customHeight="1">
      <c r="A111" s="32"/>
      <c r="B111" s="33"/>
      <c r="C111" s="32"/>
      <c r="D111" s="32"/>
      <c r="E111" s="232" t="str">
        <f>E9</f>
        <v>SO 616 - Orientační systém pro cestující (nástupiště č.6)</v>
      </c>
      <c r="F111" s="258"/>
      <c r="G111" s="258"/>
      <c r="H111" s="258"/>
      <c r="I111" s="32"/>
      <c r="J111" s="32"/>
      <c r="K111" s="32"/>
      <c r="L111" s="42"/>
      <c r="S111" s="32"/>
      <c r="T111" s="32"/>
      <c r="U111" s="32"/>
      <c r="V111" s="32"/>
      <c r="W111" s="32"/>
      <c r="X111" s="32"/>
      <c r="Y111" s="32"/>
      <c r="Z111" s="32"/>
      <c r="AA111" s="32"/>
      <c r="AB111" s="32"/>
      <c r="AC111" s="32"/>
      <c r="AD111" s="32"/>
      <c r="AE111" s="32"/>
    </row>
    <row r="112" spans="1:31" s="2" customFormat="1" ht="6.95" customHeight="1">
      <c r="A112" s="32"/>
      <c r="B112" s="33"/>
      <c r="C112" s="32"/>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2" customHeight="1">
      <c r="A113" s="32"/>
      <c r="B113" s="33"/>
      <c r="C113" s="27" t="s">
        <v>20</v>
      </c>
      <c r="D113" s="32"/>
      <c r="E113" s="32"/>
      <c r="F113" s="25" t="str">
        <f>F12</f>
        <v>Brno hl.n.</v>
      </c>
      <c r="G113" s="32"/>
      <c r="H113" s="32"/>
      <c r="I113" s="27" t="s">
        <v>22</v>
      </c>
      <c r="J113" s="55" t="str">
        <f>IF(J12="","",J12)</f>
        <v>18. 2. 2021</v>
      </c>
      <c r="K113" s="32"/>
      <c r="L113" s="42"/>
      <c r="S113" s="32"/>
      <c r="T113" s="32"/>
      <c r="U113" s="32"/>
      <c r="V113" s="32"/>
      <c r="W113" s="32"/>
      <c r="X113" s="32"/>
      <c r="Y113" s="32"/>
      <c r="Z113" s="32"/>
      <c r="AA113" s="32"/>
      <c r="AB113" s="32"/>
      <c r="AC113" s="32"/>
      <c r="AD113" s="32"/>
      <c r="AE113" s="32"/>
    </row>
    <row r="114" spans="1:31" s="2" customFormat="1" ht="6.95" customHeight="1">
      <c r="A114" s="32"/>
      <c r="B114" s="33"/>
      <c r="C114" s="32"/>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25.7" customHeight="1">
      <c r="A115" s="32"/>
      <c r="B115" s="33"/>
      <c r="C115" s="27" t="s">
        <v>24</v>
      </c>
      <c r="D115" s="32"/>
      <c r="E115" s="32"/>
      <c r="F115" s="25" t="str">
        <f>E15</f>
        <v>Správa železnic, státní organizace</v>
      </c>
      <c r="G115" s="32"/>
      <c r="H115" s="32"/>
      <c r="I115" s="27" t="s">
        <v>32</v>
      </c>
      <c r="J115" s="30" t="str">
        <f>E21</f>
        <v>DMC Havlíčkův Brod, s.r.o.</v>
      </c>
      <c r="K115" s="32"/>
      <c r="L115" s="42"/>
      <c r="S115" s="32"/>
      <c r="T115" s="32"/>
      <c r="U115" s="32"/>
      <c r="V115" s="32"/>
      <c r="W115" s="32"/>
      <c r="X115" s="32"/>
      <c r="Y115" s="32"/>
      <c r="Z115" s="32"/>
      <c r="AA115" s="32"/>
      <c r="AB115" s="32"/>
      <c r="AC115" s="32"/>
      <c r="AD115" s="32"/>
      <c r="AE115" s="32"/>
    </row>
    <row r="116" spans="1:31" s="2" customFormat="1" ht="25.7" customHeight="1">
      <c r="A116" s="32"/>
      <c r="B116" s="33"/>
      <c r="C116" s="27" t="s">
        <v>30</v>
      </c>
      <c r="D116" s="32"/>
      <c r="E116" s="32"/>
      <c r="F116" s="25" t="str">
        <f>IF(E18="","",E18)</f>
        <v>Vyplň údaj</v>
      </c>
      <c r="G116" s="32"/>
      <c r="H116" s="32"/>
      <c r="I116" s="27" t="s">
        <v>37</v>
      </c>
      <c r="J116" s="30" t="str">
        <f>E24</f>
        <v>DMC Havlíčkův Brod, s.r.o.</v>
      </c>
      <c r="K116" s="32"/>
      <c r="L116" s="42"/>
      <c r="S116" s="32"/>
      <c r="T116" s="32"/>
      <c r="U116" s="32"/>
      <c r="V116" s="32"/>
      <c r="W116" s="32"/>
      <c r="X116" s="32"/>
      <c r="Y116" s="32"/>
      <c r="Z116" s="32"/>
      <c r="AA116" s="32"/>
      <c r="AB116" s="32"/>
      <c r="AC116" s="32"/>
      <c r="AD116" s="32"/>
      <c r="AE116" s="32"/>
    </row>
    <row r="117" spans="1:31" s="2" customFormat="1" ht="10.35" customHeight="1">
      <c r="A117" s="32"/>
      <c r="B117" s="33"/>
      <c r="C117" s="32"/>
      <c r="D117" s="32"/>
      <c r="E117" s="32"/>
      <c r="F117" s="32"/>
      <c r="G117" s="32"/>
      <c r="H117" s="32"/>
      <c r="I117" s="32"/>
      <c r="J117" s="32"/>
      <c r="K117" s="32"/>
      <c r="L117" s="42"/>
      <c r="S117" s="32"/>
      <c r="T117" s="32"/>
      <c r="U117" s="32"/>
      <c r="V117" s="32"/>
      <c r="W117" s="32"/>
      <c r="X117" s="32"/>
      <c r="Y117" s="32"/>
      <c r="Z117" s="32"/>
      <c r="AA117" s="32"/>
      <c r="AB117" s="32"/>
      <c r="AC117" s="32"/>
      <c r="AD117" s="32"/>
      <c r="AE117" s="32"/>
    </row>
    <row r="118" spans="1:31" s="10" customFormat="1" ht="29.25" customHeight="1">
      <c r="A118" s="121"/>
      <c r="B118" s="122"/>
      <c r="C118" s="123" t="s">
        <v>193</v>
      </c>
      <c r="D118" s="124" t="s">
        <v>64</v>
      </c>
      <c r="E118" s="124" t="s">
        <v>60</v>
      </c>
      <c r="F118" s="124" t="s">
        <v>61</v>
      </c>
      <c r="G118" s="124" t="s">
        <v>194</v>
      </c>
      <c r="H118" s="124" t="s">
        <v>195</v>
      </c>
      <c r="I118" s="124" t="s">
        <v>196</v>
      </c>
      <c r="J118" s="125" t="s">
        <v>188</v>
      </c>
      <c r="K118" s="126" t="s">
        <v>197</v>
      </c>
      <c r="L118" s="127"/>
      <c r="M118" s="62" t="s">
        <v>1</v>
      </c>
      <c r="N118" s="63" t="s">
        <v>43</v>
      </c>
      <c r="O118" s="63" t="s">
        <v>198</v>
      </c>
      <c r="P118" s="63" t="s">
        <v>199</v>
      </c>
      <c r="Q118" s="63" t="s">
        <v>200</v>
      </c>
      <c r="R118" s="63" t="s">
        <v>201</v>
      </c>
      <c r="S118" s="63" t="s">
        <v>202</v>
      </c>
      <c r="T118" s="64" t="s">
        <v>203</v>
      </c>
      <c r="U118" s="121"/>
      <c r="V118" s="121"/>
      <c r="W118" s="121"/>
      <c r="X118" s="121"/>
      <c r="Y118" s="121"/>
      <c r="Z118" s="121"/>
      <c r="AA118" s="121"/>
      <c r="AB118" s="121"/>
      <c r="AC118" s="121"/>
      <c r="AD118" s="121"/>
      <c r="AE118" s="121"/>
    </row>
    <row r="119" spans="1:63" s="2" customFormat="1" ht="22.9" customHeight="1">
      <c r="A119" s="32"/>
      <c r="B119" s="33"/>
      <c r="C119" s="69" t="s">
        <v>204</v>
      </c>
      <c r="D119" s="32"/>
      <c r="E119" s="32"/>
      <c r="F119" s="32"/>
      <c r="G119" s="32"/>
      <c r="H119" s="32"/>
      <c r="I119" s="32"/>
      <c r="J119" s="128">
        <f>BK119</f>
        <v>0</v>
      </c>
      <c r="K119" s="32"/>
      <c r="L119" s="33"/>
      <c r="M119" s="65"/>
      <c r="N119" s="56"/>
      <c r="O119" s="66"/>
      <c r="P119" s="129">
        <f>P120+P145</f>
        <v>0</v>
      </c>
      <c r="Q119" s="66"/>
      <c r="R119" s="129">
        <f>R120+R145</f>
        <v>0</v>
      </c>
      <c r="S119" s="66"/>
      <c r="T119" s="130">
        <f>T120+T145</f>
        <v>0</v>
      </c>
      <c r="U119" s="32"/>
      <c r="V119" s="32"/>
      <c r="W119" s="32"/>
      <c r="X119" s="32"/>
      <c r="Y119" s="32"/>
      <c r="Z119" s="32"/>
      <c r="AA119" s="32"/>
      <c r="AB119" s="32"/>
      <c r="AC119" s="32"/>
      <c r="AD119" s="32"/>
      <c r="AE119" s="32"/>
      <c r="AT119" s="17" t="s">
        <v>78</v>
      </c>
      <c r="AU119" s="17" t="s">
        <v>190</v>
      </c>
      <c r="BK119" s="131">
        <f>BK120+BK145</f>
        <v>0</v>
      </c>
    </row>
    <row r="120" spans="2:63" s="11" customFormat="1" ht="25.9" customHeight="1">
      <c r="B120" s="132"/>
      <c r="D120" s="133" t="s">
        <v>78</v>
      </c>
      <c r="E120" s="134" t="s">
        <v>1820</v>
      </c>
      <c r="F120" s="134" t="s">
        <v>1821</v>
      </c>
      <c r="I120" s="135"/>
      <c r="J120" s="136">
        <f>BK120</f>
        <v>0</v>
      </c>
      <c r="L120" s="132"/>
      <c r="M120" s="137"/>
      <c r="N120" s="138"/>
      <c r="O120" s="138"/>
      <c r="P120" s="139">
        <f>P121</f>
        <v>0</v>
      </c>
      <c r="Q120" s="138"/>
      <c r="R120" s="139">
        <f>R121</f>
        <v>0</v>
      </c>
      <c r="S120" s="138"/>
      <c r="T120" s="140">
        <f>T121</f>
        <v>0</v>
      </c>
      <c r="AR120" s="133" t="s">
        <v>212</v>
      </c>
      <c r="AT120" s="141" t="s">
        <v>78</v>
      </c>
      <c r="AU120" s="141" t="s">
        <v>79</v>
      </c>
      <c r="AY120" s="133" t="s">
        <v>207</v>
      </c>
      <c r="BK120" s="142">
        <f>BK121</f>
        <v>0</v>
      </c>
    </row>
    <row r="121" spans="2:63" s="11" customFormat="1" ht="22.9" customHeight="1">
      <c r="B121" s="132"/>
      <c r="D121" s="133" t="s">
        <v>78</v>
      </c>
      <c r="E121" s="187" t="s">
        <v>1822</v>
      </c>
      <c r="F121" s="187" t="s">
        <v>1823</v>
      </c>
      <c r="I121" s="135"/>
      <c r="J121" s="188">
        <f>BK121</f>
        <v>0</v>
      </c>
      <c r="L121" s="132"/>
      <c r="M121" s="137"/>
      <c r="N121" s="138"/>
      <c r="O121" s="138"/>
      <c r="P121" s="139">
        <f>SUM(P122:P144)</f>
        <v>0</v>
      </c>
      <c r="Q121" s="138"/>
      <c r="R121" s="139">
        <f>SUM(R122:R144)</f>
        <v>0</v>
      </c>
      <c r="S121" s="138"/>
      <c r="T121" s="140">
        <f>SUM(T122:T144)</f>
        <v>0</v>
      </c>
      <c r="AR121" s="133" t="s">
        <v>212</v>
      </c>
      <c r="AT121" s="141" t="s">
        <v>78</v>
      </c>
      <c r="AU121" s="141" t="s">
        <v>87</v>
      </c>
      <c r="AY121" s="133" t="s">
        <v>207</v>
      </c>
      <c r="BK121" s="142">
        <f>SUM(BK122:BK144)</f>
        <v>0</v>
      </c>
    </row>
    <row r="122" spans="1:65" s="2" customFormat="1" ht="16.5" customHeight="1">
      <c r="A122" s="32"/>
      <c r="B122" s="143"/>
      <c r="C122" s="144" t="s">
        <v>87</v>
      </c>
      <c r="D122" s="144" t="s">
        <v>208</v>
      </c>
      <c r="E122" s="145" t="s">
        <v>1830</v>
      </c>
      <c r="F122" s="146" t="s">
        <v>1831</v>
      </c>
      <c r="G122" s="147" t="s">
        <v>333</v>
      </c>
      <c r="H122" s="148">
        <v>2</v>
      </c>
      <c r="I122" s="149"/>
      <c r="J122" s="150">
        <f>ROUND(I122*H122,2)</f>
        <v>0</v>
      </c>
      <c r="K122" s="151"/>
      <c r="L122" s="33"/>
      <c r="M122" s="152" t="s">
        <v>1</v>
      </c>
      <c r="N122" s="153" t="s">
        <v>44</v>
      </c>
      <c r="O122" s="58"/>
      <c r="P122" s="154">
        <f>O122*H122</f>
        <v>0</v>
      </c>
      <c r="Q122" s="154">
        <v>0</v>
      </c>
      <c r="R122" s="154">
        <f>Q122*H122</f>
        <v>0</v>
      </c>
      <c r="S122" s="154">
        <v>0</v>
      </c>
      <c r="T122" s="155">
        <f>S122*H122</f>
        <v>0</v>
      </c>
      <c r="U122" s="32"/>
      <c r="V122" s="32"/>
      <c r="W122" s="32"/>
      <c r="X122" s="32"/>
      <c r="Y122" s="32"/>
      <c r="Z122" s="32"/>
      <c r="AA122" s="32"/>
      <c r="AB122" s="32"/>
      <c r="AC122" s="32"/>
      <c r="AD122" s="32"/>
      <c r="AE122" s="32"/>
      <c r="AR122" s="156" t="s">
        <v>902</v>
      </c>
      <c r="AT122" s="156" t="s">
        <v>208</v>
      </c>
      <c r="AU122" s="156" t="s">
        <v>89</v>
      </c>
      <c r="AY122" s="17" t="s">
        <v>207</v>
      </c>
      <c r="BE122" s="157">
        <f>IF(N122="základní",J122,0)</f>
        <v>0</v>
      </c>
      <c r="BF122" s="157">
        <f>IF(N122="snížená",J122,0)</f>
        <v>0</v>
      </c>
      <c r="BG122" s="157">
        <f>IF(N122="zákl. přenesená",J122,0)</f>
        <v>0</v>
      </c>
      <c r="BH122" s="157">
        <f>IF(N122="sníž. přenesená",J122,0)</f>
        <v>0</v>
      </c>
      <c r="BI122" s="157">
        <f>IF(N122="nulová",J122,0)</f>
        <v>0</v>
      </c>
      <c r="BJ122" s="17" t="s">
        <v>87</v>
      </c>
      <c r="BK122" s="157">
        <f>ROUND(I122*H122,2)</f>
        <v>0</v>
      </c>
      <c r="BL122" s="17" t="s">
        <v>902</v>
      </c>
      <c r="BM122" s="156" t="s">
        <v>1870</v>
      </c>
    </row>
    <row r="123" spans="1:47" s="2" customFormat="1" ht="12">
      <c r="A123" s="32"/>
      <c r="B123" s="33"/>
      <c r="C123" s="32"/>
      <c r="D123" s="158" t="s">
        <v>213</v>
      </c>
      <c r="E123" s="32"/>
      <c r="F123" s="159" t="s">
        <v>1831</v>
      </c>
      <c r="G123" s="32"/>
      <c r="H123" s="32"/>
      <c r="I123" s="160"/>
      <c r="J123" s="32"/>
      <c r="K123" s="32"/>
      <c r="L123" s="33"/>
      <c r="M123" s="161"/>
      <c r="N123" s="162"/>
      <c r="O123" s="58"/>
      <c r="P123" s="58"/>
      <c r="Q123" s="58"/>
      <c r="R123" s="58"/>
      <c r="S123" s="58"/>
      <c r="T123" s="59"/>
      <c r="U123" s="32"/>
      <c r="V123" s="32"/>
      <c r="W123" s="32"/>
      <c r="X123" s="32"/>
      <c r="Y123" s="32"/>
      <c r="Z123" s="32"/>
      <c r="AA123" s="32"/>
      <c r="AB123" s="32"/>
      <c r="AC123" s="32"/>
      <c r="AD123" s="32"/>
      <c r="AE123" s="32"/>
      <c r="AT123" s="17" t="s">
        <v>213</v>
      </c>
      <c r="AU123" s="17" t="s">
        <v>89</v>
      </c>
    </row>
    <row r="124" spans="1:65" s="2" customFormat="1" ht="21.75" customHeight="1">
      <c r="A124" s="32"/>
      <c r="B124" s="143"/>
      <c r="C124" s="197" t="s">
        <v>89</v>
      </c>
      <c r="D124" s="197" t="s">
        <v>267</v>
      </c>
      <c r="E124" s="198" t="s">
        <v>1833</v>
      </c>
      <c r="F124" s="199" t="s">
        <v>1834</v>
      </c>
      <c r="G124" s="200" t="s">
        <v>333</v>
      </c>
      <c r="H124" s="201">
        <v>2</v>
      </c>
      <c r="I124" s="202"/>
      <c r="J124" s="203">
        <f>ROUND(I124*H124,2)</f>
        <v>0</v>
      </c>
      <c r="K124" s="204"/>
      <c r="L124" s="205"/>
      <c r="M124" s="206" t="s">
        <v>1</v>
      </c>
      <c r="N124" s="207" t="s">
        <v>44</v>
      </c>
      <c r="O124" s="58"/>
      <c r="P124" s="154">
        <f>O124*H124</f>
        <v>0</v>
      </c>
      <c r="Q124" s="154">
        <v>0</v>
      </c>
      <c r="R124" s="154">
        <f>Q124*H124</f>
        <v>0</v>
      </c>
      <c r="S124" s="154">
        <v>0</v>
      </c>
      <c r="T124" s="155">
        <f>S124*H124</f>
        <v>0</v>
      </c>
      <c r="U124" s="32"/>
      <c r="V124" s="32"/>
      <c r="W124" s="32"/>
      <c r="X124" s="32"/>
      <c r="Y124" s="32"/>
      <c r="Z124" s="32"/>
      <c r="AA124" s="32"/>
      <c r="AB124" s="32"/>
      <c r="AC124" s="32"/>
      <c r="AD124" s="32"/>
      <c r="AE124" s="32"/>
      <c r="AR124" s="156" t="s">
        <v>902</v>
      </c>
      <c r="AT124" s="156" t="s">
        <v>267</v>
      </c>
      <c r="AU124" s="156" t="s">
        <v>89</v>
      </c>
      <c r="AY124" s="17" t="s">
        <v>207</v>
      </c>
      <c r="BE124" s="157">
        <f>IF(N124="základní",J124,0)</f>
        <v>0</v>
      </c>
      <c r="BF124" s="157">
        <f>IF(N124="snížená",J124,0)</f>
        <v>0</v>
      </c>
      <c r="BG124" s="157">
        <f>IF(N124="zákl. přenesená",J124,0)</f>
        <v>0</v>
      </c>
      <c r="BH124" s="157">
        <f>IF(N124="sníž. přenesená",J124,0)</f>
        <v>0</v>
      </c>
      <c r="BI124" s="157">
        <f>IF(N124="nulová",J124,0)</f>
        <v>0</v>
      </c>
      <c r="BJ124" s="17" t="s">
        <v>87</v>
      </c>
      <c r="BK124" s="157">
        <f>ROUND(I124*H124,2)</f>
        <v>0</v>
      </c>
      <c r="BL124" s="17" t="s">
        <v>902</v>
      </c>
      <c r="BM124" s="156" t="s">
        <v>1871</v>
      </c>
    </row>
    <row r="125" spans="1:47" s="2" customFormat="1" ht="12">
      <c r="A125" s="32"/>
      <c r="B125" s="33"/>
      <c r="C125" s="32"/>
      <c r="D125" s="158" t="s">
        <v>213</v>
      </c>
      <c r="E125" s="32"/>
      <c r="F125" s="159" t="s">
        <v>1834</v>
      </c>
      <c r="G125" s="32"/>
      <c r="H125" s="32"/>
      <c r="I125" s="160"/>
      <c r="J125" s="32"/>
      <c r="K125" s="32"/>
      <c r="L125" s="33"/>
      <c r="M125" s="161"/>
      <c r="N125" s="162"/>
      <c r="O125" s="58"/>
      <c r="P125" s="58"/>
      <c r="Q125" s="58"/>
      <c r="R125" s="58"/>
      <c r="S125" s="58"/>
      <c r="T125" s="59"/>
      <c r="U125" s="32"/>
      <c r="V125" s="32"/>
      <c r="W125" s="32"/>
      <c r="X125" s="32"/>
      <c r="Y125" s="32"/>
      <c r="Z125" s="32"/>
      <c r="AA125" s="32"/>
      <c r="AB125" s="32"/>
      <c r="AC125" s="32"/>
      <c r="AD125" s="32"/>
      <c r="AE125" s="32"/>
      <c r="AT125" s="17" t="s">
        <v>213</v>
      </c>
      <c r="AU125" s="17" t="s">
        <v>89</v>
      </c>
    </row>
    <row r="126" spans="1:65" s="2" customFormat="1" ht="21.75" customHeight="1">
      <c r="A126" s="32"/>
      <c r="B126" s="143"/>
      <c r="C126" s="144" t="s">
        <v>218</v>
      </c>
      <c r="D126" s="144" t="s">
        <v>208</v>
      </c>
      <c r="E126" s="145" t="s">
        <v>1836</v>
      </c>
      <c r="F126" s="146" t="s">
        <v>1837</v>
      </c>
      <c r="G126" s="147" t="s">
        <v>333</v>
      </c>
      <c r="H126" s="148">
        <v>36</v>
      </c>
      <c r="I126" s="149"/>
      <c r="J126" s="150">
        <f>ROUND(I126*H126,2)</f>
        <v>0</v>
      </c>
      <c r="K126" s="151"/>
      <c r="L126" s="33"/>
      <c r="M126" s="152" t="s">
        <v>1</v>
      </c>
      <c r="N126" s="153" t="s">
        <v>44</v>
      </c>
      <c r="O126" s="58"/>
      <c r="P126" s="154">
        <f>O126*H126</f>
        <v>0</v>
      </c>
      <c r="Q126" s="154">
        <v>0</v>
      </c>
      <c r="R126" s="154">
        <f>Q126*H126</f>
        <v>0</v>
      </c>
      <c r="S126" s="154">
        <v>0</v>
      </c>
      <c r="T126" s="155">
        <f>S126*H126</f>
        <v>0</v>
      </c>
      <c r="U126" s="32"/>
      <c r="V126" s="32"/>
      <c r="W126" s="32"/>
      <c r="X126" s="32"/>
      <c r="Y126" s="32"/>
      <c r="Z126" s="32"/>
      <c r="AA126" s="32"/>
      <c r="AB126" s="32"/>
      <c r="AC126" s="32"/>
      <c r="AD126" s="32"/>
      <c r="AE126" s="32"/>
      <c r="AR126" s="156" t="s">
        <v>902</v>
      </c>
      <c r="AT126" s="156" t="s">
        <v>208</v>
      </c>
      <c r="AU126" s="156" t="s">
        <v>89</v>
      </c>
      <c r="AY126" s="17" t="s">
        <v>207</v>
      </c>
      <c r="BE126" s="157">
        <f>IF(N126="základní",J126,0)</f>
        <v>0</v>
      </c>
      <c r="BF126" s="157">
        <f>IF(N126="snížená",J126,0)</f>
        <v>0</v>
      </c>
      <c r="BG126" s="157">
        <f>IF(N126="zákl. přenesená",J126,0)</f>
        <v>0</v>
      </c>
      <c r="BH126" s="157">
        <f>IF(N126="sníž. přenesená",J126,0)</f>
        <v>0</v>
      </c>
      <c r="BI126" s="157">
        <f>IF(N126="nulová",J126,0)</f>
        <v>0</v>
      </c>
      <c r="BJ126" s="17" t="s">
        <v>87</v>
      </c>
      <c r="BK126" s="157">
        <f>ROUND(I126*H126,2)</f>
        <v>0</v>
      </c>
      <c r="BL126" s="17" t="s">
        <v>902</v>
      </c>
      <c r="BM126" s="156" t="s">
        <v>1872</v>
      </c>
    </row>
    <row r="127" spans="1:47" s="2" customFormat="1" ht="19.5">
      <c r="A127" s="32"/>
      <c r="B127" s="33"/>
      <c r="C127" s="32"/>
      <c r="D127" s="158" t="s">
        <v>213</v>
      </c>
      <c r="E127" s="32"/>
      <c r="F127" s="159" t="s">
        <v>1837</v>
      </c>
      <c r="G127" s="32"/>
      <c r="H127" s="32"/>
      <c r="I127" s="160"/>
      <c r="J127" s="32"/>
      <c r="K127" s="32"/>
      <c r="L127" s="33"/>
      <c r="M127" s="161"/>
      <c r="N127" s="162"/>
      <c r="O127" s="58"/>
      <c r="P127" s="58"/>
      <c r="Q127" s="58"/>
      <c r="R127" s="58"/>
      <c r="S127" s="58"/>
      <c r="T127" s="59"/>
      <c r="U127" s="32"/>
      <c r="V127" s="32"/>
      <c r="W127" s="32"/>
      <c r="X127" s="32"/>
      <c r="Y127" s="32"/>
      <c r="Z127" s="32"/>
      <c r="AA127" s="32"/>
      <c r="AB127" s="32"/>
      <c r="AC127" s="32"/>
      <c r="AD127" s="32"/>
      <c r="AE127" s="32"/>
      <c r="AT127" s="17" t="s">
        <v>213</v>
      </c>
      <c r="AU127" s="17" t="s">
        <v>89</v>
      </c>
    </row>
    <row r="128" spans="1:65" s="2" customFormat="1" ht="21.75" customHeight="1">
      <c r="A128" s="32"/>
      <c r="B128" s="143"/>
      <c r="C128" s="144" t="s">
        <v>212</v>
      </c>
      <c r="D128" s="144" t="s">
        <v>208</v>
      </c>
      <c r="E128" s="145" t="s">
        <v>1839</v>
      </c>
      <c r="F128" s="146" t="s">
        <v>1840</v>
      </c>
      <c r="G128" s="147" t="s">
        <v>333</v>
      </c>
      <c r="H128" s="148">
        <v>1</v>
      </c>
      <c r="I128" s="149"/>
      <c r="J128" s="150">
        <f>ROUND(I128*H128,2)</f>
        <v>0</v>
      </c>
      <c r="K128" s="151"/>
      <c r="L128" s="33"/>
      <c r="M128" s="152" t="s">
        <v>1</v>
      </c>
      <c r="N128" s="153" t="s">
        <v>44</v>
      </c>
      <c r="O128" s="58"/>
      <c r="P128" s="154">
        <f>O128*H128</f>
        <v>0</v>
      </c>
      <c r="Q128" s="154">
        <v>0</v>
      </c>
      <c r="R128" s="154">
        <f>Q128*H128</f>
        <v>0</v>
      </c>
      <c r="S128" s="154">
        <v>0</v>
      </c>
      <c r="T128" s="155">
        <f>S128*H128</f>
        <v>0</v>
      </c>
      <c r="U128" s="32"/>
      <c r="V128" s="32"/>
      <c r="W128" s="32"/>
      <c r="X128" s="32"/>
      <c r="Y128" s="32"/>
      <c r="Z128" s="32"/>
      <c r="AA128" s="32"/>
      <c r="AB128" s="32"/>
      <c r="AC128" s="32"/>
      <c r="AD128" s="32"/>
      <c r="AE128" s="32"/>
      <c r="AR128" s="156" t="s">
        <v>902</v>
      </c>
      <c r="AT128" s="156" t="s">
        <v>208</v>
      </c>
      <c r="AU128" s="156" t="s">
        <v>89</v>
      </c>
      <c r="AY128" s="17" t="s">
        <v>207</v>
      </c>
      <c r="BE128" s="157">
        <f>IF(N128="základní",J128,0)</f>
        <v>0</v>
      </c>
      <c r="BF128" s="157">
        <f>IF(N128="snížená",J128,0)</f>
        <v>0</v>
      </c>
      <c r="BG128" s="157">
        <f>IF(N128="zákl. přenesená",J128,0)</f>
        <v>0</v>
      </c>
      <c r="BH128" s="157">
        <f>IF(N128="sníž. přenesená",J128,0)</f>
        <v>0</v>
      </c>
      <c r="BI128" s="157">
        <f>IF(N128="nulová",J128,0)</f>
        <v>0</v>
      </c>
      <c r="BJ128" s="17" t="s">
        <v>87</v>
      </c>
      <c r="BK128" s="157">
        <f>ROUND(I128*H128,2)</f>
        <v>0</v>
      </c>
      <c r="BL128" s="17" t="s">
        <v>902</v>
      </c>
      <c r="BM128" s="156" t="s">
        <v>1873</v>
      </c>
    </row>
    <row r="129" spans="1:47" s="2" customFormat="1" ht="12">
      <c r="A129" s="32"/>
      <c r="B129" s="33"/>
      <c r="C129" s="32"/>
      <c r="D129" s="158" t="s">
        <v>213</v>
      </c>
      <c r="E129" s="32"/>
      <c r="F129" s="159" t="s">
        <v>1840</v>
      </c>
      <c r="G129" s="32"/>
      <c r="H129" s="32"/>
      <c r="I129" s="160"/>
      <c r="J129" s="32"/>
      <c r="K129" s="32"/>
      <c r="L129" s="33"/>
      <c r="M129" s="161"/>
      <c r="N129" s="162"/>
      <c r="O129" s="58"/>
      <c r="P129" s="58"/>
      <c r="Q129" s="58"/>
      <c r="R129" s="58"/>
      <c r="S129" s="58"/>
      <c r="T129" s="59"/>
      <c r="U129" s="32"/>
      <c r="V129" s="32"/>
      <c r="W129" s="32"/>
      <c r="X129" s="32"/>
      <c r="Y129" s="32"/>
      <c r="Z129" s="32"/>
      <c r="AA129" s="32"/>
      <c r="AB129" s="32"/>
      <c r="AC129" s="32"/>
      <c r="AD129" s="32"/>
      <c r="AE129" s="32"/>
      <c r="AT129" s="17" t="s">
        <v>213</v>
      </c>
      <c r="AU129" s="17" t="s">
        <v>89</v>
      </c>
    </row>
    <row r="130" spans="1:65" s="2" customFormat="1" ht="16.5" customHeight="1">
      <c r="A130" s="32"/>
      <c r="B130" s="143"/>
      <c r="C130" s="144" t="s">
        <v>225</v>
      </c>
      <c r="D130" s="144" t="s">
        <v>208</v>
      </c>
      <c r="E130" s="145" t="s">
        <v>1846</v>
      </c>
      <c r="F130" s="146" t="s">
        <v>1847</v>
      </c>
      <c r="G130" s="147" t="s">
        <v>333</v>
      </c>
      <c r="H130" s="148">
        <v>2</v>
      </c>
      <c r="I130" s="149"/>
      <c r="J130" s="150">
        <f>ROUND(I130*H130,2)</f>
        <v>0</v>
      </c>
      <c r="K130" s="151"/>
      <c r="L130" s="33"/>
      <c r="M130" s="152" t="s">
        <v>1</v>
      </c>
      <c r="N130" s="153" t="s">
        <v>44</v>
      </c>
      <c r="O130" s="58"/>
      <c r="P130" s="154">
        <f>O130*H130</f>
        <v>0</v>
      </c>
      <c r="Q130" s="154">
        <v>0</v>
      </c>
      <c r="R130" s="154">
        <f>Q130*H130</f>
        <v>0</v>
      </c>
      <c r="S130" s="154">
        <v>0</v>
      </c>
      <c r="T130" s="155">
        <f>S130*H130</f>
        <v>0</v>
      </c>
      <c r="U130" s="32"/>
      <c r="V130" s="32"/>
      <c r="W130" s="32"/>
      <c r="X130" s="32"/>
      <c r="Y130" s="32"/>
      <c r="Z130" s="32"/>
      <c r="AA130" s="32"/>
      <c r="AB130" s="32"/>
      <c r="AC130" s="32"/>
      <c r="AD130" s="32"/>
      <c r="AE130" s="32"/>
      <c r="AR130" s="156" t="s">
        <v>902</v>
      </c>
      <c r="AT130" s="156" t="s">
        <v>208</v>
      </c>
      <c r="AU130" s="156" t="s">
        <v>89</v>
      </c>
      <c r="AY130" s="17" t="s">
        <v>207</v>
      </c>
      <c r="BE130" s="157">
        <f>IF(N130="základní",J130,0)</f>
        <v>0</v>
      </c>
      <c r="BF130" s="157">
        <f>IF(N130="snížená",J130,0)</f>
        <v>0</v>
      </c>
      <c r="BG130" s="157">
        <f>IF(N130="zákl. přenesená",J130,0)</f>
        <v>0</v>
      </c>
      <c r="BH130" s="157">
        <f>IF(N130="sníž. přenesená",J130,0)</f>
        <v>0</v>
      </c>
      <c r="BI130" s="157">
        <f>IF(N130="nulová",J130,0)</f>
        <v>0</v>
      </c>
      <c r="BJ130" s="17" t="s">
        <v>87</v>
      </c>
      <c r="BK130" s="157">
        <f>ROUND(I130*H130,2)</f>
        <v>0</v>
      </c>
      <c r="BL130" s="17" t="s">
        <v>902</v>
      </c>
      <c r="BM130" s="156" t="s">
        <v>1874</v>
      </c>
    </row>
    <row r="131" spans="1:47" s="2" customFormat="1" ht="12">
      <c r="A131" s="32"/>
      <c r="B131" s="33"/>
      <c r="C131" s="32"/>
      <c r="D131" s="158" t="s">
        <v>213</v>
      </c>
      <c r="E131" s="32"/>
      <c r="F131" s="159" t="s">
        <v>1847</v>
      </c>
      <c r="G131" s="32"/>
      <c r="H131" s="32"/>
      <c r="I131" s="160"/>
      <c r="J131" s="32"/>
      <c r="K131" s="32"/>
      <c r="L131" s="33"/>
      <c r="M131" s="161"/>
      <c r="N131" s="162"/>
      <c r="O131" s="58"/>
      <c r="P131" s="58"/>
      <c r="Q131" s="58"/>
      <c r="R131" s="58"/>
      <c r="S131" s="58"/>
      <c r="T131" s="59"/>
      <c r="U131" s="32"/>
      <c r="V131" s="32"/>
      <c r="W131" s="32"/>
      <c r="X131" s="32"/>
      <c r="Y131" s="32"/>
      <c r="Z131" s="32"/>
      <c r="AA131" s="32"/>
      <c r="AB131" s="32"/>
      <c r="AC131" s="32"/>
      <c r="AD131" s="32"/>
      <c r="AE131" s="32"/>
      <c r="AT131" s="17" t="s">
        <v>213</v>
      </c>
      <c r="AU131" s="17" t="s">
        <v>89</v>
      </c>
    </row>
    <row r="132" spans="1:47" s="2" customFormat="1" ht="29.25">
      <c r="A132" s="32"/>
      <c r="B132" s="33"/>
      <c r="C132" s="32"/>
      <c r="D132" s="158" t="s">
        <v>214</v>
      </c>
      <c r="E132" s="32"/>
      <c r="F132" s="163" t="s">
        <v>1845</v>
      </c>
      <c r="G132" s="32"/>
      <c r="H132" s="32"/>
      <c r="I132" s="160"/>
      <c r="J132" s="32"/>
      <c r="K132" s="32"/>
      <c r="L132" s="33"/>
      <c r="M132" s="161"/>
      <c r="N132" s="162"/>
      <c r="O132" s="58"/>
      <c r="P132" s="58"/>
      <c r="Q132" s="58"/>
      <c r="R132" s="58"/>
      <c r="S132" s="58"/>
      <c r="T132" s="59"/>
      <c r="U132" s="32"/>
      <c r="V132" s="32"/>
      <c r="W132" s="32"/>
      <c r="X132" s="32"/>
      <c r="Y132" s="32"/>
      <c r="Z132" s="32"/>
      <c r="AA132" s="32"/>
      <c r="AB132" s="32"/>
      <c r="AC132" s="32"/>
      <c r="AD132" s="32"/>
      <c r="AE132" s="32"/>
      <c r="AT132" s="17" t="s">
        <v>214</v>
      </c>
      <c r="AU132" s="17" t="s">
        <v>89</v>
      </c>
    </row>
    <row r="133" spans="1:65" s="2" customFormat="1" ht="21.75" customHeight="1">
      <c r="A133" s="32"/>
      <c r="B133" s="143"/>
      <c r="C133" s="144" t="s">
        <v>221</v>
      </c>
      <c r="D133" s="144" t="s">
        <v>208</v>
      </c>
      <c r="E133" s="145" t="s">
        <v>1849</v>
      </c>
      <c r="F133" s="146" t="s">
        <v>1850</v>
      </c>
      <c r="G133" s="147" t="s">
        <v>333</v>
      </c>
      <c r="H133" s="148">
        <v>36</v>
      </c>
      <c r="I133" s="149"/>
      <c r="J133" s="150">
        <f>ROUND(I133*H133,2)</f>
        <v>0</v>
      </c>
      <c r="K133" s="151"/>
      <c r="L133" s="33"/>
      <c r="M133" s="152" t="s">
        <v>1</v>
      </c>
      <c r="N133" s="153" t="s">
        <v>44</v>
      </c>
      <c r="O133" s="58"/>
      <c r="P133" s="154">
        <f>O133*H133</f>
        <v>0</v>
      </c>
      <c r="Q133" s="154">
        <v>0</v>
      </c>
      <c r="R133" s="154">
        <f>Q133*H133</f>
        <v>0</v>
      </c>
      <c r="S133" s="154">
        <v>0</v>
      </c>
      <c r="T133" s="155">
        <f>S133*H133</f>
        <v>0</v>
      </c>
      <c r="U133" s="32"/>
      <c r="V133" s="32"/>
      <c r="W133" s="32"/>
      <c r="X133" s="32"/>
      <c r="Y133" s="32"/>
      <c r="Z133" s="32"/>
      <c r="AA133" s="32"/>
      <c r="AB133" s="32"/>
      <c r="AC133" s="32"/>
      <c r="AD133" s="32"/>
      <c r="AE133" s="32"/>
      <c r="AR133" s="156" t="s">
        <v>902</v>
      </c>
      <c r="AT133" s="156" t="s">
        <v>208</v>
      </c>
      <c r="AU133" s="156" t="s">
        <v>89</v>
      </c>
      <c r="AY133" s="17" t="s">
        <v>207</v>
      </c>
      <c r="BE133" s="157">
        <f>IF(N133="základní",J133,0)</f>
        <v>0</v>
      </c>
      <c r="BF133" s="157">
        <f>IF(N133="snížená",J133,0)</f>
        <v>0</v>
      </c>
      <c r="BG133" s="157">
        <f>IF(N133="zákl. přenesená",J133,0)</f>
        <v>0</v>
      </c>
      <c r="BH133" s="157">
        <f>IF(N133="sníž. přenesená",J133,0)</f>
        <v>0</v>
      </c>
      <c r="BI133" s="157">
        <f>IF(N133="nulová",J133,0)</f>
        <v>0</v>
      </c>
      <c r="BJ133" s="17" t="s">
        <v>87</v>
      </c>
      <c r="BK133" s="157">
        <f>ROUND(I133*H133,2)</f>
        <v>0</v>
      </c>
      <c r="BL133" s="17" t="s">
        <v>902</v>
      </c>
      <c r="BM133" s="156" t="s">
        <v>1875</v>
      </c>
    </row>
    <row r="134" spans="1:47" s="2" customFormat="1" ht="19.5">
      <c r="A134" s="32"/>
      <c r="B134" s="33"/>
      <c r="C134" s="32"/>
      <c r="D134" s="158" t="s">
        <v>213</v>
      </c>
      <c r="E134" s="32"/>
      <c r="F134" s="159" t="s">
        <v>1850</v>
      </c>
      <c r="G134" s="32"/>
      <c r="H134" s="32"/>
      <c r="I134" s="160"/>
      <c r="J134" s="32"/>
      <c r="K134" s="32"/>
      <c r="L134" s="33"/>
      <c r="M134" s="161"/>
      <c r="N134" s="162"/>
      <c r="O134" s="58"/>
      <c r="P134" s="58"/>
      <c r="Q134" s="58"/>
      <c r="R134" s="58"/>
      <c r="S134" s="58"/>
      <c r="T134" s="59"/>
      <c r="U134" s="32"/>
      <c r="V134" s="32"/>
      <c r="W134" s="32"/>
      <c r="X134" s="32"/>
      <c r="Y134" s="32"/>
      <c r="Z134" s="32"/>
      <c r="AA134" s="32"/>
      <c r="AB134" s="32"/>
      <c r="AC134" s="32"/>
      <c r="AD134" s="32"/>
      <c r="AE134" s="32"/>
      <c r="AT134" s="17" t="s">
        <v>213</v>
      </c>
      <c r="AU134" s="17" t="s">
        <v>89</v>
      </c>
    </row>
    <row r="135" spans="1:47" s="2" customFormat="1" ht="29.25">
      <c r="A135" s="32"/>
      <c r="B135" s="33"/>
      <c r="C135" s="32"/>
      <c r="D135" s="158" t="s">
        <v>214</v>
      </c>
      <c r="E135" s="32"/>
      <c r="F135" s="163" t="s">
        <v>1845</v>
      </c>
      <c r="G135" s="32"/>
      <c r="H135" s="32"/>
      <c r="I135" s="160"/>
      <c r="J135" s="32"/>
      <c r="K135" s="32"/>
      <c r="L135" s="33"/>
      <c r="M135" s="161"/>
      <c r="N135" s="162"/>
      <c r="O135" s="58"/>
      <c r="P135" s="58"/>
      <c r="Q135" s="58"/>
      <c r="R135" s="58"/>
      <c r="S135" s="58"/>
      <c r="T135" s="59"/>
      <c r="U135" s="32"/>
      <c r="V135" s="32"/>
      <c r="W135" s="32"/>
      <c r="X135" s="32"/>
      <c r="Y135" s="32"/>
      <c r="Z135" s="32"/>
      <c r="AA135" s="32"/>
      <c r="AB135" s="32"/>
      <c r="AC135" s="32"/>
      <c r="AD135" s="32"/>
      <c r="AE135" s="32"/>
      <c r="AT135" s="17" t="s">
        <v>214</v>
      </c>
      <c r="AU135" s="17" t="s">
        <v>89</v>
      </c>
    </row>
    <row r="136" spans="1:65" s="2" customFormat="1" ht="16.5" customHeight="1">
      <c r="A136" s="32"/>
      <c r="B136" s="143"/>
      <c r="C136" s="197" t="s">
        <v>232</v>
      </c>
      <c r="D136" s="197" t="s">
        <v>267</v>
      </c>
      <c r="E136" s="198" t="s">
        <v>1852</v>
      </c>
      <c r="F136" s="199" t="s">
        <v>1853</v>
      </c>
      <c r="G136" s="200" t="s">
        <v>333</v>
      </c>
      <c r="H136" s="201">
        <v>3</v>
      </c>
      <c r="I136" s="202"/>
      <c r="J136" s="203">
        <f>ROUND(I136*H136,2)</f>
        <v>0</v>
      </c>
      <c r="K136" s="204"/>
      <c r="L136" s="205"/>
      <c r="M136" s="206" t="s">
        <v>1</v>
      </c>
      <c r="N136" s="207" t="s">
        <v>44</v>
      </c>
      <c r="O136" s="58"/>
      <c r="P136" s="154">
        <f>O136*H136</f>
        <v>0</v>
      </c>
      <c r="Q136" s="154">
        <v>0</v>
      </c>
      <c r="R136" s="154">
        <f>Q136*H136</f>
        <v>0</v>
      </c>
      <c r="S136" s="154">
        <v>0</v>
      </c>
      <c r="T136" s="155">
        <f>S136*H136</f>
        <v>0</v>
      </c>
      <c r="U136" s="32"/>
      <c r="V136" s="32"/>
      <c r="W136" s="32"/>
      <c r="X136" s="32"/>
      <c r="Y136" s="32"/>
      <c r="Z136" s="32"/>
      <c r="AA136" s="32"/>
      <c r="AB136" s="32"/>
      <c r="AC136" s="32"/>
      <c r="AD136" s="32"/>
      <c r="AE136" s="32"/>
      <c r="AR136" s="156" t="s">
        <v>902</v>
      </c>
      <c r="AT136" s="156" t="s">
        <v>267</v>
      </c>
      <c r="AU136" s="156" t="s">
        <v>89</v>
      </c>
      <c r="AY136" s="17" t="s">
        <v>207</v>
      </c>
      <c r="BE136" s="157">
        <f>IF(N136="základní",J136,0)</f>
        <v>0</v>
      </c>
      <c r="BF136" s="157">
        <f>IF(N136="snížená",J136,0)</f>
        <v>0</v>
      </c>
      <c r="BG136" s="157">
        <f>IF(N136="zákl. přenesená",J136,0)</f>
        <v>0</v>
      </c>
      <c r="BH136" s="157">
        <f>IF(N136="sníž. přenesená",J136,0)</f>
        <v>0</v>
      </c>
      <c r="BI136" s="157">
        <f>IF(N136="nulová",J136,0)</f>
        <v>0</v>
      </c>
      <c r="BJ136" s="17" t="s">
        <v>87</v>
      </c>
      <c r="BK136" s="157">
        <f>ROUND(I136*H136,2)</f>
        <v>0</v>
      </c>
      <c r="BL136" s="17" t="s">
        <v>902</v>
      </c>
      <c r="BM136" s="156" t="s">
        <v>1876</v>
      </c>
    </row>
    <row r="137" spans="1:47" s="2" customFormat="1" ht="12">
      <c r="A137" s="32"/>
      <c r="B137" s="33"/>
      <c r="C137" s="32"/>
      <c r="D137" s="158" t="s">
        <v>213</v>
      </c>
      <c r="E137" s="32"/>
      <c r="F137" s="159" t="s">
        <v>1853</v>
      </c>
      <c r="G137" s="32"/>
      <c r="H137" s="32"/>
      <c r="I137" s="160"/>
      <c r="J137" s="32"/>
      <c r="K137" s="32"/>
      <c r="L137" s="33"/>
      <c r="M137" s="161"/>
      <c r="N137" s="162"/>
      <c r="O137" s="58"/>
      <c r="P137" s="58"/>
      <c r="Q137" s="58"/>
      <c r="R137" s="58"/>
      <c r="S137" s="58"/>
      <c r="T137" s="59"/>
      <c r="U137" s="32"/>
      <c r="V137" s="32"/>
      <c r="W137" s="32"/>
      <c r="X137" s="32"/>
      <c r="Y137" s="32"/>
      <c r="Z137" s="32"/>
      <c r="AA137" s="32"/>
      <c r="AB137" s="32"/>
      <c r="AC137" s="32"/>
      <c r="AD137" s="32"/>
      <c r="AE137" s="32"/>
      <c r="AT137" s="17" t="s">
        <v>213</v>
      </c>
      <c r="AU137" s="17" t="s">
        <v>89</v>
      </c>
    </row>
    <row r="138" spans="1:65" s="2" customFormat="1" ht="21.75" customHeight="1">
      <c r="A138" s="32"/>
      <c r="B138" s="143"/>
      <c r="C138" s="144" t="s">
        <v>224</v>
      </c>
      <c r="D138" s="144" t="s">
        <v>208</v>
      </c>
      <c r="E138" s="145" t="s">
        <v>1855</v>
      </c>
      <c r="F138" s="146" t="s">
        <v>1856</v>
      </c>
      <c r="G138" s="147" t="s">
        <v>333</v>
      </c>
      <c r="H138" s="148">
        <v>1</v>
      </c>
      <c r="I138" s="149"/>
      <c r="J138" s="150">
        <f>ROUND(I138*H138,2)</f>
        <v>0</v>
      </c>
      <c r="K138" s="151"/>
      <c r="L138" s="33"/>
      <c r="M138" s="152" t="s">
        <v>1</v>
      </c>
      <c r="N138" s="153" t="s">
        <v>44</v>
      </c>
      <c r="O138" s="58"/>
      <c r="P138" s="154">
        <f>O138*H138</f>
        <v>0</v>
      </c>
      <c r="Q138" s="154">
        <v>0</v>
      </c>
      <c r="R138" s="154">
        <f>Q138*H138</f>
        <v>0</v>
      </c>
      <c r="S138" s="154">
        <v>0</v>
      </c>
      <c r="T138" s="155">
        <f>S138*H138</f>
        <v>0</v>
      </c>
      <c r="U138" s="32"/>
      <c r="V138" s="32"/>
      <c r="W138" s="32"/>
      <c r="X138" s="32"/>
      <c r="Y138" s="32"/>
      <c r="Z138" s="32"/>
      <c r="AA138" s="32"/>
      <c r="AB138" s="32"/>
      <c r="AC138" s="32"/>
      <c r="AD138" s="32"/>
      <c r="AE138" s="32"/>
      <c r="AR138" s="156" t="s">
        <v>902</v>
      </c>
      <c r="AT138" s="156" t="s">
        <v>208</v>
      </c>
      <c r="AU138" s="156" t="s">
        <v>89</v>
      </c>
      <c r="AY138" s="17" t="s">
        <v>207</v>
      </c>
      <c r="BE138" s="157">
        <f>IF(N138="základní",J138,0)</f>
        <v>0</v>
      </c>
      <c r="BF138" s="157">
        <f>IF(N138="snížená",J138,0)</f>
        <v>0</v>
      </c>
      <c r="BG138" s="157">
        <f>IF(N138="zákl. přenesená",J138,0)</f>
        <v>0</v>
      </c>
      <c r="BH138" s="157">
        <f>IF(N138="sníž. přenesená",J138,0)</f>
        <v>0</v>
      </c>
      <c r="BI138" s="157">
        <f>IF(N138="nulová",J138,0)</f>
        <v>0</v>
      </c>
      <c r="BJ138" s="17" t="s">
        <v>87</v>
      </c>
      <c r="BK138" s="157">
        <f>ROUND(I138*H138,2)</f>
        <v>0</v>
      </c>
      <c r="BL138" s="17" t="s">
        <v>902</v>
      </c>
      <c r="BM138" s="156" t="s">
        <v>1877</v>
      </c>
    </row>
    <row r="139" spans="1:47" s="2" customFormat="1" ht="12">
      <c r="A139" s="32"/>
      <c r="B139" s="33"/>
      <c r="C139" s="32"/>
      <c r="D139" s="158" t="s">
        <v>213</v>
      </c>
      <c r="E139" s="32"/>
      <c r="F139" s="159" t="s">
        <v>1856</v>
      </c>
      <c r="G139" s="32"/>
      <c r="H139" s="32"/>
      <c r="I139" s="160"/>
      <c r="J139" s="32"/>
      <c r="K139" s="32"/>
      <c r="L139" s="33"/>
      <c r="M139" s="161"/>
      <c r="N139" s="162"/>
      <c r="O139" s="58"/>
      <c r="P139" s="58"/>
      <c r="Q139" s="58"/>
      <c r="R139" s="58"/>
      <c r="S139" s="58"/>
      <c r="T139" s="59"/>
      <c r="U139" s="32"/>
      <c r="V139" s="32"/>
      <c r="W139" s="32"/>
      <c r="X139" s="32"/>
      <c r="Y139" s="32"/>
      <c r="Z139" s="32"/>
      <c r="AA139" s="32"/>
      <c r="AB139" s="32"/>
      <c r="AC139" s="32"/>
      <c r="AD139" s="32"/>
      <c r="AE139" s="32"/>
      <c r="AT139" s="17" t="s">
        <v>213</v>
      </c>
      <c r="AU139" s="17" t="s">
        <v>89</v>
      </c>
    </row>
    <row r="140" spans="1:47" s="2" customFormat="1" ht="29.25">
      <c r="A140" s="32"/>
      <c r="B140" s="33"/>
      <c r="C140" s="32"/>
      <c r="D140" s="158" t="s">
        <v>214</v>
      </c>
      <c r="E140" s="32"/>
      <c r="F140" s="163" t="s">
        <v>1845</v>
      </c>
      <c r="G140" s="32"/>
      <c r="H140" s="32"/>
      <c r="I140" s="160"/>
      <c r="J140" s="32"/>
      <c r="K140" s="32"/>
      <c r="L140" s="33"/>
      <c r="M140" s="161"/>
      <c r="N140" s="162"/>
      <c r="O140" s="58"/>
      <c r="P140" s="58"/>
      <c r="Q140" s="58"/>
      <c r="R140" s="58"/>
      <c r="S140" s="58"/>
      <c r="T140" s="59"/>
      <c r="U140" s="32"/>
      <c r="V140" s="32"/>
      <c r="W140" s="32"/>
      <c r="X140" s="32"/>
      <c r="Y140" s="32"/>
      <c r="Z140" s="32"/>
      <c r="AA140" s="32"/>
      <c r="AB140" s="32"/>
      <c r="AC140" s="32"/>
      <c r="AD140" s="32"/>
      <c r="AE140" s="32"/>
      <c r="AT140" s="17" t="s">
        <v>214</v>
      </c>
      <c r="AU140" s="17" t="s">
        <v>89</v>
      </c>
    </row>
    <row r="141" spans="1:65" s="2" customFormat="1" ht="21.75" customHeight="1">
      <c r="A141" s="32"/>
      <c r="B141" s="143"/>
      <c r="C141" s="144" t="s">
        <v>239</v>
      </c>
      <c r="D141" s="144" t="s">
        <v>208</v>
      </c>
      <c r="E141" s="145" t="s">
        <v>1858</v>
      </c>
      <c r="F141" s="146" t="s">
        <v>1859</v>
      </c>
      <c r="G141" s="147" t="s">
        <v>333</v>
      </c>
      <c r="H141" s="148">
        <v>1</v>
      </c>
      <c r="I141" s="149"/>
      <c r="J141" s="150">
        <f>ROUND(I141*H141,2)</f>
        <v>0</v>
      </c>
      <c r="K141" s="151"/>
      <c r="L141" s="33"/>
      <c r="M141" s="152" t="s">
        <v>1</v>
      </c>
      <c r="N141" s="153" t="s">
        <v>44</v>
      </c>
      <c r="O141" s="58"/>
      <c r="P141" s="154">
        <f>O141*H141</f>
        <v>0</v>
      </c>
      <c r="Q141" s="154">
        <v>0</v>
      </c>
      <c r="R141" s="154">
        <f>Q141*H141</f>
        <v>0</v>
      </c>
      <c r="S141" s="154">
        <v>0</v>
      </c>
      <c r="T141" s="155">
        <f>S141*H141</f>
        <v>0</v>
      </c>
      <c r="U141" s="32"/>
      <c r="V141" s="32"/>
      <c r="W141" s="32"/>
      <c r="X141" s="32"/>
      <c r="Y141" s="32"/>
      <c r="Z141" s="32"/>
      <c r="AA141" s="32"/>
      <c r="AB141" s="32"/>
      <c r="AC141" s="32"/>
      <c r="AD141" s="32"/>
      <c r="AE141" s="32"/>
      <c r="AR141" s="156" t="s">
        <v>902</v>
      </c>
      <c r="AT141" s="156" t="s">
        <v>208</v>
      </c>
      <c r="AU141" s="156" t="s">
        <v>89</v>
      </c>
      <c r="AY141" s="17" t="s">
        <v>207</v>
      </c>
      <c r="BE141" s="157">
        <f>IF(N141="základní",J141,0)</f>
        <v>0</v>
      </c>
      <c r="BF141" s="157">
        <f>IF(N141="snížená",J141,0)</f>
        <v>0</v>
      </c>
      <c r="BG141" s="157">
        <f>IF(N141="zákl. přenesená",J141,0)</f>
        <v>0</v>
      </c>
      <c r="BH141" s="157">
        <f>IF(N141="sníž. přenesená",J141,0)</f>
        <v>0</v>
      </c>
      <c r="BI141" s="157">
        <f>IF(N141="nulová",J141,0)</f>
        <v>0</v>
      </c>
      <c r="BJ141" s="17" t="s">
        <v>87</v>
      </c>
      <c r="BK141" s="157">
        <f>ROUND(I141*H141,2)</f>
        <v>0</v>
      </c>
      <c r="BL141" s="17" t="s">
        <v>902</v>
      </c>
      <c r="BM141" s="156" t="s">
        <v>1878</v>
      </c>
    </row>
    <row r="142" spans="1:47" s="2" customFormat="1" ht="12">
      <c r="A142" s="32"/>
      <c r="B142" s="33"/>
      <c r="C142" s="32"/>
      <c r="D142" s="158" t="s">
        <v>213</v>
      </c>
      <c r="E142" s="32"/>
      <c r="F142" s="159" t="s">
        <v>1859</v>
      </c>
      <c r="G142" s="32"/>
      <c r="H142" s="32"/>
      <c r="I142" s="160"/>
      <c r="J142" s="32"/>
      <c r="K142" s="32"/>
      <c r="L142" s="33"/>
      <c r="M142" s="161"/>
      <c r="N142" s="162"/>
      <c r="O142" s="58"/>
      <c r="P142" s="58"/>
      <c r="Q142" s="58"/>
      <c r="R142" s="58"/>
      <c r="S142" s="58"/>
      <c r="T142" s="59"/>
      <c r="U142" s="32"/>
      <c r="V142" s="32"/>
      <c r="W142" s="32"/>
      <c r="X142" s="32"/>
      <c r="Y142" s="32"/>
      <c r="Z142" s="32"/>
      <c r="AA142" s="32"/>
      <c r="AB142" s="32"/>
      <c r="AC142" s="32"/>
      <c r="AD142" s="32"/>
      <c r="AE142" s="32"/>
      <c r="AT142" s="17" t="s">
        <v>213</v>
      </c>
      <c r="AU142" s="17" t="s">
        <v>89</v>
      </c>
    </row>
    <row r="143" spans="1:65" s="2" customFormat="1" ht="21.75" customHeight="1">
      <c r="A143" s="32"/>
      <c r="B143" s="143"/>
      <c r="C143" s="197" t="s">
        <v>228</v>
      </c>
      <c r="D143" s="197" t="s">
        <v>267</v>
      </c>
      <c r="E143" s="198" t="s">
        <v>1861</v>
      </c>
      <c r="F143" s="199" t="s">
        <v>1862</v>
      </c>
      <c r="G143" s="200" t="s">
        <v>333</v>
      </c>
      <c r="H143" s="201">
        <v>1</v>
      </c>
      <c r="I143" s="202"/>
      <c r="J143" s="203">
        <f>ROUND(I143*H143,2)</f>
        <v>0</v>
      </c>
      <c r="K143" s="204"/>
      <c r="L143" s="205"/>
      <c r="M143" s="206" t="s">
        <v>1</v>
      </c>
      <c r="N143" s="207" t="s">
        <v>44</v>
      </c>
      <c r="O143" s="58"/>
      <c r="P143" s="154">
        <f>O143*H143</f>
        <v>0</v>
      </c>
      <c r="Q143" s="154">
        <v>0</v>
      </c>
      <c r="R143" s="154">
        <f>Q143*H143</f>
        <v>0</v>
      </c>
      <c r="S143" s="154">
        <v>0</v>
      </c>
      <c r="T143" s="155">
        <f>S143*H143</f>
        <v>0</v>
      </c>
      <c r="U143" s="32"/>
      <c r="V143" s="32"/>
      <c r="W143" s="32"/>
      <c r="X143" s="32"/>
      <c r="Y143" s="32"/>
      <c r="Z143" s="32"/>
      <c r="AA143" s="32"/>
      <c r="AB143" s="32"/>
      <c r="AC143" s="32"/>
      <c r="AD143" s="32"/>
      <c r="AE143" s="32"/>
      <c r="AR143" s="156" t="s">
        <v>902</v>
      </c>
      <c r="AT143" s="156" t="s">
        <v>267</v>
      </c>
      <c r="AU143" s="156" t="s">
        <v>89</v>
      </c>
      <c r="AY143" s="17" t="s">
        <v>207</v>
      </c>
      <c r="BE143" s="157">
        <f>IF(N143="základní",J143,0)</f>
        <v>0</v>
      </c>
      <c r="BF143" s="157">
        <f>IF(N143="snížená",J143,0)</f>
        <v>0</v>
      </c>
      <c r="BG143" s="157">
        <f>IF(N143="zákl. přenesená",J143,0)</f>
        <v>0</v>
      </c>
      <c r="BH143" s="157">
        <f>IF(N143="sníž. přenesená",J143,0)</f>
        <v>0</v>
      </c>
      <c r="BI143" s="157">
        <f>IF(N143="nulová",J143,0)</f>
        <v>0</v>
      </c>
      <c r="BJ143" s="17" t="s">
        <v>87</v>
      </c>
      <c r="BK143" s="157">
        <f>ROUND(I143*H143,2)</f>
        <v>0</v>
      </c>
      <c r="BL143" s="17" t="s">
        <v>902</v>
      </c>
      <c r="BM143" s="156" t="s">
        <v>1879</v>
      </c>
    </row>
    <row r="144" spans="1:47" s="2" customFormat="1" ht="12">
      <c r="A144" s="32"/>
      <c r="B144" s="33"/>
      <c r="C144" s="32"/>
      <c r="D144" s="158" t="s">
        <v>213</v>
      </c>
      <c r="E144" s="32"/>
      <c r="F144" s="159" t="s">
        <v>1862</v>
      </c>
      <c r="G144" s="32"/>
      <c r="H144" s="32"/>
      <c r="I144" s="160"/>
      <c r="J144" s="32"/>
      <c r="K144" s="32"/>
      <c r="L144" s="33"/>
      <c r="M144" s="161"/>
      <c r="N144" s="162"/>
      <c r="O144" s="58"/>
      <c r="P144" s="58"/>
      <c r="Q144" s="58"/>
      <c r="R144" s="58"/>
      <c r="S144" s="58"/>
      <c r="T144" s="59"/>
      <c r="U144" s="32"/>
      <c r="V144" s="32"/>
      <c r="W144" s="32"/>
      <c r="X144" s="32"/>
      <c r="Y144" s="32"/>
      <c r="Z144" s="32"/>
      <c r="AA144" s="32"/>
      <c r="AB144" s="32"/>
      <c r="AC144" s="32"/>
      <c r="AD144" s="32"/>
      <c r="AE144" s="32"/>
      <c r="AT144" s="17" t="s">
        <v>213</v>
      </c>
      <c r="AU144" s="17" t="s">
        <v>89</v>
      </c>
    </row>
    <row r="145" spans="2:63" s="11" customFormat="1" ht="25.9" customHeight="1">
      <c r="B145" s="132"/>
      <c r="D145" s="133" t="s">
        <v>78</v>
      </c>
      <c r="E145" s="134" t="s">
        <v>608</v>
      </c>
      <c r="F145" s="134" t="s">
        <v>609</v>
      </c>
      <c r="I145" s="135"/>
      <c r="J145" s="136">
        <f>BK145</f>
        <v>0</v>
      </c>
      <c r="L145" s="132"/>
      <c r="M145" s="137"/>
      <c r="N145" s="138"/>
      <c r="O145" s="138"/>
      <c r="P145" s="139">
        <f>SUM(P146:P148)</f>
        <v>0</v>
      </c>
      <c r="Q145" s="138"/>
      <c r="R145" s="139">
        <f>SUM(R146:R148)</f>
        <v>0</v>
      </c>
      <c r="S145" s="138"/>
      <c r="T145" s="140">
        <f>SUM(T146:T148)</f>
        <v>0</v>
      </c>
      <c r="AR145" s="133" t="s">
        <v>212</v>
      </c>
      <c r="AT145" s="141" t="s">
        <v>78</v>
      </c>
      <c r="AU145" s="141" t="s">
        <v>79</v>
      </c>
      <c r="AY145" s="133" t="s">
        <v>207</v>
      </c>
      <c r="BK145" s="142">
        <f>SUM(BK146:BK148)</f>
        <v>0</v>
      </c>
    </row>
    <row r="146" spans="1:65" s="2" customFormat="1" ht="55.5" customHeight="1">
      <c r="A146" s="32"/>
      <c r="B146" s="143"/>
      <c r="C146" s="144" t="s">
        <v>14</v>
      </c>
      <c r="D146" s="144" t="s">
        <v>208</v>
      </c>
      <c r="E146" s="145" t="s">
        <v>1864</v>
      </c>
      <c r="F146" s="146" t="s">
        <v>1865</v>
      </c>
      <c r="G146" s="147" t="s">
        <v>333</v>
      </c>
      <c r="H146" s="148">
        <v>1</v>
      </c>
      <c r="I146" s="149"/>
      <c r="J146" s="150">
        <f>ROUND(I146*H146,2)</f>
        <v>0</v>
      </c>
      <c r="K146" s="151"/>
      <c r="L146" s="33"/>
      <c r="M146" s="152" t="s">
        <v>1</v>
      </c>
      <c r="N146" s="153" t="s">
        <v>44</v>
      </c>
      <c r="O146" s="58"/>
      <c r="P146" s="154">
        <f>O146*H146</f>
        <v>0</v>
      </c>
      <c r="Q146" s="154">
        <v>0</v>
      </c>
      <c r="R146" s="154">
        <f>Q146*H146</f>
        <v>0</v>
      </c>
      <c r="S146" s="154">
        <v>0</v>
      </c>
      <c r="T146" s="155">
        <f>S146*H146</f>
        <v>0</v>
      </c>
      <c r="U146" s="32"/>
      <c r="V146" s="32"/>
      <c r="W146" s="32"/>
      <c r="X146" s="32"/>
      <c r="Y146" s="32"/>
      <c r="Z146" s="32"/>
      <c r="AA146" s="32"/>
      <c r="AB146" s="32"/>
      <c r="AC146" s="32"/>
      <c r="AD146" s="32"/>
      <c r="AE146" s="32"/>
      <c r="AR146" s="156" t="s">
        <v>902</v>
      </c>
      <c r="AT146" s="156" t="s">
        <v>208</v>
      </c>
      <c r="AU146" s="156" t="s">
        <v>87</v>
      </c>
      <c r="AY146" s="17" t="s">
        <v>207</v>
      </c>
      <c r="BE146" s="157">
        <f>IF(N146="základní",J146,0)</f>
        <v>0</v>
      </c>
      <c r="BF146" s="157">
        <f>IF(N146="snížená",J146,0)</f>
        <v>0</v>
      </c>
      <c r="BG146" s="157">
        <f>IF(N146="zákl. přenesená",J146,0)</f>
        <v>0</v>
      </c>
      <c r="BH146" s="157">
        <f>IF(N146="sníž. přenesená",J146,0)</f>
        <v>0</v>
      </c>
      <c r="BI146" s="157">
        <f>IF(N146="nulová",J146,0)</f>
        <v>0</v>
      </c>
      <c r="BJ146" s="17" t="s">
        <v>87</v>
      </c>
      <c r="BK146" s="157">
        <f>ROUND(I146*H146,2)</f>
        <v>0</v>
      </c>
      <c r="BL146" s="17" t="s">
        <v>902</v>
      </c>
      <c r="BM146" s="156" t="s">
        <v>1880</v>
      </c>
    </row>
    <row r="147" spans="1:47" s="2" customFormat="1" ht="78">
      <c r="A147" s="32"/>
      <c r="B147" s="33"/>
      <c r="C147" s="32"/>
      <c r="D147" s="158" t="s">
        <v>213</v>
      </c>
      <c r="E147" s="32"/>
      <c r="F147" s="159" t="s">
        <v>1867</v>
      </c>
      <c r="G147" s="32"/>
      <c r="H147" s="32"/>
      <c r="I147" s="160"/>
      <c r="J147" s="32"/>
      <c r="K147" s="32"/>
      <c r="L147" s="33"/>
      <c r="M147" s="161"/>
      <c r="N147" s="162"/>
      <c r="O147" s="58"/>
      <c r="P147" s="58"/>
      <c r="Q147" s="58"/>
      <c r="R147" s="58"/>
      <c r="S147" s="58"/>
      <c r="T147" s="59"/>
      <c r="U147" s="32"/>
      <c r="V147" s="32"/>
      <c r="W147" s="32"/>
      <c r="X147" s="32"/>
      <c r="Y147" s="32"/>
      <c r="Z147" s="32"/>
      <c r="AA147" s="32"/>
      <c r="AB147" s="32"/>
      <c r="AC147" s="32"/>
      <c r="AD147" s="32"/>
      <c r="AE147" s="32"/>
      <c r="AT147" s="17" t="s">
        <v>213</v>
      </c>
      <c r="AU147" s="17" t="s">
        <v>87</v>
      </c>
    </row>
    <row r="148" spans="1:47" s="2" customFormat="1" ht="19.5">
      <c r="A148" s="32"/>
      <c r="B148" s="33"/>
      <c r="C148" s="32"/>
      <c r="D148" s="158" t="s">
        <v>214</v>
      </c>
      <c r="E148" s="32"/>
      <c r="F148" s="163" t="s">
        <v>1868</v>
      </c>
      <c r="G148" s="32"/>
      <c r="H148" s="32"/>
      <c r="I148" s="160"/>
      <c r="J148" s="32"/>
      <c r="K148" s="32"/>
      <c r="L148" s="33"/>
      <c r="M148" s="164"/>
      <c r="N148" s="165"/>
      <c r="O148" s="166"/>
      <c r="P148" s="166"/>
      <c r="Q148" s="166"/>
      <c r="R148" s="166"/>
      <c r="S148" s="166"/>
      <c r="T148" s="167"/>
      <c r="U148" s="32"/>
      <c r="V148" s="32"/>
      <c r="W148" s="32"/>
      <c r="X148" s="32"/>
      <c r="Y148" s="32"/>
      <c r="Z148" s="32"/>
      <c r="AA148" s="32"/>
      <c r="AB148" s="32"/>
      <c r="AC148" s="32"/>
      <c r="AD148" s="32"/>
      <c r="AE148" s="32"/>
      <c r="AT148" s="17" t="s">
        <v>214</v>
      </c>
      <c r="AU148" s="17" t="s">
        <v>87</v>
      </c>
    </row>
    <row r="149" spans="1:31" s="2" customFormat="1" ht="6.95" customHeight="1">
      <c r="A149" s="32"/>
      <c r="B149" s="47"/>
      <c r="C149" s="48"/>
      <c r="D149" s="48"/>
      <c r="E149" s="48"/>
      <c r="F149" s="48"/>
      <c r="G149" s="48"/>
      <c r="H149" s="48"/>
      <c r="I149" s="48"/>
      <c r="J149" s="48"/>
      <c r="K149" s="48"/>
      <c r="L149" s="33"/>
      <c r="M149" s="32"/>
      <c r="O149" s="32"/>
      <c r="P149" s="32"/>
      <c r="Q149" s="32"/>
      <c r="R149" s="32"/>
      <c r="S149" s="32"/>
      <c r="T149" s="32"/>
      <c r="U149" s="32"/>
      <c r="V149" s="32"/>
      <c r="W149" s="32"/>
      <c r="X149" s="32"/>
      <c r="Y149" s="32"/>
      <c r="Z149" s="32"/>
      <c r="AA149" s="32"/>
      <c r="AB149" s="32"/>
      <c r="AC149" s="32"/>
      <c r="AD149" s="32"/>
      <c r="AE149" s="32"/>
    </row>
  </sheetData>
  <autoFilter ref="C118:K148"/>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2:BM17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2" t="s">
        <v>5</v>
      </c>
      <c r="M2" s="243"/>
      <c r="N2" s="243"/>
      <c r="O2" s="243"/>
      <c r="P2" s="243"/>
      <c r="Q2" s="243"/>
      <c r="R2" s="243"/>
      <c r="S2" s="243"/>
      <c r="T2" s="243"/>
      <c r="U2" s="243"/>
      <c r="V2" s="243"/>
      <c r="AT2" s="17" t="s">
        <v>144</v>
      </c>
    </row>
    <row r="3" spans="2:46" s="1" customFormat="1" ht="6.95" customHeight="1" hidden="1">
      <c r="B3" s="18"/>
      <c r="C3" s="19"/>
      <c r="D3" s="19"/>
      <c r="E3" s="19"/>
      <c r="F3" s="19"/>
      <c r="G3" s="19"/>
      <c r="H3" s="19"/>
      <c r="I3" s="19"/>
      <c r="J3" s="19"/>
      <c r="K3" s="19"/>
      <c r="L3" s="20"/>
      <c r="AT3" s="17" t="s">
        <v>89</v>
      </c>
    </row>
    <row r="4" spans="2:46" s="1" customFormat="1" ht="24.95" customHeight="1" hidden="1">
      <c r="B4" s="20"/>
      <c r="D4" s="21" t="s">
        <v>183</v>
      </c>
      <c r="L4" s="20"/>
      <c r="M4" s="98" t="s">
        <v>10</v>
      </c>
      <c r="AT4" s="17" t="s">
        <v>3</v>
      </c>
    </row>
    <row r="5" spans="2:12" s="1" customFormat="1" ht="6.95" customHeight="1" hidden="1">
      <c r="B5" s="20"/>
      <c r="L5" s="20"/>
    </row>
    <row r="6" spans="2:12" s="1" customFormat="1" ht="12" customHeight="1" hidden="1">
      <c r="B6" s="20"/>
      <c r="D6" s="27" t="s">
        <v>16</v>
      </c>
      <c r="L6" s="20"/>
    </row>
    <row r="7" spans="2:12" s="1" customFormat="1" ht="16.5" customHeight="1" hidden="1">
      <c r="B7" s="20"/>
      <c r="E7" s="259" t="str">
        <f>'Rekapitulace stavby'!K6</f>
        <v>Oprava nástupišť č. 5 a 6 v žst. Brno hl.n.</v>
      </c>
      <c r="F7" s="260"/>
      <c r="G7" s="260"/>
      <c r="H7" s="260"/>
      <c r="L7" s="20"/>
    </row>
    <row r="8" spans="2:12" s="1" customFormat="1" ht="12" customHeight="1" hidden="1">
      <c r="B8" s="20"/>
      <c r="D8" s="27" t="s">
        <v>184</v>
      </c>
      <c r="L8" s="20"/>
    </row>
    <row r="9" spans="1:31" s="2" customFormat="1" ht="16.5" customHeight="1" hidden="1">
      <c r="A9" s="32"/>
      <c r="B9" s="33"/>
      <c r="C9" s="32"/>
      <c r="D9" s="32"/>
      <c r="E9" s="259" t="s">
        <v>1881</v>
      </c>
      <c r="F9" s="258"/>
      <c r="G9" s="258"/>
      <c r="H9" s="258"/>
      <c r="I9" s="32"/>
      <c r="J9" s="32"/>
      <c r="K9" s="32"/>
      <c r="L9" s="42"/>
      <c r="S9" s="32"/>
      <c r="T9" s="32"/>
      <c r="U9" s="32"/>
      <c r="V9" s="32"/>
      <c r="W9" s="32"/>
      <c r="X9" s="32"/>
      <c r="Y9" s="32"/>
      <c r="Z9" s="32"/>
      <c r="AA9" s="32"/>
      <c r="AB9" s="32"/>
      <c r="AC9" s="32"/>
      <c r="AD9" s="32"/>
      <c r="AE9" s="32"/>
    </row>
    <row r="10" spans="1:31" s="2" customFormat="1" ht="12" customHeight="1" hidden="1">
      <c r="A10" s="32"/>
      <c r="B10" s="33"/>
      <c r="C10" s="32"/>
      <c r="D10" s="27" t="s">
        <v>1882</v>
      </c>
      <c r="E10" s="32"/>
      <c r="F10" s="32"/>
      <c r="G10" s="32"/>
      <c r="H10" s="32"/>
      <c r="I10" s="32"/>
      <c r="J10" s="32"/>
      <c r="K10" s="32"/>
      <c r="L10" s="42"/>
      <c r="S10" s="32"/>
      <c r="T10" s="32"/>
      <c r="U10" s="32"/>
      <c r="V10" s="32"/>
      <c r="W10" s="32"/>
      <c r="X10" s="32"/>
      <c r="Y10" s="32"/>
      <c r="Z10" s="32"/>
      <c r="AA10" s="32"/>
      <c r="AB10" s="32"/>
      <c r="AC10" s="32"/>
      <c r="AD10" s="32"/>
      <c r="AE10" s="32"/>
    </row>
    <row r="11" spans="1:31" s="2" customFormat="1" ht="16.5" customHeight="1" hidden="1">
      <c r="A11" s="32"/>
      <c r="B11" s="33"/>
      <c r="C11" s="32"/>
      <c r="D11" s="32"/>
      <c r="E11" s="232" t="s">
        <v>1883</v>
      </c>
      <c r="F11" s="258"/>
      <c r="G11" s="258"/>
      <c r="H11" s="258"/>
      <c r="I11" s="32"/>
      <c r="J11" s="32"/>
      <c r="K11" s="32"/>
      <c r="L11" s="42"/>
      <c r="S11" s="32"/>
      <c r="T11" s="32"/>
      <c r="U11" s="32"/>
      <c r="V11" s="32"/>
      <c r="W11" s="32"/>
      <c r="X11" s="32"/>
      <c r="Y11" s="32"/>
      <c r="Z11" s="32"/>
      <c r="AA11" s="32"/>
      <c r="AB11" s="32"/>
      <c r="AC11" s="32"/>
      <c r="AD11" s="32"/>
      <c r="AE11" s="32"/>
    </row>
    <row r="12" spans="1:31" s="2" customFormat="1" ht="12" hidden="1">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31" s="2" customFormat="1" ht="12" customHeight="1" hidden="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31" s="2" customFormat="1" ht="12" customHeight="1" hidden="1">
      <c r="A14" s="32"/>
      <c r="B14" s="33"/>
      <c r="C14" s="32"/>
      <c r="D14" s="27" t="s">
        <v>20</v>
      </c>
      <c r="E14" s="32"/>
      <c r="F14" s="25" t="s">
        <v>21</v>
      </c>
      <c r="G14" s="32"/>
      <c r="H14" s="32"/>
      <c r="I14" s="27" t="s">
        <v>22</v>
      </c>
      <c r="J14" s="55" t="str">
        <f>'Rekapitulace stavby'!AN8</f>
        <v>18. 2. 2021</v>
      </c>
      <c r="K14" s="32"/>
      <c r="L14" s="42"/>
      <c r="S14" s="32"/>
      <c r="T14" s="32"/>
      <c r="U14" s="32"/>
      <c r="V14" s="32"/>
      <c r="W14" s="32"/>
      <c r="X14" s="32"/>
      <c r="Y14" s="32"/>
      <c r="Z14" s="32"/>
      <c r="AA14" s="32"/>
      <c r="AB14" s="32"/>
      <c r="AC14" s="32"/>
      <c r="AD14" s="32"/>
      <c r="AE14" s="32"/>
    </row>
    <row r="15" spans="1:31" s="2" customFormat="1" ht="10.9" customHeight="1" hidden="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31" s="2" customFormat="1" ht="12" customHeight="1" hidden="1">
      <c r="A16" s="32"/>
      <c r="B16" s="33"/>
      <c r="C16" s="32"/>
      <c r="D16" s="27" t="s">
        <v>24</v>
      </c>
      <c r="E16" s="32"/>
      <c r="F16" s="32"/>
      <c r="G16" s="32"/>
      <c r="H16" s="32"/>
      <c r="I16" s="27" t="s">
        <v>25</v>
      </c>
      <c r="J16" s="25" t="s">
        <v>26</v>
      </c>
      <c r="K16" s="32"/>
      <c r="L16" s="42"/>
      <c r="S16" s="32"/>
      <c r="T16" s="32"/>
      <c r="U16" s="32"/>
      <c r="V16" s="32"/>
      <c r="W16" s="32"/>
      <c r="X16" s="32"/>
      <c r="Y16" s="32"/>
      <c r="Z16" s="32"/>
      <c r="AA16" s="32"/>
      <c r="AB16" s="32"/>
      <c r="AC16" s="32"/>
      <c r="AD16" s="32"/>
      <c r="AE16" s="32"/>
    </row>
    <row r="17" spans="1:31" s="2" customFormat="1" ht="18" customHeight="1" hidden="1">
      <c r="A17" s="32"/>
      <c r="B17" s="33"/>
      <c r="C17" s="32"/>
      <c r="D17" s="32"/>
      <c r="E17" s="25" t="s">
        <v>27</v>
      </c>
      <c r="F17" s="32"/>
      <c r="G17" s="32"/>
      <c r="H17" s="32"/>
      <c r="I17" s="27" t="s">
        <v>28</v>
      </c>
      <c r="J17" s="25" t="s">
        <v>29</v>
      </c>
      <c r="K17" s="32"/>
      <c r="L17" s="42"/>
      <c r="S17" s="32"/>
      <c r="T17" s="32"/>
      <c r="U17" s="32"/>
      <c r="V17" s="32"/>
      <c r="W17" s="32"/>
      <c r="X17" s="32"/>
      <c r="Y17" s="32"/>
      <c r="Z17" s="32"/>
      <c r="AA17" s="32"/>
      <c r="AB17" s="32"/>
      <c r="AC17" s="32"/>
      <c r="AD17" s="32"/>
      <c r="AE17" s="32"/>
    </row>
    <row r="18" spans="1:31" s="2" customFormat="1" ht="6.95" customHeight="1" hidden="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hidden="1">
      <c r="A19" s="32"/>
      <c r="B19" s="33"/>
      <c r="C19" s="32"/>
      <c r="D19" s="27" t="s">
        <v>30</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hidden="1">
      <c r="A20" s="32"/>
      <c r="B20" s="33"/>
      <c r="C20" s="32"/>
      <c r="D20" s="32"/>
      <c r="E20" s="261" t="str">
        <f>'Rekapitulace stavby'!E14</f>
        <v>Vyplň údaj</v>
      </c>
      <c r="F20" s="247"/>
      <c r="G20" s="247"/>
      <c r="H20" s="247"/>
      <c r="I20" s="27" t="s">
        <v>28</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hidden="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hidden="1">
      <c r="A22" s="32"/>
      <c r="B22" s="33"/>
      <c r="C22" s="32"/>
      <c r="D22" s="27" t="s">
        <v>32</v>
      </c>
      <c r="E22" s="32"/>
      <c r="F22" s="32"/>
      <c r="G22" s="32"/>
      <c r="H22" s="32"/>
      <c r="I22" s="27" t="s">
        <v>25</v>
      </c>
      <c r="J22" s="25" t="s">
        <v>33</v>
      </c>
      <c r="K22" s="32"/>
      <c r="L22" s="42"/>
      <c r="S22" s="32"/>
      <c r="T22" s="32"/>
      <c r="U22" s="32"/>
      <c r="V22" s="32"/>
      <c r="W22" s="32"/>
      <c r="X22" s="32"/>
      <c r="Y22" s="32"/>
      <c r="Z22" s="32"/>
      <c r="AA22" s="32"/>
      <c r="AB22" s="32"/>
      <c r="AC22" s="32"/>
      <c r="AD22" s="32"/>
      <c r="AE22" s="32"/>
    </row>
    <row r="23" spans="1:31" s="2" customFormat="1" ht="18" customHeight="1" hidden="1">
      <c r="A23" s="32"/>
      <c r="B23" s="33"/>
      <c r="C23" s="32"/>
      <c r="D23" s="32"/>
      <c r="E23" s="25" t="s">
        <v>34</v>
      </c>
      <c r="F23" s="32"/>
      <c r="G23" s="32"/>
      <c r="H23" s="32"/>
      <c r="I23" s="27" t="s">
        <v>28</v>
      </c>
      <c r="J23" s="25" t="s">
        <v>35</v>
      </c>
      <c r="K23" s="32"/>
      <c r="L23" s="42"/>
      <c r="S23" s="32"/>
      <c r="T23" s="32"/>
      <c r="U23" s="32"/>
      <c r="V23" s="32"/>
      <c r="W23" s="32"/>
      <c r="X23" s="32"/>
      <c r="Y23" s="32"/>
      <c r="Z23" s="32"/>
      <c r="AA23" s="32"/>
      <c r="AB23" s="32"/>
      <c r="AC23" s="32"/>
      <c r="AD23" s="32"/>
      <c r="AE23" s="32"/>
    </row>
    <row r="24" spans="1:31" s="2" customFormat="1" ht="6.95" customHeight="1" hidden="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hidden="1">
      <c r="A25" s="32"/>
      <c r="B25" s="33"/>
      <c r="C25" s="32"/>
      <c r="D25" s="27" t="s">
        <v>37</v>
      </c>
      <c r="E25" s="32"/>
      <c r="F25" s="32"/>
      <c r="G25" s="32"/>
      <c r="H25" s="32"/>
      <c r="I25" s="27" t="s">
        <v>25</v>
      </c>
      <c r="J25" s="25" t="s">
        <v>33</v>
      </c>
      <c r="K25" s="32"/>
      <c r="L25" s="42"/>
      <c r="S25" s="32"/>
      <c r="T25" s="32"/>
      <c r="U25" s="32"/>
      <c r="V25" s="32"/>
      <c r="W25" s="32"/>
      <c r="X25" s="32"/>
      <c r="Y25" s="32"/>
      <c r="Z25" s="32"/>
      <c r="AA25" s="32"/>
      <c r="AB25" s="32"/>
      <c r="AC25" s="32"/>
      <c r="AD25" s="32"/>
      <c r="AE25" s="32"/>
    </row>
    <row r="26" spans="1:31" s="2" customFormat="1" ht="18" customHeight="1" hidden="1">
      <c r="A26" s="32"/>
      <c r="B26" s="33"/>
      <c r="C26" s="32"/>
      <c r="D26" s="32"/>
      <c r="E26" s="25" t="s">
        <v>34</v>
      </c>
      <c r="F26" s="32"/>
      <c r="G26" s="32"/>
      <c r="H26" s="32"/>
      <c r="I26" s="27" t="s">
        <v>28</v>
      </c>
      <c r="J26" s="25" t="s">
        <v>35</v>
      </c>
      <c r="K26" s="32"/>
      <c r="L26" s="42"/>
      <c r="S26" s="32"/>
      <c r="T26" s="32"/>
      <c r="U26" s="32"/>
      <c r="V26" s="32"/>
      <c r="W26" s="32"/>
      <c r="X26" s="32"/>
      <c r="Y26" s="32"/>
      <c r="Z26" s="32"/>
      <c r="AA26" s="32"/>
      <c r="AB26" s="32"/>
      <c r="AC26" s="32"/>
      <c r="AD26" s="32"/>
      <c r="AE26" s="32"/>
    </row>
    <row r="27" spans="1:31" s="2" customFormat="1" ht="6.95" customHeight="1" hidden="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hidden="1">
      <c r="A28" s="32"/>
      <c r="B28" s="33"/>
      <c r="C28" s="32"/>
      <c r="D28" s="27" t="s">
        <v>38</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16.5" customHeight="1" hidden="1">
      <c r="A29" s="99"/>
      <c r="B29" s="100"/>
      <c r="C29" s="99"/>
      <c r="D29" s="99"/>
      <c r="E29" s="251" t="s">
        <v>1</v>
      </c>
      <c r="F29" s="251"/>
      <c r="G29" s="251"/>
      <c r="H29" s="251"/>
      <c r="I29" s="99"/>
      <c r="J29" s="99"/>
      <c r="K29" s="99"/>
      <c r="L29" s="101"/>
      <c r="S29" s="99"/>
      <c r="T29" s="99"/>
      <c r="U29" s="99"/>
      <c r="V29" s="99"/>
      <c r="W29" s="99"/>
      <c r="X29" s="99"/>
      <c r="Y29" s="99"/>
      <c r="Z29" s="99"/>
      <c r="AA29" s="99"/>
      <c r="AB29" s="99"/>
      <c r="AC29" s="99"/>
      <c r="AD29" s="99"/>
      <c r="AE29" s="99"/>
    </row>
    <row r="30" spans="1:31" s="2" customFormat="1" ht="6.95" customHeight="1" hidden="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hidden="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hidden="1">
      <c r="A32" s="32"/>
      <c r="B32" s="33"/>
      <c r="C32" s="32"/>
      <c r="D32" s="102" t="s">
        <v>39</v>
      </c>
      <c r="E32" s="32"/>
      <c r="F32" s="32"/>
      <c r="G32" s="32"/>
      <c r="H32" s="32"/>
      <c r="I32" s="32"/>
      <c r="J32" s="71">
        <f>ROUND(J121,2)</f>
        <v>0</v>
      </c>
      <c r="K32" s="32"/>
      <c r="L32" s="42"/>
      <c r="S32" s="32"/>
      <c r="T32" s="32"/>
      <c r="U32" s="32"/>
      <c r="V32" s="32"/>
      <c r="W32" s="32"/>
      <c r="X32" s="32"/>
      <c r="Y32" s="32"/>
      <c r="Z32" s="32"/>
      <c r="AA32" s="32"/>
      <c r="AB32" s="32"/>
      <c r="AC32" s="32"/>
      <c r="AD32" s="32"/>
      <c r="AE32" s="32"/>
    </row>
    <row r="33" spans="1:31" s="2" customFormat="1" ht="6.95" customHeight="1" hidden="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hidden="1">
      <c r="A34" s="32"/>
      <c r="B34" s="33"/>
      <c r="C34" s="32"/>
      <c r="D34" s="32"/>
      <c r="E34" s="32"/>
      <c r="F34" s="36" t="s">
        <v>41</v>
      </c>
      <c r="G34" s="32"/>
      <c r="H34" s="32"/>
      <c r="I34" s="36" t="s">
        <v>40</v>
      </c>
      <c r="J34" s="36" t="s">
        <v>42</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103" t="s">
        <v>43</v>
      </c>
      <c r="E35" s="27" t="s">
        <v>44</v>
      </c>
      <c r="F35" s="104">
        <f>ROUND((SUM(BE121:BE170)),2)</f>
        <v>0</v>
      </c>
      <c r="G35" s="32"/>
      <c r="H35" s="32"/>
      <c r="I35" s="105">
        <v>0.21</v>
      </c>
      <c r="J35" s="104">
        <f>ROUND(((SUM(BE121:BE170))*I35),2)</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45</v>
      </c>
      <c r="F36" s="104">
        <f>ROUND((SUM(BF121:BF170)),2)</f>
        <v>0</v>
      </c>
      <c r="G36" s="32"/>
      <c r="H36" s="32"/>
      <c r="I36" s="105">
        <v>0.15</v>
      </c>
      <c r="J36" s="104">
        <f>ROUND(((SUM(BF121:BF170))*I36),2)</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46</v>
      </c>
      <c r="F37" s="104">
        <f>ROUND((SUM(BG121:BG170)),2)</f>
        <v>0</v>
      </c>
      <c r="G37" s="32"/>
      <c r="H37" s="32"/>
      <c r="I37" s="105">
        <v>0.21</v>
      </c>
      <c r="J37" s="104">
        <f>0</f>
        <v>0</v>
      </c>
      <c r="K37" s="32"/>
      <c r="L37" s="42"/>
      <c r="S37" s="32"/>
      <c r="T37" s="32"/>
      <c r="U37" s="32"/>
      <c r="V37" s="32"/>
      <c r="W37" s="32"/>
      <c r="X37" s="32"/>
      <c r="Y37" s="32"/>
      <c r="Z37" s="32"/>
      <c r="AA37" s="32"/>
      <c r="AB37" s="32"/>
      <c r="AC37" s="32"/>
      <c r="AD37" s="32"/>
      <c r="AE37" s="32"/>
    </row>
    <row r="38" spans="1:31" s="2" customFormat="1" ht="14.45" customHeight="1" hidden="1">
      <c r="A38" s="32"/>
      <c r="B38" s="33"/>
      <c r="C38" s="32"/>
      <c r="D38" s="32"/>
      <c r="E38" s="27" t="s">
        <v>47</v>
      </c>
      <c r="F38" s="104">
        <f>ROUND((SUM(BH121:BH170)),2)</f>
        <v>0</v>
      </c>
      <c r="G38" s="32"/>
      <c r="H38" s="32"/>
      <c r="I38" s="105">
        <v>0.15</v>
      </c>
      <c r="J38" s="104">
        <f>0</f>
        <v>0</v>
      </c>
      <c r="K38" s="32"/>
      <c r="L38" s="42"/>
      <c r="S38" s="32"/>
      <c r="T38" s="32"/>
      <c r="U38" s="32"/>
      <c r="V38" s="32"/>
      <c r="W38" s="32"/>
      <c r="X38" s="32"/>
      <c r="Y38" s="32"/>
      <c r="Z38" s="32"/>
      <c r="AA38" s="32"/>
      <c r="AB38" s="32"/>
      <c r="AC38" s="32"/>
      <c r="AD38" s="32"/>
      <c r="AE38" s="32"/>
    </row>
    <row r="39" spans="1:31" s="2" customFormat="1" ht="14.45" customHeight="1" hidden="1">
      <c r="A39" s="32"/>
      <c r="B39" s="33"/>
      <c r="C39" s="32"/>
      <c r="D39" s="32"/>
      <c r="E39" s="27" t="s">
        <v>48</v>
      </c>
      <c r="F39" s="104">
        <f>ROUND((SUM(BI121:BI170)),2)</f>
        <v>0</v>
      </c>
      <c r="G39" s="32"/>
      <c r="H39" s="32"/>
      <c r="I39" s="105">
        <v>0</v>
      </c>
      <c r="J39" s="104">
        <f>0</f>
        <v>0</v>
      </c>
      <c r="K39" s="32"/>
      <c r="L39" s="42"/>
      <c r="S39" s="32"/>
      <c r="T39" s="32"/>
      <c r="U39" s="32"/>
      <c r="V39" s="32"/>
      <c r="W39" s="32"/>
      <c r="X39" s="32"/>
      <c r="Y39" s="32"/>
      <c r="Z39" s="32"/>
      <c r="AA39" s="32"/>
      <c r="AB39" s="32"/>
      <c r="AC39" s="32"/>
      <c r="AD39" s="32"/>
      <c r="AE39" s="32"/>
    </row>
    <row r="40" spans="1:31" s="2" customFormat="1" ht="6.95" customHeight="1" hidden="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hidden="1">
      <c r="A41" s="32"/>
      <c r="B41" s="33"/>
      <c r="C41" s="106"/>
      <c r="D41" s="107" t="s">
        <v>49</v>
      </c>
      <c r="E41" s="60"/>
      <c r="F41" s="60"/>
      <c r="G41" s="108" t="s">
        <v>50</v>
      </c>
      <c r="H41" s="109" t="s">
        <v>51</v>
      </c>
      <c r="I41" s="60"/>
      <c r="J41" s="110">
        <f>SUM(J32:J39)</f>
        <v>0</v>
      </c>
      <c r="K41" s="111"/>
      <c r="L41" s="42"/>
      <c r="S41" s="32"/>
      <c r="T41" s="32"/>
      <c r="U41" s="32"/>
      <c r="V41" s="32"/>
      <c r="W41" s="32"/>
      <c r="X41" s="32"/>
      <c r="Y41" s="32"/>
      <c r="Z41" s="32"/>
      <c r="AA41" s="32"/>
      <c r="AB41" s="32"/>
      <c r="AC41" s="32"/>
      <c r="AD41" s="32"/>
      <c r="AE41" s="32"/>
    </row>
    <row r="42" spans="1:31" s="2" customFormat="1" ht="14.45" customHeight="1" hidden="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42"/>
      <c r="D50" s="43" t="s">
        <v>52</v>
      </c>
      <c r="E50" s="44"/>
      <c r="F50" s="44"/>
      <c r="G50" s="43" t="s">
        <v>53</v>
      </c>
      <c r="H50" s="44"/>
      <c r="I50" s="44"/>
      <c r="J50" s="44"/>
      <c r="K50" s="44"/>
      <c r="L50" s="42"/>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75" hidden="1">
      <c r="A61" s="32"/>
      <c r="B61" s="33"/>
      <c r="C61" s="32"/>
      <c r="D61" s="45" t="s">
        <v>54</v>
      </c>
      <c r="E61" s="35"/>
      <c r="F61" s="112" t="s">
        <v>55</v>
      </c>
      <c r="G61" s="45" t="s">
        <v>54</v>
      </c>
      <c r="H61" s="35"/>
      <c r="I61" s="35"/>
      <c r="J61" s="113" t="s">
        <v>55</v>
      </c>
      <c r="K61" s="35"/>
      <c r="L61" s="42"/>
      <c r="S61" s="32"/>
      <c r="T61" s="32"/>
      <c r="U61" s="32"/>
      <c r="V61" s="32"/>
      <c r="W61" s="32"/>
      <c r="X61" s="32"/>
      <c r="Y61" s="32"/>
      <c r="Z61" s="32"/>
      <c r="AA61" s="32"/>
      <c r="AB61" s="32"/>
      <c r="AC61" s="32"/>
      <c r="AD61" s="32"/>
      <c r="AE61" s="32"/>
    </row>
    <row r="62" spans="2:12" ht="12" hidden="1">
      <c r="B62" s="20"/>
      <c r="L62" s="20"/>
    </row>
    <row r="63" spans="2:12" ht="12" hidden="1">
      <c r="B63" s="20"/>
      <c r="L63" s="20"/>
    </row>
    <row r="64" spans="2:12" ht="12" hidden="1">
      <c r="B64" s="20"/>
      <c r="L64" s="20"/>
    </row>
    <row r="65" spans="1:31" s="2" customFormat="1" ht="12.75" hidden="1">
      <c r="A65" s="32"/>
      <c r="B65" s="33"/>
      <c r="C65" s="32"/>
      <c r="D65" s="43" t="s">
        <v>56</v>
      </c>
      <c r="E65" s="46"/>
      <c r="F65" s="46"/>
      <c r="G65" s="43" t="s">
        <v>57</v>
      </c>
      <c r="H65" s="46"/>
      <c r="I65" s="46"/>
      <c r="J65" s="46"/>
      <c r="K65" s="46"/>
      <c r="L65" s="42"/>
      <c r="S65" s="32"/>
      <c r="T65" s="32"/>
      <c r="U65" s="32"/>
      <c r="V65" s="32"/>
      <c r="W65" s="32"/>
      <c r="X65" s="32"/>
      <c r="Y65" s="32"/>
      <c r="Z65" s="32"/>
      <c r="AA65" s="32"/>
      <c r="AB65" s="32"/>
      <c r="AC65" s="32"/>
      <c r="AD65" s="32"/>
      <c r="AE65" s="32"/>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75" hidden="1">
      <c r="A76" s="32"/>
      <c r="B76" s="33"/>
      <c r="C76" s="32"/>
      <c r="D76" s="45" t="s">
        <v>54</v>
      </c>
      <c r="E76" s="35"/>
      <c r="F76" s="112" t="s">
        <v>55</v>
      </c>
      <c r="G76" s="45" t="s">
        <v>54</v>
      </c>
      <c r="H76" s="35"/>
      <c r="I76" s="35"/>
      <c r="J76" s="113" t="s">
        <v>55</v>
      </c>
      <c r="K76" s="35"/>
      <c r="L76" s="42"/>
      <c r="S76" s="32"/>
      <c r="T76" s="32"/>
      <c r="U76" s="32"/>
      <c r="V76" s="32"/>
      <c r="W76" s="32"/>
      <c r="X76" s="32"/>
      <c r="Y76" s="32"/>
      <c r="Z76" s="32"/>
      <c r="AA76" s="32"/>
      <c r="AB76" s="32"/>
      <c r="AC76" s="32"/>
      <c r="AD76" s="32"/>
      <c r="AE76" s="32"/>
    </row>
    <row r="77" spans="1:31" s="2" customFormat="1" ht="14.45" customHeight="1" hidden="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78" ht="12" hidden="1"/>
    <row r="79" ht="12" hidden="1"/>
    <row r="80" ht="12" hidden="1"/>
    <row r="81" spans="1:31" s="2" customFormat="1" ht="6.95" customHeight="1" hidden="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hidden="1">
      <c r="A82" s="32"/>
      <c r="B82" s="33"/>
      <c r="C82" s="21" t="s">
        <v>186</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hidden="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hidden="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hidden="1">
      <c r="A85" s="32"/>
      <c r="B85" s="33"/>
      <c r="C85" s="32"/>
      <c r="D85" s="32"/>
      <c r="E85" s="259" t="str">
        <f>E7</f>
        <v>Oprava nástupišť č. 5 a 6 v žst. Brno hl.n.</v>
      </c>
      <c r="F85" s="260"/>
      <c r="G85" s="260"/>
      <c r="H85" s="260"/>
      <c r="I85" s="32"/>
      <c r="J85" s="32"/>
      <c r="K85" s="32"/>
      <c r="L85" s="42"/>
      <c r="S85" s="32"/>
      <c r="T85" s="32"/>
      <c r="U85" s="32"/>
      <c r="V85" s="32"/>
      <c r="W85" s="32"/>
      <c r="X85" s="32"/>
      <c r="Y85" s="32"/>
      <c r="Z85" s="32"/>
      <c r="AA85" s="32"/>
      <c r="AB85" s="32"/>
      <c r="AC85" s="32"/>
      <c r="AD85" s="32"/>
      <c r="AE85" s="32"/>
    </row>
    <row r="86" spans="2:12" s="1" customFormat="1" ht="12" customHeight="1" hidden="1">
      <c r="B86" s="20"/>
      <c r="C86" s="27" t="s">
        <v>184</v>
      </c>
      <c r="L86" s="20"/>
    </row>
    <row r="87" spans="1:31" s="2" customFormat="1" ht="16.5" customHeight="1" hidden="1">
      <c r="A87" s="32"/>
      <c r="B87" s="33"/>
      <c r="C87" s="32"/>
      <c r="D87" s="32"/>
      <c r="E87" s="259" t="s">
        <v>1881</v>
      </c>
      <c r="F87" s="258"/>
      <c r="G87" s="258"/>
      <c r="H87" s="258"/>
      <c r="I87" s="32"/>
      <c r="J87" s="32"/>
      <c r="K87" s="32"/>
      <c r="L87" s="42"/>
      <c r="S87" s="32"/>
      <c r="T87" s="32"/>
      <c r="U87" s="32"/>
      <c r="V87" s="32"/>
      <c r="W87" s="32"/>
      <c r="X87" s="32"/>
      <c r="Y87" s="32"/>
      <c r="Z87" s="32"/>
      <c r="AA87" s="32"/>
      <c r="AB87" s="32"/>
      <c r="AC87" s="32"/>
      <c r="AD87" s="32"/>
      <c r="AE87" s="32"/>
    </row>
    <row r="88" spans="1:31" s="2" customFormat="1" ht="12" customHeight="1" hidden="1">
      <c r="A88" s="32"/>
      <c r="B88" s="33"/>
      <c r="C88" s="27" t="s">
        <v>1882</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6.5" customHeight="1" hidden="1">
      <c r="A89" s="32"/>
      <c r="B89" s="33"/>
      <c r="C89" s="32"/>
      <c r="D89" s="32"/>
      <c r="E89" s="232" t="str">
        <f>E11</f>
        <v>SO 513_01 - Rozvody NN (nástupiště č.5) - Sborník</v>
      </c>
      <c r="F89" s="258"/>
      <c r="G89" s="258"/>
      <c r="H89" s="258"/>
      <c r="I89" s="32"/>
      <c r="J89" s="32"/>
      <c r="K89" s="32"/>
      <c r="L89" s="42"/>
      <c r="S89" s="32"/>
      <c r="T89" s="32"/>
      <c r="U89" s="32"/>
      <c r="V89" s="32"/>
      <c r="W89" s="32"/>
      <c r="X89" s="32"/>
      <c r="Y89" s="32"/>
      <c r="Z89" s="32"/>
      <c r="AA89" s="32"/>
      <c r="AB89" s="32"/>
      <c r="AC89" s="32"/>
      <c r="AD89" s="32"/>
      <c r="AE89" s="32"/>
    </row>
    <row r="90" spans="1:31" s="2" customFormat="1" ht="6.95" customHeight="1" hidden="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hidden="1">
      <c r="A91" s="32"/>
      <c r="B91" s="33"/>
      <c r="C91" s="27" t="s">
        <v>20</v>
      </c>
      <c r="D91" s="32"/>
      <c r="E91" s="32"/>
      <c r="F91" s="25" t="str">
        <f>F14</f>
        <v>Brno hl.n.</v>
      </c>
      <c r="G91" s="32"/>
      <c r="H91" s="32"/>
      <c r="I91" s="27" t="s">
        <v>22</v>
      </c>
      <c r="J91" s="55" t="str">
        <f>IF(J14="","",J14)</f>
        <v>18. 2. 2021</v>
      </c>
      <c r="K91" s="32"/>
      <c r="L91" s="42"/>
      <c r="S91" s="32"/>
      <c r="T91" s="32"/>
      <c r="U91" s="32"/>
      <c r="V91" s="32"/>
      <c r="W91" s="32"/>
      <c r="X91" s="32"/>
      <c r="Y91" s="32"/>
      <c r="Z91" s="32"/>
      <c r="AA91" s="32"/>
      <c r="AB91" s="32"/>
      <c r="AC91" s="32"/>
      <c r="AD91" s="32"/>
      <c r="AE91" s="32"/>
    </row>
    <row r="92" spans="1:31" s="2" customFormat="1" ht="6.95" customHeight="1" hidden="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25.7" customHeight="1" hidden="1">
      <c r="A93" s="32"/>
      <c r="B93" s="33"/>
      <c r="C93" s="27" t="s">
        <v>24</v>
      </c>
      <c r="D93" s="32"/>
      <c r="E93" s="32"/>
      <c r="F93" s="25" t="str">
        <f>E17</f>
        <v>Správa železnic, státní organizace</v>
      </c>
      <c r="G93" s="32"/>
      <c r="H93" s="32"/>
      <c r="I93" s="27" t="s">
        <v>32</v>
      </c>
      <c r="J93" s="30" t="str">
        <f>E23</f>
        <v>DMC Havlíčkův Brod, s.r.o.</v>
      </c>
      <c r="K93" s="32"/>
      <c r="L93" s="42"/>
      <c r="S93" s="32"/>
      <c r="T93" s="32"/>
      <c r="U93" s="32"/>
      <c r="V93" s="32"/>
      <c r="W93" s="32"/>
      <c r="X93" s="32"/>
      <c r="Y93" s="32"/>
      <c r="Z93" s="32"/>
      <c r="AA93" s="32"/>
      <c r="AB93" s="32"/>
      <c r="AC93" s="32"/>
      <c r="AD93" s="32"/>
      <c r="AE93" s="32"/>
    </row>
    <row r="94" spans="1:31" s="2" customFormat="1" ht="25.7" customHeight="1" hidden="1">
      <c r="A94" s="32"/>
      <c r="B94" s="33"/>
      <c r="C94" s="27" t="s">
        <v>30</v>
      </c>
      <c r="D94" s="32"/>
      <c r="E94" s="32"/>
      <c r="F94" s="25" t="str">
        <f>IF(E20="","",E20)</f>
        <v>Vyplň údaj</v>
      </c>
      <c r="G94" s="32"/>
      <c r="H94" s="32"/>
      <c r="I94" s="27" t="s">
        <v>37</v>
      </c>
      <c r="J94" s="30" t="str">
        <f>E26</f>
        <v>DMC Havlíčkův Brod, s.r.o.</v>
      </c>
      <c r="K94" s="32"/>
      <c r="L94" s="42"/>
      <c r="S94" s="32"/>
      <c r="T94" s="32"/>
      <c r="U94" s="32"/>
      <c r="V94" s="32"/>
      <c r="W94" s="32"/>
      <c r="X94" s="32"/>
      <c r="Y94" s="32"/>
      <c r="Z94" s="32"/>
      <c r="AA94" s="32"/>
      <c r="AB94" s="32"/>
      <c r="AC94" s="32"/>
      <c r="AD94" s="32"/>
      <c r="AE94" s="32"/>
    </row>
    <row r="95" spans="1:31" s="2" customFormat="1" ht="10.35" customHeight="1" hidden="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hidden="1">
      <c r="A96" s="32"/>
      <c r="B96" s="33"/>
      <c r="C96" s="114" t="s">
        <v>187</v>
      </c>
      <c r="D96" s="106"/>
      <c r="E96" s="106"/>
      <c r="F96" s="106"/>
      <c r="G96" s="106"/>
      <c r="H96" s="106"/>
      <c r="I96" s="106"/>
      <c r="J96" s="115" t="s">
        <v>188</v>
      </c>
      <c r="K96" s="106"/>
      <c r="L96" s="42"/>
      <c r="S96" s="32"/>
      <c r="T96" s="32"/>
      <c r="U96" s="32"/>
      <c r="V96" s="32"/>
      <c r="W96" s="32"/>
      <c r="X96" s="32"/>
      <c r="Y96" s="32"/>
      <c r="Z96" s="32"/>
      <c r="AA96" s="32"/>
      <c r="AB96" s="32"/>
      <c r="AC96" s="32"/>
      <c r="AD96" s="32"/>
      <c r="AE96" s="32"/>
    </row>
    <row r="97" spans="1:31" s="2" customFormat="1" ht="10.35" customHeight="1" hidden="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hidden="1">
      <c r="A98" s="32"/>
      <c r="B98" s="33"/>
      <c r="C98" s="116" t="s">
        <v>189</v>
      </c>
      <c r="D98" s="32"/>
      <c r="E98" s="32"/>
      <c r="F98" s="32"/>
      <c r="G98" s="32"/>
      <c r="H98" s="32"/>
      <c r="I98" s="32"/>
      <c r="J98" s="71">
        <f>J121</f>
        <v>0</v>
      </c>
      <c r="K98" s="32"/>
      <c r="L98" s="42"/>
      <c r="S98" s="32"/>
      <c r="T98" s="32"/>
      <c r="U98" s="32"/>
      <c r="V98" s="32"/>
      <c r="W98" s="32"/>
      <c r="X98" s="32"/>
      <c r="Y98" s="32"/>
      <c r="Z98" s="32"/>
      <c r="AA98" s="32"/>
      <c r="AB98" s="32"/>
      <c r="AC98" s="32"/>
      <c r="AD98" s="32"/>
      <c r="AE98" s="32"/>
      <c r="AU98" s="17" t="s">
        <v>190</v>
      </c>
    </row>
    <row r="99" spans="2:12" s="9" customFormat="1" ht="24.95" customHeight="1" hidden="1">
      <c r="B99" s="117"/>
      <c r="D99" s="118" t="s">
        <v>607</v>
      </c>
      <c r="E99" s="119"/>
      <c r="F99" s="119"/>
      <c r="G99" s="119"/>
      <c r="H99" s="119"/>
      <c r="I99" s="119"/>
      <c r="J99" s="120">
        <f>J122</f>
        <v>0</v>
      </c>
      <c r="L99" s="117"/>
    </row>
    <row r="100" spans="1:31" s="2" customFormat="1" ht="21.75" customHeight="1" hidden="1">
      <c r="A100" s="32"/>
      <c r="B100" s="33"/>
      <c r="C100" s="32"/>
      <c r="D100" s="32"/>
      <c r="E100" s="32"/>
      <c r="F100" s="32"/>
      <c r="G100" s="32"/>
      <c r="H100" s="32"/>
      <c r="I100" s="32"/>
      <c r="J100" s="32"/>
      <c r="K100" s="32"/>
      <c r="L100" s="42"/>
      <c r="S100" s="32"/>
      <c r="T100" s="32"/>
      <c r="U100" s="32"/>
      <c r="V100" s="32"/>
      <c r="W100" s="32"/>
      <c r="X100" s="32"/>
      <c r="Y100" s="32"/>
      <c r="Z100" s="32"/>
      <c r="AA100" s="32"/>
      <c r="AB100" s="32"/>
      <c r="AC100" s="32"/>
      <c r="AD100" s="32"/>
      <c r="AE100" s="32"/>
    </row>
    <row r="101" spans="1:31" s="2" customFormat="1" ht="6.95" customHeight="1" hidden="1">
      <c r="A101" s="32"/>
      <c r="B101" s="47"/>
      <c r="C101" s="48"/>
      <c r="D101" s="48"/>
      <c r="E101" s="48"/>
      <c r="F101" s="48"/>
      <c r="G101" s="48"/>
      <c r="H101" s="48"/>
      <c r="I101" s="48"/>
      <c r="J101" s="48"/>
      <c r="K101" s="48"/>
      <c r="L101" s="42"/>
      <c r="S101" s="32"/>
      <c r="T101" s="32"/>
      <c r="U101" s="32"/>
      <c r="V101" s="32"/>
      <c r="W101" s="32"/>
      <c r="X101" s="32"/>
      <c r="Y101" s="32"/>
      <c r="Z101" s="32"/>
      <c r="AA101" s="32"/>
      <c r="AB101" s="32"/>
      <c r="AC101" s="32"/>
      <c r="AD101" s="32"/>
      <c r="AE101" s="32"/>
    </row>
    <row r="102" ht="12" hidden="1"/>
    <row r="103" ht="12" hidden="1"/>
    <row r="104" ht="12" hidden="1"/>
    <row r="105" spans="1:31" s="2" customFormat="1" ht="6.95" customHeight="1">
      <c r="A105" s="32"/>
      <c r="B105" s="49"/>
      <c r="C105" s="50"/>
      <c r="D105" s="50"/>
      <c r="E105" s="50"/>
      <c r="F105" s="50"/>
      <c r="G105" s="50"/>
      <c r="H105" s="50"/>
      <c r="I105" s="50"/>
      <c r="J105" s="50"/>
      <c r="K105" s="50"/>
      <c r="L105" s="42"/>
      <c r="S105" s="32"/>
      <c r="T105" s="32"/>
      <c r="U105" s="32"/>
      <c r="V105" s="32"/>
      <c r="W105" s="32"/>
      <c r="X105" s="32"/>
      <c r="Y105" s="32"/>
      <c r="Z105" s="32"/>
      <c r="AA105" s="32"/>
      <c r="AB105" s="32"/>
      <c r="AC105" s="32"/>
      <c r="AD105" s="32"/>
      <c r="AE105" s="32"/>
    </row>
    <row r="106" spans="1:31" s="2" customFormat="1" ht="24.95" customHeight="1">
      <c r="A106" s="32"/>
      <c r="B106" s="33"/>
      <c r="C106" s="21" t="s">
        <v>192</v>
      </c>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6.95" customHeight="1">
      <c r="A107" s="32"/>
      <c r="B107" s="33"/>
      <c r="C107" s="32"/>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12" customHeight="1">
      <c r="A108" s="32"/>
      <c r="B108" s="33"/>
      <c r="C108" s="27" t="s">
        <v>16</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6.5" customHeight="1">
      <c r="A109" s="32"/>
      <c r="B109" s="33"/>
      <c r="C109" s="32"/>
      <c r="D109" s="32"/>
      <c r="E109" s="259" t="str">
        <f>E7</f>
        <v>Oprava nástupišť č. 5 a 6 v žst. Brno hl.n.</v>
      </c>
      <c r="F109" s="260"/>
      <c r="G109" s="260"/>
      <c r="H109" s="260"/>
      <c r="I109" s="32"/>
      <c r="J109" s="32"/>
      <c r="K109" s="32"/>
      <c r="L109" s="42"/>
      <c r="S109" s="32"/>
      <c r="T109" s="32"/>
      <c r="U109" s="32"/>
      <c r="V109" s="32"/>
      <c r="W109" s="32"/>
      <c r="X109" s="32"/>
      <c r="Y109" s="32"/>
      <c r="Z109" s="32"/>
      <c r="AA109" s="32"/>
      <c r="AB109" s="32"/>
      <c r="AC109" s="32"/>
      <c r="AD109" s="32"/>
      <c r="AE109" s="32"/>
    </row>
    <row r="110" spans="2:12" s="1" customFormat="1" ht="12" customHeight="1">
      <c r="B110" s="20"/>
      <c r="C110" s="27" t="s">
        <v>184</v>
      </c>
      <c r="L110" s="20"/>
    </row>
    <row r="111" spans="1:31" s="2" customFormat="1" ht="16.5" customHeight="1">
      <c r="A111" s="32"/>
      <c r="B111" s="33"/>
      <c r="C111" s="32"/>
      <c r="D111" s="32"/>
      <c r="E111" s="259" t="s">
        <v>1881</v>
      </c>
      <c r="F111" s="258"/>
      <c r="G111" s="258"/>
      <c r="H111" s="258"/>
      <c r="I111" s="32"/>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1882</v>
      </c>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6.5" customHeight="1">
      <c r="A113" s="32"/>
      <c r="B113" s="33"/>
      <c r="C113" s="32"/>
      <c r="D113" s="32"/>
      <c r="E113" s="232" t="str">
        <f>E11</f>
        <v>SO 513_01 - Rozvody NN (nástupiště č.5) - Sborník</v>
      </c>
      <c r="F113" s="258"/>
      <c r="G113" s="258"/>
      <c r="H113" s="258"/>
      <c r="I113" s="32"/>
      <c r="J113" s="32"/>
      <c r="K113" s="32"/>
      <c r="L113" s="42"/>
      <c r="S113" s="32"/>
      <c r="T113" s="32"/>
      <c r="U113" s="32"/>
      <c r="V113" s="32"/>
      <c r="W113" s="32"/>
      <c r="X113" s="32"/>
      <c r="Y113" s="32"/>
      <c r="Z113" s="32"/>
      <c r="AA113" s="32"/>
      <c r="AB113" s="32"/>
      <c r="AC113" s="32"/>
      <c r="AD113" s="32"/>
      <c r="AE113" s="32"/>
    </row>
    <row r="114" spans="1:31" s="2" customFormat="1" ht="6.95" customHeight="1">
      <c r="A114" s="32"/>
      <c r="B114" s="33"/>
      <c r="C114" s="32"/>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12" customHeight="1">
      <c r="A115" s="32"/>
      <c r="B115" s="33"/>
      <c r="C115" s="27" t="s">
        <v>20</v>
      </c>
      <c r="D115" s="32"/>
      <c r="E115" s="32"/>
      <c r="F115" s="25" t="str">
        <f>F14</f>
        <v>Brno hl.n.</v>
      </c>
      <c r="G115" s="32"/>
      <c r="H115" s="32"/>
      <c r="I115" s="27" t="s">
        <v>22</v>
      </c>
      <c r="J115" s="55" t="str">
        <f>IF(J14="","",J14)</f>
        <v>18. 2. 2021</v>
      </c>
      <c r="K115" s="32"/>
      <c r="L115" s="42"/>
      <c r="S115" s="32"/>
      <c r="T115" s="32"/>
      <c r="U115" s="32"/>
      <c r="V115" s="32"/>
      <c r="W115" s="32"/>
      <c r="X115" s="32"/>
      <c r="Y115" s="32"/>
      <c r="Z115" s="32"/>
      <c r="AA115" s="32"/>
      <c r="AB115" s="32"/>
      <c r="AC115" s="32"/>
      <c r="AD115" s="32"/>
      <c r="AE115" s="32"/>
    </row>
    <row r="116" spans="1:31" s="2" customFormat="1" ht="6.95" customHeight="1">
      <c r="A116" s="32"/>
      <c r="B116" s="33"/>
      <c r="C116" s="32"/>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25.7" customHeight="1">
      <c r="A117" s="32"/>
      <c r="B117" s="33"/>
      <c r="C117" s="27" t="s">
        <v>24</v>
      </c>
      <c r="D117" s="32"/>
      <c r="E117" s="32"/>
      <c r="F117" s="25" t="str">
        <f>E17</f>
        <v>Správa železnic, státní organizace</v>
      </c>
      <c r="G117" s="32"/>
      <c r="H117" s="32"/>
      <c r="I117" s="27" t="s">
        <v>32</v>
      </c>
      <c r="J117" s="30" t="str">
        <f>E23</f>
        <v>DMC Havlíčkův Brod, s.r.o.</v>
      </c>
      <c r="K117" s="32"/>
      <c r="L117" s="42"/>
      <c r="S117" s="32"/>
      <c r="T117" s="32"/>
      <c r="U117" s="32"/>
      <c r="V117" s="32"/>
      <c r="W117" s="32"/>
      <c r="X117" s="32"/>
      <c r="Y117" s="32"/>
      <c r="Z117" s="32"/>
      <c r="AA117" s="32"/>
      <c r="AB117" s="32"/>
      <c r="AC117" s="32"/>
      <c r="AD117" s="32"/>
      <c r="AE117" s="32"/>
    </row>
    <row r="118" spans="1:31" s="2" customFormat="1" ht="25.7" customHeight="1">
      <c r="A118" s="32"/>
      <c r="B118" s="33"/>
      <c r="C118" s="27" t="s">
        <v>30</v>
      </c>
      <c r="D118" s="32"/>
      <c r="E118" s="32"/>
      <c r="F118" s="25" t="str">
        <f>IF(E20="","",E20)</f>
        <v>Vyplň údaj</v>
      </c>
      <c r="G118" s="32"/>
      <c r="H118" s="32"/>
      <c r="I118" s="27" t="s">
        <v>37</v>
      </c>
      <c r="J118" s="30" t="str">
        <f>E26</f>
        <v>DMC Havlíčkův Brod, s.r.o.</v>
      </c>
      <c r="K118" s="32"/>
      <c r="L118" s="42"/>
      <c r="S118" s="32"/>
      <c r="T118" s="32"/>
      <c r="U118" s="32"/>
      <c r="V118" s="32"/>
      <c r="W118" s="32"/>
      <c r="X118" s="32"/>
      <c r="Y118" s="32"/>
      <c r="Z118" s="32"/>
      <c r="AA118" s="32"/>
      <c r="AB118" s="32"/>
      <c r="AC118" s="32"/>
      <c r="AD118" s="32"/>
      <c r="AE118" s="32"/>
    </row>
    <row r="119" spans="1:31" s="2" customFormat="1" ht="10.35" customHeight="1">
      <c r="A119" s="32"/>
      <c r="B119" s="33"/>
      <c r="C119" s="32"/>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31" s="10" customFormat="1" ht="29.25" customHeight="1">
      <c r="A120" s="121"/>
      <c r="B120" s="122"/>
      <c r="C120" s="123" t="s">
        <v>193</v>
      </c>
      <c r="D120" s="124" t="s">
        <v>64</v>
      </c>
      <c r="E120" s="124" t="s">
        <v>60</v>
      </c>
      <c r="F120" s="124" t="s">
        <v>61</v>
      </c>
      <c r="G120" s="124" t="s">
        <v>194</v>
      </c>
      <c r="H120" s="124" t="s">
        <v>195</v>
      </c>
      <c r="I120" s="124" t="s">
        <v>196</v>
      </c>
      <c r="J120" s="125" t="s">
        <v>188</v>
      </c>
      <c r="K120" s="126" t="s">
        <v>197</v>
      </c>
      <c r="L120" s="127"/>
      <c r="M120" s="62" t="s">
        <v>1</v>
      </c>
      <c r="N120" s="63" t="s">
        <v>43</v>
      </c>
      <c r="O120" s="63" t="s">
        <v>198</v>
      </c>
      <c r="P120" s="63" t="s">
        <v>199</v>
      </c>
      <c r="Q120" s="63" t="s">
        <v>200</v>
      </c>
      <c r="R120" s="63" t="s">
        <v>201</v>
      </c>
      <c r="S120" s="63" t="s">
        <v>202</v>
      </c>
      <c r="T120" s="64" t="s">
        <v>203</v>
      </c>
      <c r="U120" s="121"/>
      <c r="V120" s="121"/>
      <c r="W120" s="121"/>
      <c r="X120" s="121"/>
      <c r="Y120" s="121"/>
      <c r="Z120" s="121"/>
      <c r="AA120" s="121"/>
      <c r="AB120" s="121"/>
      <c r="AC120" s="121"/>
      <c r="AD120" s="121"/>
      <c r="AE120" s="121"/>
    </row>
    <row r="121" spans="1:63" s="2" customFormat="1" ht="22.9" customHeight="1">
      <c r="A121" s="32"/>
      <c r="B121" s="33"/>
      <c r="C121" s="69" t="s">
        <v>204</v>
      </c>
      <c r="D121" s="32"/>
      <c r="E121" s="32"/>
      <c r="F121" s="32"/>
      <c r="G121" s="32"/>
      <c r="H121" s="32"/>
      <c r="I121" s="32"/>
      <c r="J121" s="128">
        <f>BK121</f>
        <v>0</v>
      </c>
      <c r="K121" s="32"/>
      <c r="L121" s="33"/>
      <c r="M121" s="65"/>
      <c r="N121" s="56"/>
      <c r="O121" s="66"/>
      <c r="P121" s="129">
        <f>P122</f>
        <v>0</v>
      </c>
      <c r="Q121" s="66"/>
      <c r="R121" s="129">
        <f>R122</f>
        <v>0</v>
      </c>
      <c r="S121" s="66"/>
      <c r="T121" s="130">
        <f>T122</f>
        <v>0</v>
      </c>
      <c r="U121" s="32"/>
      <c r="V121" s="32"/>
      <c r="W121" s="32"/>
      <c r="X121" s="32"/>
      <c r="Y121" s="32"/>
      <c r="Z121" s="32"/>
      <c r="AA121" s="32"/>
      <c r="AB121" s="32"/>
      <c r="AC121" s="32"/>
      <c r="AD121" s="32"/>
      <c r="AE121" s="32"/>
      <c r="AT121" s="17" t="s">
        <v>78</v>
      </c>
      <c r="AU121" s="17" t="s">
        <v>190</v>
      </c>
      <c r="BK121" s="131">
        <f>BK122</f>
        <v>0</v>
      </c>
    </row>
    <row r="122" spans="2:63" s="11" customFormat="1" ht="25.9" customHeight="1">
      <c r="B122" s="132"/>
      <c r="D122" s="133" t="s">
        <v>78</v>
      </c>
      <c r="E122" s="134" t="s">
        <v>608</v>
      </c>
      <c r="F122" s="134" t="s">
        <v>609</v>
      </c>
      <c r="I122" s="135"/>
      <c r="J122" s="136">
        <f>BK122</f>
        <v>0</v>
      </c>
      <c r="L122" s="132"/>
      <c r="M122" s="137"/>
      <c r="N122" s="138"/>
      <c r="O122" s="138"/>
      <c r="P122" s="139">
        <f>SUM(P123:P170)</f>
        <v>0</v>
      </c>
      <c r="Q122" s="138"/>
      <c r="R122" s="139">
        <f>SUM(R123:R170)</f>
        <v>0</v>
      </c>
      <c r="S122" s="138"/>
      <c r="T122" s="140">
        <f>SUM(T123:T170)</f>
        <v>0</v>
      </c>
      <c r="AR122" s="133" t="s">
        <v>212</v>
      </c>
      <c r="AT122" s="141" t="s">
        <v>78</v>
      </c>
      <c r="AU122" s="141" t="s">
        <v>79</v>
      </c>
      <c r="AY122" s="133" t="s">
        <v>207</v>
      </c>
      <c r="BK122" s="142">
        <f>SUM(BK123:BK170)</f>
        <v>0</v>
      </c>
    </row>
    <row r="123" spans="1:65" s="2" customFormat="1" ht="33" customHeight="1">
      <c r="A123" s="32"/>
      <c r="B123" s="143"/>
      <c r="C123" s="144" t="s">
        <v>87</v>
      </c>
      <c r="D123" s="144" t="s">
        <v>208</v>
      </c>
      <c r="E123" s="145" t="s">
        <v>1884</v>
      </c>
      <c r="F123" s="146" t="s">
        <v>1885</v>
      </c>
      <c r="G123" s="147" t="s">
        <v>612</v>
      </c>
      <c r="H123" s="148">
        <v>50</v>
      </c>
      <c r="I123" s="149"/>
      <c r="J123" s="150">
        <f>ROUND(I123*H123,2)</f>
        <v>0</v>
      </c>
      <c r="K123" s="151"/>
      <c r="L123" s="33"/>
      <c r="M123" s="152" t="s">
        <v>1</v>
      </c>
      <c r="N123" s="153" t="s">
        <v>44</v>
      </c>
      <c r="O123" s="58"/>
      <c r="P123" s="154">
        <f>O123*H123</f>
        <v>0</v>
      </c>
      <c r="Q123" s="154">
        <v>0</v>
      </c>
      <c r="R123" s="154">
        <f>Q123*H123</f>
        <v>0</v>
      </c>
      <c r="S123" s="154">
        <v>0</v>
      </c>
      <c r="T123" s="155">
        <f>S123*H123</f>
        <v>0</v>
      </c>
      <c r="U123" s="32"/>
      <c r="V123" s="32"/>
      <c r="W123" s="32"/>
      <c r="X123" s="32"/>
      <c r="Y123" s="32"/>
      <c r="Z123" s="32"/>
      <c r="AA123" s="32"/>
      <c r="AB123" s="32"/>
      <c r="AC123" s="32"/>
      <c r="AD123" s="32"/>
      <c r="AE123" s="32"/>
      <c r="AR123" s="156" t="s">
        <v>902</v>
      </c>
      <c r="AT123" s="156" t="s">
        <v>208</v>
      </c>
      <c r="AU123" s="156" t="s">
        <v>87</v>
      </c>
      <c r="AY123" s="17" t="s">
        <v>207</v>
      </c>
      <c r="BE123" s="157">
        <f>IF(N123="základní",J123,0)</f>
        <v>0</v>
      </c>
      <c r="BF123" s="157">
        <f>IF(N123="snížená",J123,0)</f>
        <v>0</v>
      </c>
      <c r="BG123" s="157">
        <f>IF(N123="zákl. přenesená",J123,0)</f>
        <v>0</v>
      </c>
      <c r="BH123" s="157">
        <f>IF(N123="sníž. přenesená",J123,0)</f>
        <v>0</v>
      </c>
      <c r="BI123" s="157">
        <f>IF(N123="nulová",J123,0)</f>
        <v>0</v>
      </c>
      <c r="BJ123" s="17" t="s">
        <v>87</v>
      </c>
      <c r="BK123" s="157">
        <f>ROUND(I123*H123,2)</f>
        <v>0</v>
      </c>
      <c r="BL123" s="17" t="s">
        <v>902</v>
      </c>
      <c r="BM123" s="156" t="s">
        <v>1886</v>
      </c>
    </row>
    <row r="124" spans="1:47" s="2" customFormat="1" ht="48.75">
      <c r="A124" s="32"/>
      <c r="B124" s="33"/>
      <c r="C124" s="32"/>
      <c r="D124" s="158" t="s">
        <v>213</v>
      </c>
      <c r="E124" s="32"/>
      <c r="F124" s="159" t="s">
        <v>1887</v>
      </c>
      <c r="G124" s="32"/>
      <c r="H124" s="32"/>
      <c r="I124" s="160"/>
      <c r="J124" s="32"/>
      <c r="K124" s="32"/>
      <c r="L124" s="33"/>
      <c r="M124" s="161"/>
      <c r="N124" s="162"/>
      <c r="O124" s="58"/>
      <c r="P124" s="58"/>
      <c r="Q124" s="58"/>
      <c r="R124" s="58"/>
      <c r="S124" s="58"/>
      <c r="T124" s="59"/>
      <c r="U124" s="32"/>
      <c r="V124" s="32"/>
      <c r="W124" s="32"/>
      <c r="X124" s="32"/>
      <c r="Y124" s="32"/>
      <c r="Z124" s="32"/>
      <c r="AA124" s="32"/>
      <c r="AB124" s="32"/>
      <c r="AC124" s="32"/>
      <c r="AD124" s="32"/>
      <c r="AE124" s="32"/>
      <c r="AT124" s="17" t="s">
        <v>213</v>
      </c>
      <c r="AU124" s="17" t="s">
        <v>87</v>
      </c>
    </row>
    <row r="125" spans="1:65" s="2" customFormat="1" ht="21.75" customHeight="1">
      <c r="A125" s="32"/>
      <c r="B125" s="143"/>
      <c r="C125" s="197" t="s">
        <v>89</v>
      </c>
      <c r="D125" s="197" t="s">
        <v>267</v>
      </c>
      <c r="E125" s="198" t="s">
        <v>1888</v>
      </c>
      <c r="F125" s="199" t="s">
        <v>1889</v>
      </c>
      <c r="G125" s="200" t="s">
        <v>612</v>
      </c>
      <c r="H125" s="201">
        <v>50</v>
      </c>
      <c r="I125" s="202"/>
      <c r="J125" s="203">
        <f>ROUND(I125*H125,2)</f>
        <v>0</v>
      </c>
      <c r="K125" s="204"/>
      <c r="L125" s="205"/>
      <c r="M125" s="206" t="s">
        <v>1</v>
      </c>
      <c r="N125" s="207" t="s">
        <v>44</v>
      </c>
      <c r="O125" s="58"/>
      <c r="P125" s="154">
        <f>O125*H125</f>
        <v>0</v>
      </c>
      <c r="Q125" s="154">
        <v>0</v>
      </c>
      <c r="R125" s="154">
        <f>Q125*H125</f>
        <v>0</v>
      </c>
      <c r="S125" s="154">
        <v>0</v>
      </c>
      <c r="T125" s="155">
        <f>S125*H125</f>
        <v>0</v>
      </c>
      <c r="U125" s="32"/>
      <c r="V125" s="32"/>
      <c r="W125" s="32"/>
      <c r="X125" s="32"/>
      <c r="Y125" s="32"/>
      <c r="Z125" s="32"/>
      <c r="AA125" s="32"/>
      <c r="AB125" s="32"/>
      <c r="AC125" s="32"/>
      <c r="AD125" s="32"/>
      <c r="AE125" s="32"/>
      <c r="AR125" s="156" t="s">
        <v>604</v>
      </c>
      <c r="AT125" s="156" t="s">
        <v>267</v>
      </c>
      <c r="AU125" s="156" t="s">
        <v>87</v>
      </c>
      <c r="AY125" s="17" t="s">
        <v>207</v>
      </c>
      <c r="BE125" s="157">
        <f>IF(N125="základní",J125,0)</f>
        <v>0</v>
      </c>
      <c r="BF125" s="157">
        <f>IF(N125="snížená",J125,0)</f>
        <v>0</v>
      </c>
      <c r="BG125" s="157">
        <f>IF(N125="zákl. přenesená",J125,0)</f>
        <v>0</v>
      </c>
      <c r="BH125" s="157">
        <f>IF(N125="sníž. přenesená",J125,0)</f>
        <v>0</v>
      </c>
      <c r="BI125" s="157">
        <f>IF(N125="nulová",J125,0)</f>
        <v>0</v>
      </c>
      <c r="BJ125" s="17" t="s">
        <v>87</v>
      </c>
      <c r="BK125" s="157">
        <f>ROUND(I125*H125,2)</f>
        <v>0</v>
      </c>
      <c r="BL125" s="17" t="s">
        <v>604</v>
      </c>
      <c r="BM125" s="156" t="s">
        <v>1890</v>
      </c>
    </row>
    <row r="126" spans="1:47" s="2" customFormat="1" ht="19.5">
      <c r="A126" s="32"/>
      <c r="B126" s="33"/>
      <c r="C126" s="32"/>
      <c r="D126" s="158" t="s">
        <v>213</v>
      </c>
      <c r="E126" s="32"/>
      <c r="F126" s="159" t="s">
        <v>1889</v>
      </c>
      <c r="G126" s="32"/>
      <c r="H126" s="32"/>
      <c r="I126" s="160"/>
      <c r="J126" s="32"/>
      <c r="K126" s="32"/>
      <c r="L126" s="33"/>
      <c r="M126" s="161"/>
      <c r="N126" s="162"/>
      <c r="O126" s="58"/>
      <c r="P126" s="58"/>
      <c r="Q126" s="58"/>
      <c r="R126" s="58"/>
      <c r="S126" s="58"/>
      <c r="T126" s="59"/>
      <c r="U126" s="32"/>
      <c r="V126" s="32"/>
      <c r="W126" s="32"/>
      <c r="X126" s="32"/>
      <c r="Y126" s="32"/>
      <c r="Z126" s="32"/>
      <c r="AA126" s="32"/>
      <c r="AB126" s="32"/>
      <c r="AC126" s="32"/>
      <c r="AD126" s="32"/>
      <c r="AE126" s="32"/>
      <c r="AT126" s="17" t="s">
        <v>213</v>
      </c>
      <c r="AU126" s="17" t="s">
        <v>87</v>
      </c>
    </row>
    <row r="127" spans="1:65" s="2" customFormat="1" ht="16.5" customHeight="1">
      <c r="A127" s="32"/>
      <c r="B127" s="143"/>
      <c r="C127" s="144" t="s">
        <v>218</v>
      </c>
      <c r="D127" s="144" t="s">
        <v>208</v>
      </c>
      <c r="E127" s="145" t="s">
        <v>1891</v>
      </c>
      <c r="F127" s="146" t="s">
        <v>1892</v>
      </c>
      <c r="G127" s="147" t="s">
        <v>612</v>
      </c>
      <c r="H127" s="148">
        <v>90</v>
      </c>
      <c r="I127" s="149"/>
      <c r="J127" s="150">
        <f>ROUND(I127*H127,2)</f>
        <v>0</v>
      </c>
      <c r="K127" s="151"/>
      <c r="L127" s="33"/>
      <c r="M127" s="152" t="s">
        <v>1</v>
      </c>
      <c r="N127" s="153" t="s">
        <v>44</v>
      </c>
      <c r="O127" s="58"/>
      <c r="P127" s="154">
        <f>O127*H127</f>
        <v>0</v>
      </c>
      <c r="Q127" s="154">
        <v>0</v>
      </c>
      <c r="R127" s="154">
        <f>Q127*H127</f>
        <v>0</v>
      </c>
      <c r="S127" s="154">
        <v>0</v>
      </c>
      <c r="T127" s="155">
        <f>S127*H127</f>
        <v>0</v>
      </c>
      <c r="U127" s="32"/>
      <c r="V127" s="32"/>
      <c r="W127" s="32"/>
      <c r="X127" s="32"/>
      <c r="Y127" s="32"/>
      <c r="Z127" s="32"/>
      <c r="AA127" s="32"/>
      <c r="AB127" s="32"/>
      <c r="AC127" s="32"/>
      <c r="AD127" s="32"/>
      <c r="AE127" s="32"/>
      <c r="AR127" s="156" t="s">
        <v>902</v>
      </c>
      <c r="AT127" s="156" t="s">
        <v>208</v>
      </c>
      <c r="AU127" s="156" t="s">
        <v>87</v>
      </c>
      <c r="AY127" s="17" t="s">
        <v>207</v>
      </c>
      <c r="BE127" s="157">
        <f>IF(N127="základní",J127,0)</f>
        <v>0</v>
      </c>
      <c r="BF127" s="157">
        <f>IF(N127="snížená",J127,0)</f>
        <v>0</v>
      </c>
      <c r="BG127" s="157">
        <f>IF(N127="zákl. přenesená",J127,0)</f>
        <v>0</v>
      </c>
      <c r="BH127" s="157">
        <f>IF(N127="sníž. přenesená",J127,0)</f>
        <v>0</v>
      </c>
      <c r="BI127" s="157">
        <f>IF(N127="nulová",J127,0)</f>
        <v>0</v>
      </c>
      <c r="BJ127" s="17" t="s">
        <v>87</v>
      </c>
      <c r="BK127" s="157">
        <f>ROUND(I127*H127,2)</f>
        <v>0</v>
      </c>
      <c r="BL127" s="17" t="s">
        <v>902</v>
      </c>
      <c r="BM127" s="156" t="s">
        <v>1893</v>
      </c>
    </row>
    <row r="128" spans="1:47" s="2" customFormat="1" ht="19.5">
      <c r="A128" s="32"/>
      <c r="B128" s="33"/>
      <c r="C128" s="32"/>
      <c r="D128" s="158" t="s">
        <v>213</v>
      </c>
      <c r="E128" s="32"/>
      <c r="F128" s="159" t="s">
        <v>1894</v>
      </c>
      <c r="G128" s="32"/>
      <c r="H128" s="32"/>
      <c r="I128" s="160"/>
      <c r="J128" s="32"/>
      <c r="K128" s="32"/>
      <c r="L128" s="33"/>
      <c r="M128" s="161"/>
      <c r="N128" s="162"/>
      <c r="O128" s="58"/>
      <c r="P128" s="58"/>
      <c r="Q128" s="58"/>
      <c r="R128" s="58"/>
      <c r="S128" s="58"/>
      <c r="T128" s="59"/>
      <c r="U128" s="32"/>
      <c r="V128" s="32"/>
      <c r="W128" s="32"/>
      <c r="X128" s="32"/>
      <c r="Y128" s="32"/>
      <c r="Z128" s="32"/>
      <c r="AA128" s="32"/>
      <c r="AB128" s="32"/>
      <c r="AC128" s="32"/>
      <c r="AD128" s="32"/>
      <c r="AE128" s="32"/>
      <c r="AT128" s="17" t="s">
        <v>213</v>
      </c>
      <c r="AU128" s="17" t="s">
        <v>87</v>
      </c>
    </row>
    <row r="129" spans="1:65" s="2" customFormat="1" ht="33" customHeight="1">
      <c r="A129" s="32"/>
      <c r="B129" s="143"/>
      <c r="C129" s="197" t="s">
        <v>212</v>
      </c>
      <c r="D129" s="197" t="s">
        <v>267</v>
      </c>
      <c r="E129" s="198" t="s">
        <v>1895</v>
      </c>
      <c r="F129" s="199" t="s">
        <v>1896</v>
      </c>
      <c r="G129" s="200" t="s">
        <v>612</v>
      </c>
      <c r="H129" s="201">
        <v>90</v>
      </c>
      <c r="I129" s="202"/>
      <c r="J129" s="203">
        <f>ROUND(I129*H129,2)</f>
        <v>0</v>
      </c>
      <c r="K129" s="204"/>
      <c r="L129" s="205"/>
      <c r="M129" s="206" t="s">
        <v>1</v>
      </c>
      <c r="N129" s="207" t="s">
        <v>44</v>
      </c>
      <c r="O129" s="58"/>
      <c r="P129" s="154">
        <f>O129*H129</f>
        <v>0</v>
      </c>
      <c r="Q129" s="154">
        <v>0</v>
      </c>
      <c r="R129" s="154">
        <f>Q129*H129</f>
        <v>0</v>
      </c>
      <c r="S129" s="154">
        <v>0</v>
      </c>
      <c r="T129" s="155">
        <f>S129*H129</f>
        <v>0</v>
      </c>
      <c r="U129" s="32"/>
      <c r="V129" s="32"/>
      <c r="W129" s="32"/>
      <c r="X129" s="32"/>
      <c r="Y129" s="32"/>
      <c r="Z129" s="32"/>
      <c r="AA129" s="32"/>
      <c r="AB129" s="32"/>
      <c r="AC129" s="32"/>
      <c r="AD129" s="32"/>
      <c r="AE129" s="32"/>
      <c r="AR129" s="156" t="s">
        <v>604</v>
      </c>
      <c r="AT129" s="156" t="s">
        <v>267</v>
      </c>
      <c r="AU129" s="156" t="s">
        <v>87</v>
      </c>
      <c r="AY129" s="17" t="s">
        <v>207</v>
      </c>
      <c r="BE129" s="157">
        <f>IF(N129="základní",J129,0)</f>
        <v>0</v>
      </c>
      <c r="BF129" s="157">
        <f>IF(N129="snížená",J129,0)</f>
        <v>0</v>
      </c>
      <c r="BG129" s="157">
        <f>IF(N129="zákl. přenesená",J129,0)</f>
        <v>0</v>
      </c>
      <c r="BH129" s="157">
        <f>IF(N129="sníž. přenesená",J129,0)</f>
        <v>0</v>
      </c>
      <c r="BI129" s="157">
        <f>IF(N129="nulová",J129,0)</f>
        <v>0</v>
      </c>
      <c r="BJ129" s="17" t="s">
        <v>87</v>
      </c>
      <c r="BK129" s="157">
        <f>ROUND(I129*H129,2)</f>
        <v>0</v>
      </c>
      <c r="BL129" s="17" t="s">
        <v>604</v>
      </c>
      <c r="BM129" s="156" t="s">
        <v>1897</v>
      </c>
    </row>
    <row r="130" spans="1:47" s="2" customFormat="1" ht="19.5">
      <c r="A130" s="32"/>
      <c r="B130" s="33"/>
      <c r="C130" s="32"/>
      <c r="D130" s="158" t="s">
        <v>213</v>
      </c>
      <c r="E130" s="32"/>
      <c r="F130" s="159" t="s">
        <v>1896</v>
      </c>
      <c r="G130" s="32"/>
      <c r="H130" s="32"/>
      <c r="I130" s="160"/>
      <c r="J130" s="32"/>
      <c r="K130" s="32"/>
      <c r="L130" s="33"/>
      <c r="M130" s="161"/>
      <c r="N130" s="162"/>
      <c r="O130" s="58"/>
      <c r="P130" s="58"/>
      <c r="Q130" s="58"/>
      <c r="R130" s="58"/>
      <c r="S130" s="58"/>
      <c r="T130" s="59"/>
      <c r="U130" s="32"/>
      <c r="V130" s="32"/>
      <c r="W130" s="32"/>
      <c r="X130" s="32"/>
      <c r="Y130" s="32"/>
      <c r="Z130" s="32"/>
      <c r="AA130" s="32"/>
      <c r="AB130" s="32"/>
      <c r="AC130" s="32"/>
      <c r="AD130" s="32"/>
      <c r="AE130" s="32"/>
      <c r="AT130" s="17" t="s">
        <v>213</v>
      </c>
      <c r="AU130" s="17" t="s">
        <v>87</v>
      </c>
    </row>
    <row r="131" spans="1:65" s="2" customFormat="1" ht="16.5" customHeight="1">
      <c r="A131" s="32"/>
      <c r="B131" s="143"/>
      <c r="C131" s="144" t="s">
        <v>225</v>
      </c>
      <c r="D131" s="144" t="s">
        <v>208</v>
      </c>
      <c r="E131" s="145" t="s">
        <v>1898</v>
      </c>
      <c r="F131" s="146" t="s">
        <v>1899</v>
      </c>
      <c r="G131" s="147" t="s">
        <v>612</v>
      </c>
      <c r="H131" s="148">
        <v>500</v>
      </c>
      <c r="I131" s="149"/>
      <c r="J131" s="150">
        <f>ROUND(I131*H131,2)</f>
        <v>0</v>
      </c>
      <c r="K131" s="151"/>
      <c r="L131" s="33"/>
      <c r="M131" s="152" t="s">
        <v>1</v>
      </c>
      <c r="N131" s="153" t="s">
        <v>44</v>
      </c>
      <c r="O131" s="58"/>
      <c r="P131" s="154">
        <f>O131*H131</f>
        <v>0</v>
      </c>
      <c r="Q131" s="154">
        <v>0</v>
      </c>
      <c r="R131" s="154">
        <f>Q131*H131</f>
        <v>0</v>
      </c>
      <c r="S131" s="154">
        <v>0</v>
      </c>
      <c r="T131" s="155">
        <f>S131*H131</f>
        <v>0</v>
      </c>
      <c r="U131" s="32"/>
      <c r="V131" s="32"/>
      <c r="W131" s="32"/>
      <c r="X131" s="32"/>
      <c r="Y131" s="32"/>
      <c r="Z131" s="32"/>
      <c r="AA131" s="32"/>
      <c r="AB131" s="32"/>
      <c r="AC131" s="32"/>
      <c r="AD131" s="32"/>
      <c r="AE131" s="32"/>
      <c r="AR131" s="156" t="s">
        <v>902</v>
      </c>
      <c r="AT131" s="156" t="s">
        <v>208</v>
      </c>
      <c r="AU131" s="156" t="s">
        <v>87</v>
      </c>
      <c r="AY131" s="17" t="s">
        <v>207</v>
      </c>
      <c r="BE131" s="157">
        <f>IF(N131="základní",J131,0)</f>
        <v>0</v>
      </c>
      <c r="BF131" s="157">
        <f>IF(N131="snížená",J131,0)</f>
        <v>0</v>
      </c>
      <c r="BG131" s="157">
        <f>IF(N131="zákl. přenesená",J131,0)</f>
        <v>0</v>
      </c>
      <c r="BH131" s="157">
        <f>IF(N131="sníž. přenesená",J131,0)</f>
        <v>0</v>
      </c>
      <c r="BI131" s="157">
        <f>IF(N131="nulová",J131,0)</f>
        <v>0</v>
      </c>
      <c r="BJ131" s="17" t="s">
        <v>87</v>
      </c>
      <c r="BK131" s="157">
        <f>ROUND(I131*H131,2)</f>
        <v>0</v>
      </c>
      <c r="BL131" s="17" t="s">
        <v>902</v>
      </c>
      <c r="BM131" s="156" t="s">
        <v>1900</v>
      </c>
    </row>
    <row r="132" spans="1:47" s="2" customFormat="1" ht="19.5">
      <c r="A132" s="32"/>
      <c r="B132" s="33"/>
      <c r="C132" s="32"/>
      <c r="D132" s="158" t="s">
        <v>213</v>
      </c>
      <c r="E132" s="32"/>
      <c r="F132" s="159" t="s">
        <v>1901</v>
      </c>
      <c r="G132" s="32"/>
      <c r="H132" s="32"/>
      <c r="I132" s="160"/>
      <c r="J132" s="32"/>
      <c r="K132" s="32"/>
      <c r="L132" s="33"/>
      <c r="M132" s="161"/>
      <c r="N132" s="162"/>
      <c r="O132" s="58"/>
      <c r="P132" s="58"/>
      <c r="Q132" s="58"/>
      <c r="R132" s="58"/>
      <c r="S132" s="58"/>
      <c r="T132" s="59"/>
      <c r="U132" s="32"/>
      <c r="V132" s="32"/>
      <c r="W132" s="32"/>
      <c r="X132" s="32"/>
      <c r="Y132" s="32"/>
      <c r="Z132" s="32"/>
      <c r="AA132" s="32"/>
      <c r="AB132" s="32"/>
      <c r="AC132" s="32"/>
      <c r="AD132" s="32"/>
      <c r="AE132" s="32"/>
      <c r="AT132" s="17" t="s">
        <v>213</v>
      </c>
      <c r="AU132" s="17" t="s">
        <v>87</v>
      </c>
    </row>
    <row r="133" spans="1:65" s="2" customFormat="1" ht="33" customHeight="1">
      <c r="A133" s="32"/>
      <c r="B133" s="143"/>
      <c r="C133" s="144" t="s">
        <v>221</v>
      </c>
      <c r="D133" s="144" t="s">
        <v>208</v>
      </c>
      <c r="E133" s="145" t="s">
        <v>1902</v>
      </c>
      <c r="F133" s="146" t="s">
        <v>1903</v>
      </c>
      <c r="G133" s="147" t="s">
        <v>333</v>
      </c>
      <c r="H133" s="148">
        <v>1</v>
      </c>
      <c r="I133" s="149"/>
      <c r="J133" s="150">
        <f>ROUND(I133*H133,2)</f>
        <v>0</v>
      </c>
      <c r="K133" s="151"/>
      <c r="L133" s="33"/>
      <c r="M133" s="152" t="s">
        <v>1</v>
      </c>
      <c r="N133" s="153" t="s">
        <v>44</v>
      </c>
      <c r="O133" s="58"/>
      <c r="P133" s="154">
        <f>O133*H133</f>
        <v>0</v>
      </c>
      <c r="Q133" s="154">
        <v>0</v>
      </c>
      <c r="R133" s="154">
        <f>Q133*H133</f>
        <v>0</v>
      </c>
      <c r="S133" s="154">
        <v>0</v>
      </c>
      <c r="T133" s="155">
        <f>S133*H133</f>
        <v>0</v>
      </c>
      <c r="U133" s="32"/>
      <c r="V133" s="32"/>
      <c r="W133" s="32"/>
      <c r="X133" s="32"/>
      <c r="Y133" s="32"/>
      <c r="Z133" s="32"/>
      <c r="AA133" s="32"/>
      <c r="AB133" s="32"/>
      <c r="AC133" s="32"/>
      <c r="AD133" s="32"/>
      <c r="AE133" s="32"/>
      <c r="AR133" s="156" t="s">
        <v>902</v>
      </c>
      <c r="AT133" s="156" t="s">
        <v>208</v>
      </c>
      <c r="AU133" s="156" t="s">
        <v>87</v>
      </c>
      <c r="AY133" s="17" t="s">
        <v>207</v>
      </c>
      <c r="BE133" s="157">
        <f>IF(N133="základní",J133,0)</f>
        <v>0</v>
      </c>
      <c r="BF133" s="157">
        <f>IF(N133="snížená",J133,0)</f>
        <v>0</v>
      </c>
      <c r="BG133" s="157">
        <f>IF(N133="zákl. přenesená",J133,0)</f>
        <v>0</v>
      </c>
      <c r="BH133" s="157">
        <f>IF(N133="sníž. přenesená",J133,0)</f>
        <v>0</v>
      </c>
      <c r="BI133" s="157">
        <f>IF(N133="nulová",J133,0)</f>
        <v>0</v>
      </c>
      <c r="BJ133" s="17" t="s">
        <v>87</v>
      </c>
      <c r="BK133" s="157">
        <f>ROUND(I133*H133,2)</f>
        <v>0</v>
      </c>
      <c r="BL133" s="17" t="s">
        <v>902</v>
      </c>
      <c r="BM133" s="156" t="s">
        <v>1904</v>
      </c>
    </row>
    <row r="134" spans="1:47" s="2" customFormat="1" ht="48.75">
      <c r="A134" s="32"/>
      <c r="B134" s="33"/>
      <c r="C134" s="32"/>
      <c r="D134" s="158" t="s">
        <v>213</v>
      </c>
      <c r="E134" s="32"/>
      <c r="F134" s="159" t="s">
        <v>1905</v>
      </c>
      <c r="G134" s="32"/>
      <c r="H134" s="32"/>
      <c r="I134" s="160"/>
      <c r="J134" s="32"/>
      <c r="K134" s="32"/>
      <c r="L134" s="33"/>
      <c r="M134" s="161"/>
      <c r="N134" s="162"/>
      <c r="O134" s="58"/>
      <c r="P134" s="58"/>
      <c r="Q134" s="58"/>
      <c r="R134" s="58"/>
      <c r="S134" s="58"/>
      <c r="T134" s="59"/>
      <c r="U134" s="32"/>
      <c r="V134" s="32"/>
      <c r="W134" s="32"/>
      <c r="X134" s="32"/>
      <c r="Y134" s="32"/>
      <c r="Z134" s="32"/>
      <c r="AA134" s="32"/>
      <c r="AB134" s="32"/>
      <c r="AC134" s="32"/>
      <c r="AD134" s="32"/>
      <c r="AE134" s="32"/>
      <c r="AT134" s="17" t="s">
        <v>213</v>
      </c>
      <c r="AU134" s="17" t="s">
        <v>87</v>
      </c>
    </row>
    <row r="135" spans="1:65" s="2" customFormat="1" ht="33" customHeight="1">
      <c r="A135" s="32"/>
      <c r="B135" s="143"/>
      <c r="C135" s="144" t="s">
        <v>232</v>
      </c>
      <c r="D135" s="144" t="s">
        <v>208</v>
      </c>
      <c r="E135" s="145" t="s">
        <v>1906</v>
      </c>
      <c r="F135" s="146" t="s">
        <v>1907</v>
      </c>
      <c r="G135" s="147" t="s">
        <v>333</v>
      </c>
      <c r="H135" s="148">
        <v>4</v>
      </c>
      <c r="I135" s="149"/>
      <c r="J135" s="150">
        <f>ROUND(I135*H135,2)</f>
        <v>0</v>
      </c>
      <c r="K135" s="151"/>
      <c r="L135" s="33"/>
      <c r="M135" s="152" t="s">
        <v>1</v>
      </c>
      <c r="N135" s="153" t="s">
        <v>44</v>
      </c>
      <c r="O135" s="58"/>
      <c r="P135" s="154">
        <f>O135*H135</f>
        <v>0</v>
      </c>
      <c r="Q135" s="154">
        <v>0</v>
      </c>
      <c r="R135" s="154">
        <f>Q135*H135</f>
        <v>0</v>
      </c>
      <c r="S135" s="154">
        <v>0</v>
      </c>
      <c r="T135" s="155">
        <f>S135*H135</f>
        <v>0</v>
      </c>
      <c r="U135" s="32"/>
      <c r="V135" s="32"/>
      <c r="W135" s="32"/>
      <c r="X135" s="32"/>
      <c r="Y135" s="32"/>
      <c r="Z135" s="32"/>
      <c r="AA135" s="32"/>
      <c r="AB135" s="32"/>
      <c r="AC135" s="32"/>
      <c r="AD135" s="32"/>
      <c r="AE135" s="32"/>
      <c r="AR135" s="156" t="s">
        <v>902</v>
      </c>
      <c r="AT135" s="156" t="s">
        <v>208</v>
      </c>
      <c r="AU135" s="156" t="s">
        <v>87</v>
      </c>
      <c r="AY135" s="17" t="s">
        <v>207</v>
      </c>
      <c r="BE135" s="157">
        <f>IF(N135="základní",J135,0)</f>
        <v>0</v>
      </c>
      <c r="BF135" s="157">
        <f>IF(N135="snížená",J135,0)</f>
        <v>0</v>
      </c>
      <c r="BG135" s="157">
        <f>IF(N135="zákl. přenesená",J135,0)</f>
        <v>0</v>
      </c>
      <c r="BH135" s="157">
        <f>IF(N135="sníž. přenesená",J135,0)</f>
        <v>0</v>
      </c>
      <c r="BI135" s="157">
        <f>IF(N135="nulová",J135,0)</f>
        <v>0</v>
      </c>
      <c r="BJ135" s="17" t="s">
        <v>87</v>
      </c>
      <c r="BK135" s="157">
        <f>ROUND(I135*H135,2)</f>
        <v>0</v>
      </c>
      <c r="BL135" s="17" t="s">
        <v>902</v>
      </c>
      <c r="BM135" s="156" t="s">
        <v>1908</v>
      </c>
    </row>
    <row r="136" spans="1:47" s="2" customFormat="1" ht="48.75">
      <c r="A136" s="32"/>
      <c r="B136" s="33"/>
      <c r="C136" s="32"/>
      <c r="D136" s="158" t="s">
        <v>213</v>
      </c>
      <c r="E136" s="32"/>
      <c r="F136" s="159" t="s">
        <v>1909</v>
      </c>
      <c r="G136" s="32"/>
      <c r="H136" s="32"/>
      <c r="I136" s="160"/>
      <c r="J136" s="32"/>
      <c r="K136" s="32"/>
      <c r="L136" s="33"/>
      <c r="M136" s="161"/>
      <c r="N136" s="162"/>
      <c r="O136" s="58"/>
      <c r="P136" s="58"/>
      <c r="Q136" s="58"/>
      <c r="R136" s="58"/>
      <c r="S136" s="58"/>
      <c r="T136" s="59"/>
      <c r="U136" s="32"/>
      <c r="V136" s="32"/>
      <c r="W136" s="32"/>
      <c r="X136" s="32"/>
      <c r="Y136" s="32"/>
      <c r="Z136" s="32"/>
      <c r="AA136" s="32"/>
      <c r="AB136" s="32"/>
      <c r="AC136" s="32"/>
      <c r="AD136" s="32"/>
      <c r="AE136" s="32"/>
      <c r="AT136" s="17" t="s">
        <v>213</v>
      </c>
      <c r="AU136" s="17" t="s">
        <v>87</v>
      </c>
    </row>
    <row r="137" spans="1:65" s="2" customFormat="1" ht="33" customHeight="1">
      <c r="A137" s="32"/>
      <c r="B137" s="143"/>
      <c r="C137" s="144" t="s">
        <v>224</v>
      </c>
      <c r="D137" s="144" t="s">
        <v>208</v>
      </c>
      <c r="E137" s="145" t="s">
        <v>1910</v>
      </c>
      <c r="F137" s="146" t="s">
        <v>1911</v>
      </c>
      <c r="G137" s="147" t="s">
        <v>333</v>
      </c>
      <c r="H137" s="148">
        <v>1</v>
      </c>
      <c r="I137" s="149"/>
      <c r="J137" s="150">
        <f>ROUND(I137*H137,2)</f>
        <v>0</v>
      </c>
      <c r="K137" s="151"/>
      <c r="L137" s="33"/>
      <c r="M137" s="152" t="s">
        <v>1</v>
      </c>
      <c r="N137" s="153" t="s">
        <v>44</v>
      </c>
      <c r="O137" s="58"/>
      <c r="P137" s="154">
        <f>O137*H137</f>
        <v>0</v>
      </c>
      <c r="Q137" s="154">
        <v>0</v>
      </c>
      <c r="R137" s="154">
        <f>Q137*H137</f>
        <v>0</v>
      </c>
      <c r="S137" s="154">
        <v>0</v>
      </c>
      <c r="T137" s="155">
        <f>S137*H137</f>
        <v>0</v>
      </c>
      <c r="U137" s="32"/>
      <c r="V137" s="32"/>
      <c r="W137" s="32"/>
      <c r="X137" s="32"/>
      <c r="Y137" s="32"/>
      <c r="Z137" s="32"/>
      <c r="AA137" s="32"/>
      <c r="AB137" s="32"/>
      <c r="AC137" s="32"/>
      <c r="AD137" s="32"/>
      <c r="AE137" s="32"/>
      <c r="AR137" s="156" t="s">
        <v>902</v>
      </c>
      <c r="AT137" s="156" t="s">
        <v>208</v>
      </c>
      <c r="AU137" s="156" t="s">
        <v>87</v>
      </c>
      <c r="AY137" s="17" t="s">
        <v>207</v>
      </c>
      <c r="BE137" s="157">
        <f>IF(N137="základní",J137,0)</f>
        <v>0</v>
      </c>
      <c r="BF137" s="157">
        <f>IF(N137="snížená",J137,0)</f>
        <v>0</v>
      </c>
      <c r="BG137" s="157">
        <f>IF(N137="zákl. přenesená",J137,0)</f>
        <v>0</v>
      </c>
      <c r="BH137" s="157">
        <f>IF(N137="sníž. přenesená",J137,0)</f>
        <v>0</v>
      </c>
      <c r="BI137" s="157">
        <f>IF(N137="nulová",J137,0)</f>
        <v>0</v>
      </c>
      <c r="BJ137" s="17" t="s">
        <v>87</v>
      </c>
      <c r="BK137" s="157">
        <f>ROUND(I137*H137,2)</f>
        <v>0</v>
      </c>
      <c r="BL137" s="17" t="s">
        <v>902</v>
      </c>
      <c r="BM137" s="156" t="s">
        <v>1912</v>
      </c>
    </row>
    <row r="138" spans="1:47" s="2" customFormat="1" ht="29.25">
      <c r="A138" s="32"/>
      <c r="B138" s="33"/>
      <c r="C138" s="32"/>
      <c r="D138" s="158" t="s">
        <v>213</v>
      </c>
      <c r="E138" s="32"/>
      <c r="F138" s="159" t="s">
        <v>1913</v>
      </c>
      <c r="G138" s="32"/>
      <c r="H138" s="32"/>
      <c r="I138" s="160"/>
      <c r="J138" s="32"/>
      <c r="K138" s="32"/>
      <c r="L138" s="33"/>
      <c r="M138" s="161"/>
      <c r="N138" s="162"/>
      <c r="O138" s="58"/>
      <c r="P138" s="58"/>
      <c r="Q138" s="58"/>
      <c r="R138" s="58"/>
      <c r="S138" s="58"/>
      <c r="T138" s="59"/>
      <c r="U138" s="32"/>
      <c r="V138" s="32"/>
      <c r="W138" s="32"/>
      <c r="X138" s="32"/>
      <c r="Y138" s="32"/>
      <c r="Z138" s="32"/>
      <c r="AA138" s="32"/>
      <c r="AB138" s="32"/>
      <c r="AC138" s="32"/>
      <c r="AD138" s="32"/>
      <c r="AE138" s="32"/>
      <c r="AT138" s="17" t="s">
        <v>213</v>
      </c>
      <c r="AU138" s="17" t="s">
        <v>87</v>
      </c>
    </row>
    <row r="139" spans="1:65" s="2" customFormat="1" ht="21.75" customHeight="1">
      <c r="A139" s="32"/>
      <c r="B139" s="143"/>
      <c r="C139" s="144" t="s">
        <v>239</v>
      </c>
      <c r="D139" s="144" t="s">
        <v>208</v>
      </c>
      <c r="E139" s="145" t="s">
        <v>1914</v>
      </c>
      <c r="F139" s="146" t="s">
        <v>1915</v>
      </c>
      <c r="G139" s="147" t="s">
        <v>612</v>
      </c>
      <c r="H139" s="148">
        <v>590</v>
      </c>
      <c r="I139" s="149"/>
      <c r="J139" s="150">
        <f>ROUND(I139*H139,2)</f>
        <v>0</v>
      </c>
      <c r="K139" s="151"/>
      <c r="L139" s="33"/>
      <c r="M139" s="152" t="s">
        <v>1</v>
      </c>
      <c r="N139" s="153" t="s">
        <v>44</v>
      </c>
      <c r="O139" s="58"/>
      <c r="P139" s="154">
        <f>O139*H139</f>
        <v>0</v>
      </c>
      <c r="Q139" s="154">
        <v>0</v>
      </c>
      <c r="R139" s="154">
        <f>Q139*H139</f>
        <v>0</v>
      </c>
      <c r="S139" s="154">
        <v>0</v>
      </c>
      <c r="T139" s="155">
        <f>S139*H139</f>
        <v>0</v>
      </c>
      <c r="U139" s="32"/>
      <c r="V139" s="32"/>
      <c r="W139" s="32"/>
      <c r="X139" s="32"/>
      <c r="Y139" s="32"/>
      <c r="Z139" s="32"/>
      <c r="AA139" s="32"/>
      <c r="AB139" s="32"/>
      <c r="AC139" s="32"/>
      <c r="AD139" s="32"/>
      <c r="AE139" s="32"/>
      <c r="AR139" s="156" t="s">
        <v>902</v>
      </c>
      <c r="AT139" s="156" t="s">
        <v>208</v>
      </c>
      <c r="AU139" s="156" t="s">
        <v>87</v>
      </c>
      <c r="AY139" s="17" t="s">
        <v>207</v>
      </c>
      <c r="BE139" s="157">
        <f>IF(N139="základní",J139,0)</f>
        <v>0</v>
      </c>
      <c r="BF139" s="157">
        <f>IF(N139="snížená",J139,0)</f>
        <v>0</v>
      </c>
      <c r="BG139" s="157">
        <f>IF(N139="zákl. přenesená",J139,0)</f>
        <v>0</v>
      </c>
      <c r="BH139" s="157">
        <f>IF(N139="sníž. přenesená",J139,0)</f>
        <v>0</v>
      </c>
      <c r="BI139" s="157">
        <f>IF(N139="nulová",J139,0)</f>
        <v>0</v>
      </c>
      <c r="BJ139" s="17" t="s">
        <v>87</v>
      </c>
      <c r="BK139" s="157">
        <f>ROUND(I139*H139,2)</f>
        <v>0</v>
      </c>
      <c r="BL139" s="17" t="s">
        <v>902</v>
      </c>
      <c r="BM139" s="156" t="s">
        <v>1916</v>
      </c>
    </row>
    <row r="140" spans="1:47" s="2" customFormat="1" ht="19.5">
      <c r="A140" s="32"/>
      <c r="B140" s="33"/>
      <c r="C140" s="32"/>
      <c r="D140" s="158" t="s">
        <v>213</v>
      </c>
      <c r="E140" s="32"/>
      <c r="F140" s="159" t="s">
        <v>1915</v>
      </c>
      <c r="G140" s="32"/>
      <c r="H140" s="32"/>
      <c r="I140" s="160"/>
      <c r="J140" s="32"/>
      <c r="K140" s="32"/>
      <c r="L140" s="33"/>
      <c r="M140" s="161"/>
      <c r="N140" s="162"/>
      <c r="O140" s="58"/>
      <c r="P140" s="58"/>
      <c r="Q140" s="58"/>
      <c r="R140" s="58"/>
      <c r="S140" s="58"/>
      <c r="T140" s="59"/>
      <c r="U140" s="32"/>
      <c r="V140" s="32"/>
      <c r="W140" s="32"/>
      <c r="X140" s="32"/>
      <c r="Y140" s="32"/>
      <c r="Z140" s="32"/>
      <c r="AA140" s="32"/>
      <c r="AB140" s="32"/>
      <c r="AC140" s="32"/>
      <c r="AD140" s="32"/>
      <c r="AE140" s="32"/>
      <c r="AT140" s="17" t="s">
        <v>213</v>
      </c>
      <c r="AU140" s="17" t="s">
        <v>87</v>
      </c>
    </row>
    <row r="141" spans="1:65" s="2" customFormat="1" ht="21.75" customHeight="1">
      <c r="A141" s="32"/>
      <c r="B141" s="143"/>
      <c r="C141" s="197" t="s">
        <v>228</v>
      </c>
      <c r="D141" s="197" t="s">
        <v>267</v>
      </c>
      <c r="E141" s="198" t="s">
        <v>1917</v>
      </c>
      <c r="F141" s="199" t="s">
        <v>1918</v>
      </c>
      <c r="G141" s="200" t="s">
        <v>612</v>
      </c>
      <c r="H141" s="201">
        <v>500</v>
      </c>
      <c r="I141" s="202"/>
      <c r="J141" s="203">
        <f>ROUND(I141*H141,2)</f>
        <v>0</v>
      </c>
      <c r="K141" s="204"/>
      <c r="L141" s="205"/>
      <c r="M141" s="206" t="s">
        <v>1</v>
      </c>
      <c r="N141" s="207" t="s">
        <v>44</v>
      </c>
      <c r="O141" s="58"/>
      <c r="P141" s="154">
        <f>O141*H141</f>
        <v>0</v>
      </c>
      <c r="Q141" s="154">
        <v>0</v>
      </c>
      <c r="R141" s="154">
        <f>Q141*H141</f>
        <v>0</v>
      </c>
      <c r="S141" s="154">
        <v>0</v>
      </c>
      <c r="T141" s="155">
        <f>S141*H141</f>
        <v>0</v>
      </c>
      <c r="U141" s="32"/>
      <c r="V141" s="32"/>
      <c r="W141" s="32"/>
      <c r="X141" s="32"/>
      <c r="Y141" s="32"/>
      <c r="Z141" s="32"/>
      <c r="AA141" s="32"/>
      <c r="AB141" s="32"/>
      <c r="AC141" s="32"/>
      <c r="AD141" s="32"/>
      <c r="AE141" s="32"/>
      <c r="AR141" s="156" t="s">
        <v>902</v>
      </c>
      <c r="AT141" s="156" t="s">
        <v>267</v>
      </c>
      <c r="AU141" s="156" t="s">
        <v>87</v>
      </c>
      <c r="AY141" s="17" t="s">
        <v>207</v>
      </c>
      <c r="BE141" s="157">
        <f>IF(N141="základní",J141,0)</f>
        <v>0</v>
      </c>
      <c r="BF141" s="157">
        <f>IF(N141="snížená",J141,0)</f>
        <v>0</v>
      </c>
      <c r="BG141" s="157">
        <f>IF(N141="zákl. přenesená",J141,0)</f>
        <v>0</v>
      </c>
      <c r="BH141" s="157">
        <f>IF(N141="sníž. přenesená",J141,0)</f>
        <v>0</v>
      </c>
      <c r="BI141" s="157">
        <f>IF(N141="nulová",J141,0)</f>
        <v>0</v>
      </c>
      <c r="BJ141" s="17" t="s">
        <v>87</v>
      </c>
      <c r="BK141" s="157">
        <f>ROUND(I141*H141,2)</f>
        <v>0</v>
      </c>
      <c r="BL141" s="17" t="s">
        <v>902</v>
      </c>
      <c r="BM141" s="156" t="s">
        <v>1919</v>
      </c>
    </row>
    <row r="142" spans="1:47" s="2" customFormat="1" ht="19.5">
      <c r="A142" s="32"/>
      <c r="B142" s="33"/>
      <c r="C142" s="32"/>
      <c r="D142" s="158" t="s">
        <v>213</v>
      </c>
      <c r="E142" s="32"/>
      <c r="F142" s="159" t="s">
        <v>1918</v>
      </c>
      <c r="G142" s="32"/>
      <c r="H142" s="32"/>
      <c r="I142" s="160"/>
      <c r="J142" s="32"/>
      <c r="K142" s="32"/>
      <c r="L142" s="33"/>
      <c r="M142" s="161"/>
      <c r="N142" s="162"/>
      <c r="O142" s="58"/>
      <c r="P142" s="58"/>
      <c r="Q142" s="58"/>
      <c r="R142" s="58"/>
      <c r="S142" s="58"/>
      <c r="T142" s="59"/>
      <c r="U142" s="32"/>
      <c r="V142" s="32"/>
      <c r="W142" s="32"/>
      <c r="X142" s="32"/>
      <c r="Y142" s="32"/>
      <c r="Z142" s="32"/>
      <c r="AA142" s="32"/>
      <c r="AB142" s="32"/>
      <c r="AC142" s="32"/>
      <c r="AD142" s="32"/>
      <c r="AE142" s="32"/>
      <c r="AT142" s="17" t="s">
        <v>213</v>
      </c>
      <c r="AU142" s="17" t="s">
        <v>87</v>
      </c>
    </row>
    <row r="143" spans="1:65" s="2" customFormat="1" ht="44.25" customHeight="1">
      <c r="A143" s="32"/>
      <c r="B143" s="143"/>
      <c r="C143" s="144" t="s">
        <v>14</v>
      </c>
      <c r="D143" s="144" t="s">
        <v>208</v>
      </c>
      <c r="E143" s="145" t="s">
        <v>1920</v>
      </c>
      <c r="F143" s="146" t="s">
        <v>1921</v>
      </c>
      <c r="G143" s="147" t="s">
        <v>333</v>
      </c>
      <c r="H143" s="148">
        <v>1</v>
      </c>
      <c r="I143" s="149"/>
      <c r="J143" s="150">
        <f>ROUND(I143*H143,2)</f>
        <v>0</v>
      </c>
      <c r="K143" s="151"/>
      <c r="L143" s="33"/>
      <c r="M143" s="152" t="s">
        <v>1</v>
      </c>
      <c r="N143" s="153" t="s">
        <v>44</v>
      </c>
      <c r="O143" s="58"/>
      <c r="P143" s="154">
        <f>O143*H143</f>
        <v>0</v>
      </c>
      <c r="Q143" s="154">
        <v>0</v>
      </c>
      <c r="R143" s="154">
        <f>Q143*H143</f>
        <v>0</v>
      </c>
      <c r="S143" s="154">
        <v>0</v>
      </c>
      <c r="T143" s="155">
        <f>S143*H143</f>
        <v>0</v>
      </c>
      <c r="U143" s="32"/>
      <c r="V143" s="32"/>
      <c r="W143" s="32"/>
      <c r="X143" s="32"/>
      <c r="Y143" s="32"/>
      <c r="Z143" s="32"/>
      <c r="AA143" s="32"/>
      <c r="AB143" s="32"/>
      <c r="AC143" s="32"/>
      <c r="AD143" s="32"/>
      <c r="AE143" s="32"/>
      <c r="AR143" s="156" t="s">
        <v>902</v>
      </c>
      <c r="AT143" s="156" t="s">
        <v>208</v>
      </c>
      <c r="AU143" s="156" t="s">
        <v>87</v>
      </c>
      <c r="AY143" s="17" t="s">
        <v>207</v>
      </c>
      <c r="BE143" s="157">
        <f>IF(N143="základní",J143,0)</f>
        <v>0</v>
      </c>
      <c r="BF143" s="157">
        <f>IF(N143="snížená",J143,0)</f>
        <v>0</v>
      </c>
      <c r="BG143" s="157">
        <f>IF(N143="zákl. přenesená",J143,0)</f>
        <v>0</v>
      </c>
      <c r="BH143" s="157">
        <f>IF(N143="sníž. přenesená",J143,0)</f>
        <v>0</v>
      </c>
      <c r="BI143" s="157">
        <f>IF(N143="nulová",J143,0)</f>
        <v>0</v>
      </c>
      <c r="BJ143" s="17" t="s">
        <v>87</v>
      </c>
      <c r="BK143" s="157">
        <f>ROUND(I143*H143,2)</f>
        <v>0</v>
      </c>
      <c r="BL143" s="17" t="s">
        <v>902</v>
      </c>
      <c r="BM143" s="156" t="s">
        <v>1922</v>
      </c>
    </row>
    <row r="144" spans="1:47" s="2" customFormat="1" ht="39">
      <c r="A144" s="32"/>
      <c r="B144" s="33"/>
      <c r="C144" s="32"/>
      <c r="D144" s="158" t="s">
        <v>213</v>
      </c>
      <c r="E144" s="32"/>
      <c r="F144" s="159" t="s">
        <v>1923</v>
      </c>
      <c r="G144" s="32"/>
      <c r="H144" s="32"/>
      <c r="I144" s="160"/>
      <c r="J144" s="32"/>
      <c r="K144" s="32"/>
      <c r="L144" s="33"/>
      <c r="M144" s="161"/>
      <c r="N144" s="162"/>
      <c r="O144" s="58"/>
      <c r="P144" s="58"/>
      <c r="Q144" s="58"/>
      <c r="R144" s="58"/>
      <c r="S144" s="58"/>
      <c r="T144" s="59"/>
      <c r="U144" s="32"/>
      <c r="V144" s="32"/>
      <c r="W144" s="32"/>
      <c r="X144" s="32"/>
      <c r="Y144" s="32"/>
      <c r="Z144" s="32"/>
      <c r="AA144" s="32"/>
      <c r="AB144" s="32"/>
      <c r="AC144" s="32"/>
      <c r="AD144" s="32"/>
      <c r="AE144" s="32"/>
      <c r="AT144" s="17" t="s">
        <v>213</v>
      </c>
      <c r="AU144" s="17" t="s">
        <v>87</v>
      </c>
    </row>
    <row r="145" spans="1:65" s="2" customFormat="1" ht="55.5" customHeight="1">
      <c r="A145" s="32"/>
      <c r="B145" s="143"/>
      <c r="C145" s="197" t="s">
        <v>231</v>
      </c>
      <c r="D145" s="197" t="s">
        <v>267</v>
      </c>
      <c r="E145" s="198" t="s">
        <v>1924</v>
      </c>
      <c r="F145" s="199" t="s">
        <v>1925</v>
      </c>
      <c r="G145" s="200" t="s">
        <v>333</v>
      </c>
      <c r="H145" s="201">
        <v>1</v>
      </c>
      <c r="I145" s="202"/>
      <c r="J145" s="203">
        <f>ROUND(I145*H145,2)</f>
        <v>0</v>
      </c>
      <c r="K145" s="204"/>
      <c r="L145" s="205"/>
      <c r="M145" s="206" t="s">
        <v>1</v>
      </c>
      <c r="N145" s="207" t="s">
        <v>44</v>
      </c>
      <c r="O145" s="58"/>
      <c r="P145" s="154">
        <f>O145*H145</f>
        <v>0</v>
      </c>
      <c r="Q145" s="154">
        <v>0</v>
      </c>
      <c r="R145" s="154">
        <f>Q145*H145</f>
        <v>0</v>
      </c>
      <c r="S145" s="154">
        <v>0</v>
      </c>
      <c r="T145" s="155">
        <f>S145*H145</f>
        <v>0</v>
      </c>
      <c r="U145" s="32"/>
      <c r="V145" s="32"/>
      <c r="W145" s="32"/>
      <c r="X145" s="32"/>
      <c r="Y145" s="32"/>
      <c r="Z145" s="32"/>
      <c r="AA145" s="32"/>
      <c r="AB145" s="32"/>
      <c r="AC145" s="32"/>
      <c r="AD145" s="32"/>
      <c r="AE145" s="32"/>
      <c r="AR145" s="156" t="s">
        <v>604</v>
      </c>
      <c r="AT145" s="156" t="s">
        <v>267</v>
      </c>
      <c r="AU145" s="156" t="s">
        <v>87</v>
      </c>
      <c r="AY145" s="17" t="s">
        <v>207</v>
      </c>
      <c r="BE145" s="157">
        <f>IF(N145="základní",J145,0)</f>
        <v>0</v>
      </c>
      <c r="BF145" s="157">
        <f>IF(N145="snížená",J145,0)</f>
        <v>0</v>
      </c>
      <c r="BG145" s="157">
        <f>IF(N145="zákl. přenesená",J145,0)</f>
        <v>0</v>
      </c>
      <c r="BH145" s="157">
        <f>IF(N145="sníž. přenesená",J145,0)</f>
        <v>0</v>
      </c>
      <c r="BI145" s="157">
        <f>IF(N145="nulová",J145,0)</f>
        <v>0</v>
      </c>
      <c r="BJ145" s="17" t="s">
        <v>87</v>
      </c>
      <c r="BK145" s="157">
        <f>ROUND(I145*H145,2)</f>
        <v>0</v>
      </c>
      <c r="BL145" s="17" t="s">
        <v>604</v>
      </c>
      <c r="BM145" s="156" t="s">
        <v>1926</v>
      </c>
    </row>
    <row r="146" spans="1:47" s="2" customFormat="1" ht="29.25">
      <c r="A146" s="32"/>
      <c r="B146" s="33"/>
      <c r="C146" s="32"/>
      <c r="D146" s="158" t="s">
        <v>213</v>
      </c>
      <c r="E146" s="32"/>
      <c r="F146" s="159" t="s">
        <v>1925</v>
      </c>
      <c r="G146" s="32"/>
      <c r="H146" s="32"/>
      <c r="I146" s="160"/>
      <c r="J146" s="32"/>
      <c r="K146" s="32"/>
      <c r="L146" s="33"/>
      <c r="M146" s="161"/>
      <c r="N146" s="162"/>
      <c r="O146" s="58"/>
      <c r="P146" s="58"/>
      <c r="Q146" s="58"/>
      <c r="R146" s="58"/>
      <c r="S146" s="58"/>
      <c r="T146" s="59"/>
      <c r="U146" s="32"/>
      <c r="V146" s="32"/>
      <c r="W146" s="32"/>
      <c r="X146" s="32"/>
      <c r="Y146" s="32"/>
      <c r="Z146" s="32"/>
      <c r="AA146" s="32"/>
      <c r="AB146" s="32"/>
      <c r="AC146" s="32"/>
      <c r="AD146" s="32"/>
      <c r="AE146" s="32"/>
      <c r="AT146" s="17" t="s">
        <v>213</v>
      </c>
      <c r="AU146" s="17" t="s">
        <v>87</v>
      </c>
    </row>
    <row r="147" spans="1:65" s="2" customFormat="1" ht="33" customHeight="1">
      <c r="A147" s="32"/>
      <c r="B147" s="143"/>
      <c r="C147" s="197" t="s">
        <v>254</v>
      </c>
      <c r="D147" s="197" t="s">
        <v>267</v>
      </c>
      <c r="E147" s="198" t="s">
        <v>1927</v>
      </c>
      <c r="F147" s="199" t="s">
        <v>1928</v>
      </c>
      <c r="G147" s="200" t="s">
        <v>333</v>
      </c>
      <c r="H147" s="201">
        <v>1</v>
      </c>
      <c r="I147" s="202"/>
      <c r="J147" s="203">
        <f>ROUND(I147*H147,2)</f>
        <v>0</v>
      </c>
      <c r="K147" s="204"/>
      <c r="L147" s="205"/>
      <c r="M147" s="206" t="s">
        <v>1</v>
      </c>
      <c r="N147" s="207" t="s">
        <v>44</v>
      </c>
      <c r="O147" s="58"/>
      <c r="P147" s="154">
        <f>O147*H147</f>
        <v>0</v>
      </c>
      <c r="Q147" s="154">
        <v>0</v>
      </c>
      <c r="R147" s="154">
        <f>Q147*H147</f>
        <v>0</v>
      </c>
      <c r="S147" s="154">
        <v>0</v>
      </c>
      <c r="T147" s="155">
        <f>S147*H147</f>
        <v>0</v>
      </c>
      <c r="U147" s="32"/>
      <c r="V147" s="32"/>
      <c r="W147" s="32"/>
      <c r="X147" s="32"/>
      <c r="Y147" s="32"/>
      <c r="Z147" s="32"/>
      <c r="AA147" s="32"/>
      <c r="AB147" s="32"/>
      <c r="AC147" s="32"/>
      <c r="AD147" s="32"/>
      <c r="AE147" s="32"/>
      <c r="AR147" s="156" t="s">
        <v>604</v>
      </c>
      <c r="AT147" s="156" t="s">
        <v>267</v>
      </c>
      <c r="AU147" s="156" t="s">
        <v>87</v>
      </c>
      <c r="AY147" s="17" t="s">
        <v>207</v>
      </c>
      <c r="BE147" s="157">
        <f>IF(N147="základní",J147,0)</f>
        <v>0</v>
      </c>
      <c r="BF147" s="157">
        <f>IF(N147="snížená",J147,0)</f>
        <v>0</v>
      </c>
      <c r="BG147" s="157">
        <f>IF(N147="zákl. přenesená",J147,0)</f>
        <v>0</v>
      </c>
      <c r="BH147" s="157">
        <f>IF(N147="sníž. přenesená",J147,0)</f>
        <v>0</v>
      </c>
      <c r="BI147" s="157">
        <f>IF(N147="nulová",J147,0)</f>
        <v>0</v>
      </c>
      <c r="BJ147" s="17" t="s">
        <v>87</v>
      </c>
      <c r="BK147" s="157">
        <f>ROUND(I147*H147,2)</f>
        <v>0</v>
      </c>
      <c r="BL147" s="17" t="s">
        <v>604</v>
      </c>
      <c r="BM147" s="156" t="s">
        <v>1929</v>
      </c>
    </row>
    <row r="148" spans="1:47" s="2" customFormat="1" ht="19.5">
      <c r="A148" s="32"/>
      <c r="B148" s="33"/>
      <c r="C148" s="32"/>
      <c r="D148" s="158" t="s">
        <v>213</v>
      </c>
      <c r="E148" s="32"/>
      <c r="F148" s="159" t="s">
        <v>1928</v>
      </c>
      <c r="G148" s="32"/>
      <c r="H148" s="32"/>
      <c r="I148" s="160"/>
      <c r="J148" s="32"/>
      <c r="K148" s="32"/>
      <c r="L148" s="33"/>
      <c r="M148" s="161"/>
      <c r="N148" s="162"/>
      <c r="O148" s="58"/>
      <c r="P148" s="58"/>
      <c r="Q148" s="58"/>
      <c r="R148" s="58"/>
      <c r="S148" s="58"/>
      <c r="T148" s="59"/>
      <c r="U148" s="32"/>
      <c r="V148" s="32"/>
      <c r="W148" s="32"/>
      <c r="X148" s="32"/>
      <c r="Y148" s="32"/>
      <c r="Z148" s="32"/>
      <c r="AA148" s="32"/>
      <c r="AB148" s="32"/>
      <c r="AC148" s="32"/>
      <c r="AD148" s="32"/>
      <c r="AE148" s="32"/>
      <c r="AT148" s="17" t="s">
        <v>213</v>
      </c>
      <c r="AU148" s="17" t="s">
        <v>87</v>
      </c>
    </row>
    <row r="149" spans="1:65" s="2" customFormat="1" ht="16.5" customHeight="1">
      <c r="A149" s="32"/>
      <c r="B149" s="143"/>
      <c r="C149" s="144" t="s">
        <v>235</v>
      </c>
      <c r="D149" s="144" t="s">
        <v>208</v>
      </c>
      <c r="E149" s="145" t="s">
        <v>1930</v>
      </c>
      <c r="F149" s="146" t="s">
        <v>1931</v>
      </c>
      <c r="G149" s="147" t="s">
        <v>333</v>
      </c>
      <c r="H149" s="148">
        <v>1</v>
      </c>
      <c r="I149" s="149"/>
      <c r="J149" s="150">
        <f>ROUND(I149*H149,2)</f>
        <v>0</v>
      </c>
      <c r="K149" s="151"/>
      <c r="L149" s="33"/>
      <c r="M149" s="152" t="s">
        <v>1</v>
      </c>
      <c r="N149" s="153" t="s">
        <v>44</v>
      </c>
      <c r="O149" s="58"/>
      <c r="P149" s="154">
        <f>O149*H149</f>
        <v>0</v>
      </c>
      <c r="Q149" s="154">
        <v>0</v>
      </c>
      <c r="R149" s="154">
        <f>Q149*H149</f>
        <v>0</v>
      </c>
      <c r="S149" s="154">
        <v>0</v>
      </c>
      <c r="T149" s="155">
        <f>S149*H149</f>
        <v>0</v>
      </c>
      <c r="U149" s="32"/>
      <c r="V149" s="32"/>
      <c r="W149" s="32"/>
      <c r="X149" s="32"/>
      <c r="Y149" s="32"/>
      <c r="Z149" s="32"/>
      <c r="AA149" s="32"/>
      <c r="AB149" s="32"/>
      <c r="AC149" s="32"/>
      <c r="AD149" s="32"/>
      <c r="AE149" s="32"/>
      <c r="AR149" s="156" t="s">
        <v>902</v>
      </c>
      <c r="AT149" s="156" t="s">
        <v>208</v>
      </c>
      <c r="AU149" s="156" t="s">
        <v>87</v>
      </c>
      <c r="AY149" s="17" t="s">
        <v>207</v>
      </c>
      <c r="BE149" s="157">
        <f>IF(N149="základní",J149,0)</f>
        <v>0</v>
      </c>
      <c r="BF149" s="157">
        <f>IF(N149="snížená",J149,0)</f>
        <v>0</v>
      </c>
      <c r="BG149" s="157">
        <f>IF(N149="zákl. přenesená",J149,0)</f>
        <v>0</v>
      </c>
      <c r="BH149" s="157">
        <f>IF(N149="sníž. přenesená",J149,0)</f>
        <v>0</v>
      </c>
      <c r="BI149" s="157">
        <f>IF(N149="nulová",J149,0)</f>
        <v>0</v>
      </c>
      <c r="BJ149" s="17" t="s">
        <v>87</v>
      </c>
      <c r="BK149" s="157">
        <f>ROUND(I149*H149,2)</f>
        <v>0</v>
      </c>
      <c r="BL149" s="17" t="s">
        <v>902</v>
      </c>
      <c r="BM149" s="156" t="s">
        <v>1932</v>
      </c>
    </row>
    <row r="150" spans="1:47" s="2" customFormat="1" ht="48.75">
      <c r="A150" s="32"/>
      <c r="B150" s="33"/>
      <c r="C150" s="32"/>
      <c r="D150" s="158" t="s">
        <v>213</v>
      </c>
      <c r="E150" s="32"/>
      <c r="F150" s="159" t="s">
        <v>1933</v>
      </c>
      <c r="G150" s="32"/>
      <c r="H150" s="32"/>
      <c r="I150" s="160"/>
      <c r="J150" s="32"/>
      <c r="K150" s="32"/>
      <c r="L150" s="33"/>
      <c r="M150" s="161"/>
      <c r="N150" s="162"/>
      <c r="O150" s="58"/>
      <c r="P150" s="58"/>
      <c r="Q150" s="58"/>
      <c r="R150" s="58"/>
      <c r="S150" s="58"/>
      <c r="T150" s="59"/>
      <c r="U150" s="32"/>
      <c r="V150" s="32"/>
      <c r="W150" s="32"/>
      <c r="X150" s="32"/>
      <c r="Y150" s="32"/>
      <c r="Z150" s="32"/>
      <c r="AA150" s="32"/>
      <c r="AB150" s="32"/>
      <c r="AC150" s="32"/>
      <c r="AD150" s="32"/>
      <c r="AE150" s="32"/>
      <c r="AT150" s="17" t="s">
        <v>213</v>
      </c>
      <c r="AU150" s="17" t="s">
        <v>87</v>
      </c>
    </row>
    <row r="151" spans="1:65" s="2" customFormat="1" ht="33" customHeight="1">
      <c r="A151" s="32"/>
      <c r="B151" s="143"/>
      <c r="C151" s="144" t="s">
        <v>8</v>
      </c>
      <c r="D151" s="144" t="s">
        <v>208</v>
      </c>
      <c r="E151" s="145" t="s">
        <v>1934</v>
      </c>
      <c r="F151" s="146" t="s">
        <v>1935</v>
      </c>
      <c r="G151" s="147" t="s">
        <v>333</v>
      </c>
      <c r="H151" s="148">
        <v>1</v>
      </c>
      <c r="I151" s="149"/>
      <c r="J151" s="150">
        <f>ROUND(I151*H151,2)</f>
        <v>0</v>
      </c>
      <c r="K151" s="151"/>
      <c r="L151" s="33"/>
      <c r="M151" s="152" t="s">
        <v>1</v>
      </c>
      <c r="N151" s="153" t="s">
        <v>44</v>
      </c>
      <c r="O151" s="58"/>
      <c r="P151" s="154">
        <f>O151*H151</f>
        <v>0</v>
      </c>
      <c r="Q151" s="154">
        <v>0</v>
      </c>
      <c r="R151" s="154">
        <f>Q151*H151</f>
        <v>0</v>
      </c>
      <c r="S151" s="154">
        <v>0</v>
      </c>
      <c r="T151" s="155">
        <f>S151*H151</f>
        <v>0</v>
      </c>
      <c r="U151" s="32"/>
      <c r="V151" s="32"/>
      <c r="W151" s="32"/>
      <c r="X151" s="32"/>
      <c r="Y151" s="32"/>
      <c r="Z151" s="32"/>
      <c r="AA151" s="32"/>
      <c r="AB151" s="32"/>
      <c r="AC151" s="32"/>
      <c r="AD151" s="32"/>
      <c r="AE151" s="32"/>
      <c r="AR151" s="156" t="s">
        <v>902</v>
      </c>
      <c r="AT151" s="156" t="s">
        <v>208</v>
      </c>
      <c r="AU151" s="156" t="s">
        <v>87</v>
      </c>
      <c r="AY151" s="17" t="s">
        <v>207</v>
      </c>
      <c r="BE151" s="157">
        <f>IF(N151="základní",J151,0)</f>
        <v>0</v>
      </c>
      <c r="BF151" s="157">
        <f>IF(N151="snížená",J151,0)</f>
        <v>0</v>
      </c>
      <c r="BG151" s="157">
        <f>IF(N151="zákl. přenesená",J151,0)</f>
        <v>0</v>
      </c>
      <c r="BH151" s="157">
        <f>IF(N151="sníž. přenesená",J151,0)</f>
        <v>0</v>
      </c>
      <c r="BI151" s="157">
        <f>IF(N151="nulová",J151,0)</f>
        <v>0</v>
      </c>
      <c r="BJ151" s="17" t="s">
        <v>87</v>
      </c>
      <c r="BK151" s="157">
        <f>ROUND(I151*H151,2)</f>
        <v>0</v>
      </c>
      <c r="BL151" s="17" t="s">
        <v>902</v>
      </c>
      <c r="BM151" s="156" t="s">
        <v>1936</v>
      </c>
    </row>
    <row r="152" spans="1:47" s="2" customFormat="1" ht="19.5">
      <c r="A152" s="32"/>
      <c r="B152" s="33"/>
      <c r="C152" s="32"/>
      <c r="D152" s="158" t="s">
        <v>213</v>
      </c>
      <c r="E152" s="32"/>
      <c r="F152" s="159" t="s">
        <v>1935</v>
      </c>
      <c r="G152" s="32"/>
      <c r="H152" s="32"/>
      <c r="I152" s="160"/>
      <c r="J152" s="32"/>
      <c r="K152" s="32"/>
      <c r="L152" s="33"/>
      <c r="M152" s="161"/>
      <c r="N152" s="162"/>
      <c r="O152" s="58"/>
      <c r="P152" s="58"/>
      <c r="Q152" s="58"/>
      <c r="R152" s="58"/>
      <c r="S152" s="58"/>
      <c r="T152" s="59"/>
      <c r="U152" s="32"/>
      <c r="V152" s="32"/>
      <c r="W152" s="32"/>
      <c r="X152" s="32"/>
      <c r="Y152" s="32"/>
      <c r="Z152" s="32"/>
      <c r="AA152" s="32"/>
      <c r="AB152" s="32"/>
      <c r="AC152" s="32"/>
      <c r="AD152" s="32"/>
      <c r="AE152" s="32"/>
      <c r="AT152" s="17" t="s">
        <v>213</v>
      </c>
      <c r="AU152" s="17" t="s">
        <v>87</v>
      </c>
    </row>
    <row r="153" spans="1:65" s="2" customFormat="1" ht="33" customHeight="1">
      <c r="A153" s="32"/>
      <c r="B153" s="143"/>
      <c r="C153" s="197" t="s">
        <v>238</v>
      </c>
      <c r="D153" s="197" t="s">
        <v>267</v>
      </c>
      <c r="E153" s="198" t="s">
        <v>1937</v>
      </c>
      <c r="F153" s="199" t="s">
        <v>1938</v>
      </c>
      <c r="G153" s="200" t="s">
        <v>333</v>
      </c>
      <c r="H153" s="201">
        <v>1</v>
      </c>
      <c r="I153" s="202"/>
      <c r="J153" s="203">
        <f>ROUND(I153*H153,2)</f>
        <v>0</v>
      </c>
      <c r="K153" s="204"/>
      <c r="L153" s="205"/>
      <c r="M153" s="206" t="s">
        <v>1</v>
      </c>
      <c r="N153" s="207" t="s">
        <v>44</v>
      </c>
      <c r="O153" s="58"/>
      <c r="P153" s="154">
        <f>O153*H153</f>
        <v>0</v>
      </c>
      <c r="Q153" s="154">
        <v>0</v>
      </c>
      <c r="R153" s="154">
        <f>Q153*H153</f>
        <v>0</v>
      </c>
      <c r="S153" s="154">
        <v>0</v>
      </c>
      <c r="T153" s="155">
        <f>S153*H153</f>
        <v>0</v>
      </c>
      <c r="U153" s="32"/>
      <c r="V153" s="32"/>
      <c r="W153" s="32"/>
      <c r="X153" s="32"/>
      <c r="Y153" s="32"/>
      <c r="Z153" s="32"/>
      <c r="AA153" s="32"/>
      <c r="AB153" s="32"/>
      <c r="AC153" s="32"/>
      <c r="AD153" s="32"/>
      <c r="AE153" s="32"/>
      <c r="AR153" s="156" t="s">
        <v>604</v>
      </c>
      <c r="AT153" s="156" t="s">
        <v>267</v>
      </c>
      <c r="AU153" s="156" t="s">
        <v>87</v>
      </c>
      <c r="AY153" s="17" t="s">
        <v>207</v>
      </c>
      <c r="BE153" s="157">
        <f>IF(N153="základní",J153,0)</f>
        <v>0</v>
      </c>
      <c r="BF153" s="157">
        <f>IF(N153="snížená",J153,0)</f>
        <v>0</v>
      </c>
      <c r="BG153" s="157">
        <f>IF(N153="zákl. přenesená",J153,0)</f>
        <v>0</v>
      </c>
      <c r="BH153" s="157">
        <f>IF(N153="sníž. přenesená",J153,0)</f>
        <v>0</v>
      </c>
      <c r="BI153" s="157">
        <f>IF(N153="nulová",J153,0)</f>
        <v>0</v>
      </c>
      <c r="BJ153" s="17" t="s">
        <v>87</v>
      </c>
      <c r="BK153" s="157">
        <f>ROUND(I153*H153,2)</f>
        <v>0</v>
      </c>
      <c r="BL153" s="17" t="s">
        <v>604</v>
      </c>
      <c r="BM153" s="156" t="s">
        <v>1939</v>
      </c>
    </row>
    <row r="154" spans="1:47" s="2" customFormat="1" ht="19.5">
      <c r="A154" s="32"/>
      <c r="B154" s="33"/>
      <c r="C154" s="32"/>
      <c r="D154" s="158" t="s">
        <v>213</v>
      </c>
      <c r="E154" s="32"/>
      <c r="F154" s="159" t="s">
        <v>1938</v>
      </c>
      <c r="G154" s="32"/>
      <c r="H154" s="32"/>
      <c r="I154" s="160"/>
      <c r="J154" s="32"/>
      <c r="K154" s="32"/>
      <c r="L154" s="33"/>
      <c r="M154" s="161"/>
      <c r="N154" s="162"/>
      <c r="O154" s="58"/>
      <c r="P154" s="58"/>
      <c r="Q154" s="58"/>
      <c r="R154" s="58"/>
      <c r="S154" s="58"/>
      <c r="T154" s="59"/>
      <c r="U154" s="32"/>
      <c r="V154" s="32"/>
      <c r="W154" s="32"/>
      <c r="X154" s="32"/>
      <c r="Y154" s="32"/>
      <c r="Z154" s="32"/>
      <c r="AA154" s="32"/>
      <c r="AB154" s="32"/>
      <c r="AC154" s="32"/>
      <c r="AD154" s="32"/>
      <c r="AE154" s="32"/>
      <c r="AT154" s="17" t="s">
        <v>213</v>
      </c>
      <c r="AU154" s="17" t="s">
        <v>87</v>
      </c>
    </row>
    <row r="155" spans="1:65" s="2" customFormat="1" ht="33" customHeight="1">
      <c r="A155" s="32"/>
      <c r="B155" s="143"/>
      <c r="C155" s="197" t="s">
        <v>269</v>
      </c>
      <c r="D155" s="197" t="s">
        <v>267</v>
      </c>
      <c r="E155" s="198" t="s">
        <v>1940</v>
      </c>
      <c r="F155" s="199" t="s">
        <v>1941</v>
      </c>
      <c r="G155" s="200" t="s">
        <v>333</v>
      </c>
      <c r="H155" s="201">
        <v>4</v>
      </c>
      <c r="I155" s="202"/>
      <c r="J155" s="203">
        <f>ROUND(I155*H155,2)</f>
        <v>0</v>
      </c>
      <c r="K155" s="204"/>
      <c r="L155" s="205"/>
      <c r="M155" s="206" t="s">
        <v>1</v>
      </c>
      <c r="N155" s="207" t="s">
        <v>44</v>
      </c>
      <c r="O155" s="58"/>
      <c r="P155" s="154">
        <f>O155*H155</f>
        <v>0</v>
      </c>
      <c r="Q155" s="154">
        <v>0</v>
      </c>
      <c r="R155" s="154">
        <f>Q155*H155</f>
        <v>0</v>
      </c>
      <c r="S155" s="154">
        <v>0</v>
      </c>
      <c r="T155" s="155">
        <f>S155*H155</f>
        <v>0</v>
      </c>
      <c r="U155" s="32"/>
      <c r="V155" s="32"/>
      <c r="W155" s="32"/>
      <c r="X155" s="32"/>
      <c r="Y155" s="32"/>
      <c r="Z155" s="32"/>
      <c r="AA155" s="32"/>
      <c r="AB155" s="32"/>
      <c r="AC155" s="32"/>
      <c r="AD155" s="32"/>
      <c r="AE155" s="32"/>
      <c r="AR155" s="156" t="s">
        <v>604</v>
      </c>
      <c r="AT155" s="156" t="s">
        <v>267</v>
      </c>
      <c r="AU155" s="156" t="s">
        <v>87</v>
      </c>
      <c r="AY155" s="17" t="s">
        <v>207</v>
      </c>
      <c r="BE155" s="157">
        <f>IF(N155="základní",J155,0)</f>
        <v>0</v>
      </c>
      <c r="BF155" s="157">
        <f>IF(N155="snížená",J155,0)</f>
        <v>0</v>
      </c>
      <c r="BG155" s="157">
        <f>IF(N155="zákl. přenesená",J155,0)</f>
        <v>0</v>
      </c>
      <c r="BH155" s="157">
        <f>IF(N155="sníž. přenesená",J155,0)</f>
        <v>0</v>
      </c>
      <c r="BI155" s="157">
        <f>IF(N155="nulová",J155,0)</f>
        <v>0</v>
      </c>
      <c r="BJ155" s="17" t="s">
        <v>87</v>
      </c>
      <c r="BK155" s="157">
        <f>ROUND(I155*H155,2)</f>
        <v>0</v>
      </c>
      <c r="BL155" s="17" t="s">
        <v>604</v>
      </c>
      <c r="BM155" s="156" t="s">
        <v>1942</v>
      </c>
    </row>
    <row r="156" spans="1:47" s="2" customFormat="1" ht="19.5">
      <c r="A156" s="32"/>
      <c r="B156" s="33"/>
      <c r="C156" s="32"/>
      <c r="D156" s="158" t="s">
        <v>213</v>
      </c>
      <c r="E156" s="32"/>
      <c r="F156" s="159" t="s">
        <v>1941</v>
      </c>
      <c r="G156" s="32"/>
      <c r="H156" s="32"/>
      <c r="I156" s="160"/>
      <c r="J156" s="32"/>
      <c r="K156" s="32"/>
      <c r="L156" s="33"/>
      <c r="M156" s="161"/>
      <c r="N156" s="162"/>
      <c r="O156" s="58"/>
      <c r="P156" s="58"/>
      <c r="Q156" s="58"/>
      <c r="R156" s="58"/>
      <c r="S156" s="58"/>
      <c r="T156" s="59"/>
      <c r="U156" s="32"/>
      <c r="V156" s="32"/>
      <c r="W156" s="32"/>
      <c r="X156" s="32"/>
      <c r="Y156" s="32"/>
      <c r="Z156" s="32"/>
      <c r="AA156" s="32"/>
      <c r="AB156" s="32"/>
      <c r="AC156" s="32"/>
      <c r="AD156" s="32"/>
      <c r="AE156" s="32"/>
      <c r="AT156" s="17" t="s">
        <v>213</v>
      </c>
      <c r="AU156" s="17" t="s">
        <v>87</v>
      </c>
    </row>
    <row r="157" spans="1:65" s="2" customFormat="1" ht="21.75" customHeight="1">
      <c r="A157" s="32"/>
      <c r="B157" s="143"/>
      <c r="C157" s="144" t="s">
        <v>243</v>
      </c>
      <c r="D157" s="144" t="s">
        <v>208</v>
      </c>
      <c r="E157" s="145" t="s">
        <v>1943</v>
      </c>
      <c r="F157" s="146" t="s">
        <v>1944</v>
      </c>
      <c r="G157" s="147" t="s">
        <v>333</v>
      </c>
      <c r="H157" s="148">
        <v>4</v>
      </c>
      <c r="I157" s="149"/>
      <c r="J157" s="150">
        <f>ROUND(I157*H157,2)</f>
        <v>0</v>
      </c>
      <c r="K157" s="151"/>
      <c r="L157" s="33"/>
      <c r="M157" s="152" t="s">
        <v>1</v>
      </c>
      <c r="N157" s="153" t="s">
        <v>44</v>
      </c>
      <c r="O157" s="58"/>
      <c r="P157" s="154">
        <f>O157*H157</f>
        <v>0</v>
      </c>
      <c r="Q157" s="154">
        <v>0</v>
      </c>
      <c r="R157" s="154">
        <f>Q157*H157</f>
        <v>0</v>
      </c>
      <c r="S157" s="154">
        <v>0</v>
      </c>
      <c r="T157" s="155">
        <f>S157*H157</f>
        <v>0</v>
      </c>
      <c r="U157" s="32"/>
      <c r="V157" s="32"/>
      <c r="W157" s="32"/>
      <c r="X157" s="32"/>
      <c r="Y157" s="32"/>
      <c r="Z157" s="32"/>
      <c r="AA157" s="32"/>
      <c r="AB157" s="32"/>
      <c r="AC157" s="32"/>
      <c r="AD157" s="32"/>
      <c r="AE157" s="32"/>
      <c r="AR157" s="156" t="s">
        <v>902</v>
      </c>
      <c r="AT157" s="156" t="s">
        <v>208</v>
      </c>
      <c r="AU157" s="156" t="s">
        <v>87</v>
      </c>
      <c r="AY157" s="17" t="s">
        <v>207</v>
      </c>
      <c r="BE157" s="157">
        <f>IF(N157="základní",J157,0)</f>
        <v>0</v>
      </c>
      <c r="BF157" s="157">
        <f>IF(N157="snížená",J157,0)</f>
        <v>0</v>
      </c>
      <c r="BG157" s="157">
        <f>IF(N157="zákl. přenesená",J157,0)</f>
        <v>0</v>
      </c>
      <c r="BH157" s="157">
        <f>IF(N157="sníž. přenesená",J157,0)</f>
        <v>0</v>
      </c>
      <c r="BI157" s="157">
        <f>IF(N157="nulová",J157,0)</f>
        <v>0</v>
      </c>
      <c r="BJ157" s="17" t="s">
        <v>87</v>
      </c>
      <c r="BK157" s="157">
        <f>ROUND(I157*H157,2)</f>
        <v>0</v>
      </c>
      <c r="BL157" s="17" t="s">
        <v>902</v>
      </c>
      <c r="BM157" s="156" t="s">
        <v>1945</v>
      </c>
    </row>
    <row r="158" spans="1:47" s="2" customFormat="1" ht="19.5">
      <c r="A158" s="32"/>
      <c r="B158" s="33"/>
      <c r="C158" s="32"/>
      <c r="D158" s="158" t="s">
        <v>213</v>
      </c>
      <c r="E158" s="32"/>
      <c r="F158" s="159" t="s">
        <v>1946</v>
      </c>
      <c r="G158" s="32"/>
      <c r="H158" s="32"/>
      <c r="I158" s="160"/>
      <c r="J158" s="32"/>
      <c r="K158" s="32"/>
      <c r="L158" s="33"/>
      <c r="M158" s="161"/>
      <c r="N158" s="162"/>
      <c r="O158" s="58"/>
      <c r="P158" s="58"/>
      <c r="Q158" s="58"/>
      <c r="R158" s="58"/>
      <c r="S158" s="58"/>
      <c r="T158" s="59"/>
      <c r="U158" s="32"/>
      <c r="V158" s="32"/>
      <c r="W158" s="32"/>
      <c r="X158" s="32"/>
      <c r="Y158" s="32"/>
      <c r="Z158" s="32"/>
      <c r="AA158" s="32"/>
      <c r="AB158" s="32"/>
      <c r="AC158" s="32"/>
      <c r="AD158" s="32"/>
      <c r="AE158" s="32"/>
      <c r="AT158" s="17" t="s">
        <v>213</v>
      </c>
      <c r="AU158" s="17" t="s">
        <v>87</v>
      </c>
    </row>
    <row r="159" spans="1:65" s="2" customFormat="1" ht="33" customHeight="1">
      <c r="A159" s="32"/>
      <c r="B159" s="143"/>
      <c r="C159" s="144" t="s">
        <v>276</v>
      </c>
      <c r="D159" s="144" t="s">
        <v>208</v>
      </c>
      <c r="E159" s="145" t="s">
        <v>1947</v>
      </c>
      <c r="F159" s="146" t="s">
        <v>1948</v>
      </c>
      <c r="G159" s="147" t="s">
        <v>333</v>
      </c>
      <c r="H159" s="148">
        <v>1</v>
      </c>
      <c r="I159" s="149"/>
      <c r="J159" s="150">
        <f>ROUND(I159*H159,2)</f>
        <v>0</v>
      </c>
      <c r="K159" s="151"/>
      <c r="L159" s="33"/>
      <c r="M159" s="152" t="s">
        <v>1</v>
      </c>
      <c r="N159" s="153" t="s">
        <v>44</v>
      </c>
      <c r="O159" s="58"/>
      <c r="P159" s="154">
        <f>O159*H159</f>
        <v>0</v>
      </c>
      <c r="Q159" s="154">
        <v>0</v>
      </c>
      <c r="R159" s="154">
        <f>Q159*H159</f>
        <v>0</v>
      </c>
      <c r="S159" s="154">
        <v>0</v>
      </c>
      <c r="T159" s="155">
        <f>S159*H159</f>
        <v>0</v>
      </c>
      <c r="U159" s="32"/>
      <c r="V159" s="32"/>
      <c r="W159" s="32"/>
      <c r="X159" s="32"/>
      <c r="Y159" s="32"/>
      <c r="Z159" s="32"/>
      <c r="AA159" s="32"/>
      <c r="AB159" s="32"/>
      <c r="AC159" s="32"/>
      <c r="AD159" s="32"/>
      <c r="AE159" s="32"/>
      <c r="AR159" s="156" t="s">
        <v>902</v>
      </c>
      <c r="AT159" s="156" t="s">
        <v>208</v>
      </c>
      <c r="AU159" s="156" t="s">
        <v>87</v>
      </c>
      <c r="AY159" s="17" t="s">
        <v>207</v>
      </c>
      <c r="BE159" s="157">
        <f>IF(N159="základní",J159,0)</f>
        <v>0</v>
      </c>
      <c r="BF159" s="157">
        <f>IF(N159="snížená",J159,0)</f>
        <v>0</v>
      </c>
      <c r="BG159" s="157">
        <f>IF(N159="zákl. přenesená",J159,0)</f>
        <v>0</v>
      </c>
      <c r="BH159" s="157">
        <f>IF(N159="sníž. přenesená",J159,0)</f>
        <v>0</v>
      </c>
      <c r="BI159" s="157">
        <f>IF(N159="nulová",J159,0)</f>
        <v>0</v>
      </c>
      <c r="BJ159" s="17" t="s">
        <v>87</v>
      </c>
      <c r="BK159" s="157">
        <f>ROUND(I159*H159,2)</f>
        <v>0</v>
      </c>
      <c r="BL159" s="17" t="s">
        <v>902</v>
      </c>
      <c r="BM159" s="156" t="s">
        <v>1949</v>
      </c>
    </row>
    <row r="160" spans="1:47" s="2" customFormat="1" ht="58.5">
      <c r="A160" s="32"/>
      <c r="B160" s="33"/>
      <c r="C160" s="32"/>
      <c r="D160" s="158" t="s">
        <v>213</v>
      </c>
      <c r="E160" s="32"/>
      <c r="F160" s="159" t="s">
        <v>1950</v>
      </c>
      <c r="G160" s="32"/>
      <c r="H160" s="32"/>
      <c r="I160" s="160"/>
      <c r="J160" s="32"/>
      <c r="K160" s="32"/>
      <c r="L160" s="33"/>
      <c r="M160" s="161"/>
      <c r="N160" s="162"/>
      <c r="O160" s="58"/>
      <c r="P160" s="58"/>
      <c r="Q160" s="58"/>
      <c r="R160" s="58"/>
      <c r="S160" s="58"/>
      <c r="T160" s="59"/>
      <c r="U160" s="32"/>
      <c r="V160" s="32"/>
      <c r="W160" s="32"/>
      <c r="X160" s="32"/>
      <c r="Y160" s="32"/>
      <c r="Z160" s="32"/>
      <c r="AA160" s="32"/>
      <c r="AB160" s="32"/>
      <c r="AC160" s="32"/>
      <c r="AD160" s="32"/>
      <c r="AE160" s="32"/>
      <c r="AT160" s="17" t="s">
        <v>213</v>
      </c>
      <c r="AU160" s="17" t="s">
        <v>87</v>
      </c>
    </row>
    <row r="161" spans="1:65" s="2" customFormat="1" ht="21.75" customHeight="1">
      <c r="A161" s="32"/>
      <c r="B161" s="143"/>
      <c r="C161" s="144" t="s">
        <v>246</v>
      </c>
      <c r="D161" s="144" t="s">
        <v>208</v>
      </c>
      <c r="E161" s="145" t="s">
        <v>1951</v>
      </c>
      <c r="F161" s="146" t="s">
        <v>1952</v>
      </c>
      <c r="G161" s="147" t="s">
        <v>333</v>
      </c>
      <c r="H161" s="148">
        <v>1</v>
      </c>
      <c r="I161" s="149"/>
      <c r="J161" s="150">
        <f>ROUND(I161*H161,2)</f>
        <v>0</v>
      </c>
      <c r="K161" s="151"/>
      <c r="L161" s="33"/>
      <c r="M161" s="152" t="s">
        <v>1</v>
      </c>
      <c r="N161" s="153" t="s">
        <v>44</v>
      </c>
      <c r="O161" s="58"/>
      <c r="P161" s="154">
        <f>O161*H161</f>
        <v>0</v>
      </c>
      <c r="Q161" s="154">
        <v>0</v>
      </c>
      <c r="R161" s="154">
        <f>Q161*H161</f>
        <v>0</v>
      </c>
      <c r="S161" s="154">
        <v>0</v>
      </c>
      <c r="T161" s="155">
        <f>S161*H161</f>
        <v>0</v>
      </c>
      <c r="U161" s="32"/>
      <c r="V161" s="32"/>
      <c r="W161" s="32"/>
      <c r="X161" s="32"/>
      <c r="Y161" s="32"/>
      <c r="Z161" s="32"/>
      <c r="AA161" s="32"/>
      <c r="AB161" s="32"/>
      <c r="AC161" s="32"/>
      <c r="AD161" s="32"/>
      <c r="AE161" s="32"/>
      <c r="AR161" s="156" t="s">
        <v>902</v>
      </c>
      <c r="AT161" s="156" t="s">
        <v>208</v>
      </c>
      <c r="AU161" s="156" t="s">
        <v>87</v>
      </c>
      <c r="AY161" s="17" t="s">
        <v>207</v>
      </c>
      <c r="BE161" s="157">
        <f>IF(N161="základní",J161,0)</f>
        <v>0</v>
      </c>
      <c r="BF161" s="157">
        <f>IF(N161="snížená",J161,0)</f>
        <v>0</v>
      </c>
      <c r="BG161" s="157">
        <f>IF(N161="zákl. přenesená",J161,0)</f>
        <v>0</v>
      </c>
      <c r="BH161" s="157">
        <f>IF(N161="sníž. přenesená",J161,0)</f>
        <v>0</v>
      </c>
      <c r="BI161" s="157">
        <f>IF(N161="nulová",J161,0)</f>
        <v>0</v>
      </c>
      <c r="BJ161" s="17" t="s">
        <v>87</v>
      </c>
      <c r="BK161" s="157">
        <f>ROUND(I161*H161,2)</f>
        <v>0</v>
      </c>
      <c r="BL161" s="17" t="s">
        <v>902</v>
      </c>
      <c r="BM161" s="156" t="s">
        <v>1953</v>
      </c>
    </row>
    <row r="162" spans="1:47" s="2" customFormat="1" ht="29.25">
      <c r="A162" s="32"/>
      <c r="B162" s="33"/>
      <c r="C162" s="32"/>
      <c r="D162" s="158" t="s">
        <v>213</v>
      </c>
      <c r="E162" s="32"/>
      <c r="F162" s="159" t="s">
        <v>1954</v>
      </c>
      <c r="G162" s="32"/>
      <c r="H162" s="32"/>
      <c r="I162" s="160"/>
      <c r="J162" s="32"/>
      <c r="K162" s="32"/>
      <c r="L162" s="33"/>
      <c r="M162" s="161"/>
      <c r="N162" s="162"/>
      <c r="O162" s="58"/>
      <c r="P162" s="58"/>
      <c r="Q162" s="58"/>
      <c r="R162" s="58"/>
      <c r="S162" s="58"/>
      <c r="T162" s="59"/>
      <c r="U162" s="32"/>
      <c r="V162" s="32"/>
      <c r="W162" s="32"/>
      <c r="X162" s="32"/>
      <c r="Y162" s="32"/>
      <c r="Z162" s="32"/>
      <c r="AA162" s="32"/>
      <c r="AB162" s="32"/>
      <c r="AC162" s="32"/>
      <c r="AD162" s="32"/>
      <c r="AE162" s="32"/>
      <c r="AT162" s="17" t="s">
        <v>213</v>
      </c>
      <c r="AU162" s="17" t="s">
        <v>87</v>
      </c>
    </row>
    <row r="163" spans="1:65" s="2" customFormat="1" ht="16.5" customHeight="1">
      <c r="A163" s="32"/>
      <c r="B163" s="143"/>
      <c r="C163" s="144" t="s">
        <v>7</v>
      </c>
      <c r="D163" s="144" t="s">
        <v>208</v>
      </c>
      <c r="E163" s="145" t="s">
        <v>1955</v>
      </c>
      <c r="F163" s="146" t="s">
        <v>1956</v>
      </c>
      <c r="G163" s="147" t="s">
        <v>325</v>
      </c>
      <c r="H163" s="148">
        <v>20</v>
      </c>
      <c r="I163" s="149"/>
      <c r="J163" s="150">
        <f>ROUND(I163*H163,2)</f>
        <v>0</v>
      </c>
      <c r="K163" s="151"/>
      <c r="L163" s="33"/>
      <c r="M163" s="152" t="s">
        <v>1</v>
      </c>
      <c r="N163" s="153" t="s">
        <v>44</v>
      </c>
      <c r="O163" s="58"/>
      <c r="P163" s="154">
        <f>O163*H163</f>
        <v>0</v>
      </c>
      <c r="Q163" s="154">
        <v>0</v>
      </c>
      <c r="R163" s="154">
        <f>Q163*H163</f>
        <v>0</v>
      </c>
      <c r="S163" s="154">
        <v>0</v>
      </c>
      <c r="T163" s="155">
        <f>S163*H163</f>
        <v>0</v>
      </c>
      <c r="U163" s="32"/>
      <c r="V163" s="32"/>
      <c r="W163" s="32"/>
      <c r="X163" s="32"/>
      <c r="Y163" s="32"/>
      <c r="Z163" s="32"/>
      <c r="AA163" s="32"/>
      <c r="AB163" s="32"/>
      <c r="AC163" s="32"/>
      <c r="AD163" s="32"/>
      <c r="AE163" s="32"/>
      <c r="AR163" s="156" t="s">
        <v>902</v>
      </c>
      <c r="AT163" s="156" t="s">
        <v>208</v>
      </c>
      <c r="AU163" s="156" t="s">
        <v>87</v>
      </c>
      <c r="AY163" s="17" t="s">
        <v>207</v>
      </c>
      <c r="BE163" s="157">
        <f>IF(N163="základní",J163,0)</f>
        <v>0</v>
      </c>
      <c r="BF163" s="157">
        <f>IF(N163="snížená",J163,0)</f>
        <v>0</v>
      </c>
      <c r="BG163" s="157">
        <f>IF(N163="zákl. přenesená",J163,0)</f>
        <v>0</v>
      </c>
      <c r="BH163" s="157">
        <f>IF(N163="sníž. přenesená",J163,0)</f>
        <v>0</v>
      </c>
      <c r="BI163" s="157">
        <f>IF(N163="nulová",J163,0)</f>
        <v>0</v>
      </c>
      <c r="BJ163" s="17" t="s">
        <v>87</v>
      </c>
      <c r="BK163" s="157">
        <f>ROUND(I163*H163,2)</f>
        <v>0</v>
      </c>
      <c r="BL163" s="17" t="s">
        <v>902</v>
      </c>
      <c r="BM163" s="156" t="s">
        <v>1957</v>
      </c>
    </row>
    <row r="164" spans="1:47" s="2" customFormat="1" ht="29.25">
      <c r="A164" s="32"/>
      <c r="B164" s="33"/>
      <c r="C164" s="32"/>
      <c r="D164" s="158" t="s">
        <v>213</v>
      </c>
      <c r="E164" s="32"/>
      <c r="F164" s="159" t="s">
        <v>1958</v>
      </c>
      <c r="G164" s="32"/>
      <c r="H164" s="32"/>
      <c r="I164" s="160"/>
      <c r="J164" s="32"/>
      <c r="K164" s="32"/>
      <c r="L164" s="33"/>
      <c r="M164" s="161"/>
      <c r="N164" s="162"/>
      <c r="O164" s="58"/>
      <c r="P164" s="58"/>
      <c r="Q164" s="58"/>
      <c r="R164" s="58"/>
      <c r="S164" s="58"/>
      <c r="T164" s="59"/>
      <c r="U164" s="32"/>
      <c r="V164" s="32"/>
      <c r="W164" s="32"/>
      <c r="X164" s="32"/>
      <c r="Y164" s="32"/>
      <c r="Z164" s="32"/>
      <c r="AA164" s="32"/>
      <c r="AB164" s="32"/>
      <c r="AC164" s="32"/>
      <c r="AD164" s="32"/>
      <c r="AE164" s="32"/>
      <c r="AT164" s="17" t="s">
        <v>213</v>
      </c>
      <c r="AU164" s="17" t="s">
        <v>87</v>
      </c>
    </row>
    <row r="165" spans="1:65" s="2" customFormat="1" ht="21.75" customHeight="1">
      <c r="A165" s="32"/>
      <c r="B165" s="143"/>
      <c r="C165" s="144" t="s">
        <v>250</v>
      </c>
      <c r="D165" s="144" t="s">
        <v>208</v>
      </c>
      <c r="E165" s="145" t="s">
        <v>1959</v>
      </c>
      <c r="F165" s="146" t="s">
        <v>1960</v>
      </c>
      <c r="G165" s="147" t="s">
        <v>325</v>
      </c>
      <c r="H165" s="148">
        <v>20</v>
      </c>
      <c r="I165" s="149"/>
      <c r="J165" s="150">
        <f>ROUND(I165*H165,2)</f>
        <v>0</v>
      </c>
      <c r="K165" s="151"/>
      <c r="L165" s="33"/>
      <c r="M165" s="152" t="s">
        <v>1</v>
      </c>
      <c r="N165" s="153" t="s">
        <v>44</v>
      </c>
      <c r="O165" s="58"/>
      <c r="P165" s="154">
        <f>O165*H165</f>
        <v>0</v>
      </c>
      <c r="Q165" s="154">
        <v>0</v>
      </c>
      <c r="R165" s="154">
        <f>Q165*H165</f>
        <v>0</v>
      </c>
      <c r="S165" s="154">
        <v>0</v>
      </c>
      <c r="T165" s="155">
        <f>S165*H165</f>
        <v>0</v>
      </c>
      <c r="U165" s="32"/>
      <c r="V165" s="32"/>
      <c r="W165" s="32"/>
      <c r="X165" s="32"/>
      <c r="Y165" s="32"/>
      <c r="Z165" s="32"/>
      <c r="AA165" s="32"/>
      <c r="AB165" s="32"/>
      <c r="AC165" s="32"/>
      <c r="AD165" s="32"/>
      <c r="AE165" s="32"/>
      <c r="AR165" s="156" t="s">
        <v>902</v>
      </c>
      <c r="AT165" s="156" t="s">
        <v>208</v>
      </c>
      <c r="AU165" s="156" t="s">
        <v>87</v>
      </c>
      <c r="AY165" s="17" t="s">
        <v>207</v>
      </c>
      <c r="BE165" s="157">
        <f>IF(N165="základní",J165,0)</f>
        <v>0</v>
      </c>
      <c r="BF165" s="157">
        <f>IF(N165="snížená",J165,0)</f>
        <v>0</v>
      </c>
      <c r="BG165" s="157">
        <f>IF(N165="zákl. přenesená",J165,0)</f>
        <v>0</v>
      </c>
      <c r="BH165" s="157">
        <f>IF(N165="sníž. přenesená",J165,0)</f>
        <v>0</v>
      </c>
      <c r="BI165" s="157">
        <f>IF(N165="nulová",J165,0)</f>
        <v>0</v>
      </c>
      <c r="BJ165" s="17" t="s">
        <v>87</v>
      </c>
      <c r="BK165" s="157">
        <f>ROUND(I165*H165,2)</f>
        <v>0</v>
      </c>
      <c r="BL165" s="17" t="s">
        <v>902</v>
      </c>
      <c r="BM165" s="156" t="s">
        <v>1961</v>
      </c>
    </row>
    <row r="166" spans="1:47" s="2" customFormat="1" ht="48.75">
      <c r="A166" s="32"/>
      <c r="B166" s="33"/>
      <c r="C166" s="32"/>
      <c r="D166" s="158" t="s">
        <v>213</v>
      </c>
      <c r="E166" s="32"/>
      <c r="F166" s="159" t="s">
        <v>1962</v>
      </c>
      <c r="G166" s="32"/>
      <c r="H166" s="32"/>
      <c r="I166" s="160"/>
      <c r="J166" s="32"/>
      <c r="K166" s="32"/>
      <c r="L166" s="33"/>
      <c r="M166" s="161"/>
      <c r="N166" s="162"/>
      <c r="O166" s="58"/>
      <c r="P166" s="58"/>
      <c r="Q166" s="58"/>
      <c r="R166" s="58"/>
      <c r="S166" s="58"/>
      <c r="T166" s="59"/>
      <c r="U166" s="32"/>
      <c r="V166" s="32"/>
      <c r="W166" s="32"/>
      <c r="X166" s="32"/>
      <c r="Y166" s="32"/>
      <c r="Z166" s="32"/>
      <c r="AA166" s="32"/>
      <c r="AB166" s="32"/>
      <c r="AC166" s="32"/>
      <c r="AD166" s="32"/>
      <c r="AE166" s="32"/>
      <c r="AT166" s="17" t="s">
        <v>213</v>
      </c>
      <c r="AU166" s="17" t="s">
        <v>87</v>
      </c>
    </row>
    <row r="167" spans="1:65" s="2" customFormat="1" ht="21.75" customHeight="1">
      <c r="A167" s="32"/>
      <c r="B167" s="143"/>
      <c r="C167" s="144" t="s">
        <v>289</v>
      </c>
      <c r="D167" s="144" t="s">
        <v>208</v>
      </c>
      <c r="E167" s="145" t="s">
        <v>1356</v>
      </c>
      <c r="F167" s="146" t="s">
        <v>1357</v>
      </c>
      <c r="G167" s="147" t="s">
        <v>796</v>
      </c>
      <c r="H167" s="148">
        <v>5</v>
      </c>
      <c r="I167" s="149"/>
      <c r="J167" s="150">
        <f>ROUND(I167*H167,2)</f>
        <v>0</v>
      </c>
      <c r="K167" s="151"/>
      <c r="L167" s="33"/>
      <c r="M167" s="152" t="s">
        <v>1</v>
      </c>
      <c r="N167" s="153" t="s">
        <v>44</v>
      </c>
      <c r="O167" s="58"/>
      <c r="P167" s="154">
        <f>O167*H167</f>
        <v>0</v>
      </c>
      <c r="Q167" s="154">
        <v>0</v>
      </c>
      <c r="R167" s="154">
        <f>Q167*H167</f>
        <v>0</v>
      </c>
      <c r="S167" s="154">
        <v>0</v>
      </c>
      <c r="T167" s="155">
        <f>S167*H167</f>
        <v>0</v>
      </c>
      <c r="U167" s="32"/>
      <c r="V167" s="32"/>
      <c r="W167" s="32"/>
      <c r="X167" s="32"/>
      <c r="Y167" s="32"/>
      <c r="Z167" s="32"/>
      <c r="AA167" s="32"/>
      <c r="AB167" s="32"/>
      <c r="AC167" s="32"/>
      <c r="AD167" s="32"/>
      <c r="AE167" s="32"/>
      <c r="AR167" s="156" t="s">
        <v>902</v>
      </c>
      <c r="AT167" s="156" t="s">
        <v>208</v>
      </c>
      <c r="AU167" s="156" t="s">
        <v>87</v>
      </c>
      <c r="AY167" s="17" t="s">
        <v>207</v>
      </c>
      <c r="BE167" s="157">
        <f>IF(N167="základní",J167,0)</f>
        <v>0</v>
      </c>
      <c r="BF167" s="157">
        <f>IF(N167="snížená",J167,0)</f>
        <v>0</v>
      </c>
      <c r="BG167" s="157">
        <f>IF(N167="zákl. přenesená",J167,0)</f>
        <v>0</v>
      </c>
      <c r="BH167" s="157">
        <f>IF(N167="sníž. přenesená",J167,0)</f>
        <v>0</v>
      </c>
      <c r="BI167" s="157">
        <f>IF(N167="nulová",J167,0)</f>
        <v>0</v>
      </c>
      <c r="BJ167" s="17" t="s">
        <v>87</v>
      </c>
      <c r="BK167" s="157">
        <f>ROUND(I167*H167,2)</f>
        <v>0</v>
      </c>
      <c r="BL167" s="17" t="s">
        <v>902</v>
      </c>
      <c r="BM167" s="156" t="s">
        <v>1963</v>
      </c>
    </row>
    <row r="168" spans="1:47" s="2" customFormat="1" ht="48.75">
      <c r="A168" s="32"/>
      <c r="B168" s="33"/>
      <c r="C168" s="32"/>
      <c r="D168" s="158" t="s">
        <v>213</v>
      </c>
      <c r="E168" s="32"/>
      <c r="F168" s="159" t="s">
        <v>1964</v>
      </c>
      <c r="G168" s="32"/>
      <c r="H168" s="32"/>
      <c r="I168" s="160"/>
      <c r="J168" s="32"/>
      <c r="K168" s="32"/>
      <c r="L168" s="33"/>
      <c r="M168" s="161"/>
      <c r="N168" s="162"/>
      <c r="O168" s="58"/>
      <c r="P168" s="58"/>
      <c r="Q168" s="58"/>
      <c r="R168" s="58"/>
      <c r="S168" s="58"/>
      <c r="T168" s="59"/>
      <c r="U168" s="32"/>
      <c r="V168" s="32"/>
      <c r="W168" s="32"/>
      <c r="X168" s="32"/>
      <c r="Y168" s="32"/>
      <c r="Z168" s="32"/>
      <c r="AA168" s="32"/>
      <c r="AB168" s="32"/>
      <c r="AC168" s="32"/>
      <c r="AD168" s="32"/>
      <c r="AE168" s="32"/>
      <c r="AT168" s="17" t="s">
        <v>213</v>
      </c>
      <c r="AU168" s="17" t="s">
        <v>87</v>
      </c>
    </row>
    <row r="169" spans="1:65" s="2" customFormat="1" ht="21.75" customHeight="1">
      <c r="A169" s="32"/>
      <c r="B169" s="143"/>
      <c r="C169" s="144" t="s">
        <v>253</v>
      </c>
      <c r="D169" s="144" t="s">
        <v>208</v>
      </c>
      <c r="E169" s="145" t="s">
        <v>1376</v>
      </c>
      <c r="F169" s="146" t="s">
        <v>1377</v>
      </c>
      <c r="G169" s="147" t="s">
        <v>796</v>
      </c>
      <c r="H169" s="148">
        <v>5</v>
      </c>
      <c r="I169" s="149"/>
      <c r="J169" s="150">
        <f>ROUND(I169*H169,2)</f>
        <v>0</v>
      </c>
      <c r="K169" s="151"/>
      <c r="L169" s="33"/>
      <c r="M169" s="152" t="s">
        <v>1</v>
      </c>
      <c r="N169" s="153" t="s">
        <v>44</v>
      </c>
      <c r="O169" s="58"/>
      <c r="P169" s="154">
        <f>O169*H169</f>
        <v>0</v>
      </c>
      <c r="Q169" s="154">
        <v>0</v>
      </c>
      <c r="R169" s="154">
        <f>Q169*H169</f>
        <v>0</v>
      </c>
      <c r="S169" s="154">
        <v>0</v>
      </c>
      <c r="T169" s="155">
        <f>S169*H169</f>
        <v>0</v>
      </c>
      <c r="U169" s="32"/>
      <c r="V169" s="32"/>
      <c r="W169" s="32"/>
      <c r="X169" s="32"/>
      <c r="Y169" s="32"/>
      <c r="Z169" s="32"/>
      <c r="AA169" s="32"/>
      <c r="AB169" s="32"/>
      <c r="AC169" s="32"/>
      <c r="AD169" s="32"/>
      <c r="AE169" s="32"/>
      <c r="AR169" s="156" t="s">
        <v>902</v>
      </c>
      <c r="AT169" s="156" t="s">
        <v>208</v>
      </c>
      <c r="AU169" s="156" t="s">
        <v>87</v>
      </c>
      <c r="AY169" s="17" t="s">
        <v>207</v>
      </c>
      <c r="BE169" s="157">
        <f>IF(N169="základní",J169,0)</f>
        <v>0</v>
      </c>
      <c r="BF169" s="157">
        <f>IF(N169="snížená",J169,0)</f>
        <v>0</v>
      </c>
      <c r="BG169" s="157">
        <f>IF(N169="zákl. přenesená",J169,0)</f>
        <v>0</v>
      </c>
      <c r="BH169" s="157">
        <f>IF(N169="sníž. přenesená",J169,0)</f>
        <v>0</v>
      </c>
      <c r="BI169" s="157">
        <f>IF(N169="nulová",J169,0)</f>
        <v>0</v>
      </c>
      <c r="BJ169" s="17" t="s">
        <v>87</v>
      </c>
      <c r="BK169" s="157">
        <f>ROUND(I169*H169,2)</f>
        <v>0</v>
      </c>
      <c r="BL169" s="17" t="s">
        <v>902</v>
      </c>
      <c r="BM169" s="156" t="s">
        <v>1965</v>
      </c>
    </row>
    <row r="170" spans="1:47" s="2" customFormat="1" ht="58.5">
      <c r="A170" s="32"/>
      <c r="B170" s="33"/>
      <c r="C170" s="32"/>
      <c r="D170" s="158" t="s">
        <v>213</v>
      </c>
      <c r="E170" s="32"/>
      <c r="F170" s="159" t="s">
        <v>1966</v>
      </c>
      <c r="G170" s="32"/>
      <c r="H170" s="32"/>
      <c r="I170" s="160"/>
      <c r="J170" s="32"/>
      <c r="K170" s="32"/>
      <c r="L170" s="33"/>
      <c r="M170" s="164"/>
      <c r="N170" s="165"/>
      <c r="O170" s="166"/>
      <c r="P170" s="166"/>
      <c r="Q170" s="166"/>
      <c r="R170" s="166"/>
      <c r="S170" s="166"/>
      <c r="T170" s="167"/>
      <c r="U170" s="32"/>
      <c r="V170" s="32"/>
      <c r="W170" s="32"/>
      <c r="X170" s="32"/>
      <c r="Y170" s="32"/>
      <c r="Z170" s="32"/>
      <c r="AA170" s="32"/>
      <c r="AB170" s="32"/>
      <c r="AC170" s="32"/>
      <c r="AD170" s="32"/>
      <c r="AE170" s="32"/>
      <c r="AT170" s="17" t="s">
        <v>213</v>
      </c>
      <c r="AU170" s="17" t="s">
        <v>87</v>
      </c>
    </row>
    <row r="171" spans="1:31" s="2" customFormat="1" ht="6.95" customHeight="1">
      <c r="A171" s="32"/>
      <c r="B171" s="47"/>
      <c r="C171" s="48"/>
      <c r="D171" s="48"/>
      <c r="E171" s="48"/>
      <c r="F171" s="48"/>
      <c r="G171" s="48"/>
      <c r="H171" s="48"/>
      <c r="I171" s="48"/>
      <c r="J171" s="48"/>
      <c r="K171" s="48"/>
      <c r="L171" s="33"/>
      <c r="M171" s="32"/>
      <c r="O171" s="32"/>
      <c r="P171" s="32"/>
      <c r="Q171" s="32"/>
      <c r="R171" s="32"/>
      <c r="S171" s="32"/>
      <c r="T171" s="32"/>
      <c r="U171" s="32"/>
      <c r="V171" s="32"/>
      <c r="W171" s="32"/>
      <c r="X171" s="32"/>
      <c r="Y171" s="32"/>
      <c r="Z171" s="32"/>
      <c r="AA171" s="32"/>
      <c r="AB171" s="32"/>
      <c r="AC171" s="32"/>
      <c r="AD171" s="32"/>
      <c r="AE171" s="32"/>
    </row>
  </sheetData>
  <autoFilter ref="C120:K170"/>
  <mergeCells count="12">
    <mergeCell ref="E113:H113"/>
    <mergeCell ref="L2:V2"/>
    <mergeCell ref="E85:H85"/>
    <mergeCell ref="E87:H87"/>
    <mergeCell ref="E89:H89"/>
    <mergeCell ref="E109:H109"/>
    <mergeCell ref="E111:H11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9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2" t="s">
        <v>5</v>
      </c>
      <c r="M2" s="243"/>
      <c r="N2" s="243"/>
      <c r="O2" s="243"/>
      <c r="P2" s="243"/>
      <c r="Q2" s="243"/>
      <c r="R2" s="243"/>
      <c r="S2" s="243"/>
      <c r="T2" s="243"/>
      <c r="U2" s="243"/>
      <c r="V2" s="243"/>
      <c r="AT2" s="17" t="s">
        <v>88</v>
      </c>
    </row>
    <row r="3" spans="2:46" s="1" customFormat="1" ht="6.95" customHeight="1" hidden="1">
      <c r="B3" s="18"/>
      <c r="C3" s="19"/>
      <c r="D3" s="19"/>
      <c r="E3" s="19"/>
      <c r="F3" s="19"/>
      <c r="G3" s="19"/>
      <c r="H3" s="19"/>
      <c r="I3" s="19"/>
      <c r="J3" s="19"/>
      <c r="K3" s="19"/>
      <c r="L3" s="20"/>
      <c r="AT3" s="17" t="s">
        <v>89</v>
      </c>
    </row>
    <row r="4" spans="2:46" s="1" customFormat="1" ht="24.95" customHeight="1" hidden="1">
      <c r="B4" s="20"/>
      <c r="D4" s="21" t="s">
        <v>183</v>
      </c>
      <c r="L4" s="20"/>
      <c r="M4" s="98" t="s">
        <v>10</v>
      </c>
      <c r="AT4" s="17" t="s">
        <v>3</v>
      </c>
    </row>
    <row r="5" spans="2:12" s="1" customFormat="1" ht="6.95" customHeight="1" hidden="1">
      <c r="B5" s="20"/>
      <c r="L5" s="20"/>
    </row>
    <row r="6" spans="2:12" s="1" customFormat="1" ht="12" customHeight="1" hidden="1">
      <c r="B6" s="20"/>
      <c r="D6" s="27" t="s">
        <v>16</v>
      </c>
      <c r="L6" s="20"/>
    </row>
    <row r="7" spans="2:12" s="1" customFormat="1" ht="16.5" customHeight="1" hidden="1">
      <c r="B7" s="20"/>
      <c r="E7" s="259" t="str">
        <f>'Rekapitulace stavby'!K6</f>
        <v>Oprava nástupišť č. 5 a 6 v žst. Brno hl.n.</v>
      </c>
      <c r="F7" s="260"/>
      <c r="G7" s="260"/>
      <c r="H7" s="260"/>
      <c r="L7" s="20"/>
    </row>
    <row r="8" spans="1:31" s="2" customFormat="1" ht="12" customHeight="1" hidden="1">
      <c r="A8" s="32"/>
      <c r="B8" s="33"/>
      <c r="C8" s="32"/>
      <c r="D8" s="27" t="s">
        <v>184</v>
      </c>
      <c r="E8" s="32"/>
      <c r="F8" s="32"/>
      <c r="G8" s="32"/>
      <c r="H8" s="32"/>
      <c r="I8" s="32"/>
      <c r="J8" s="32"/>
      <c r="K8" s="32"/>
      <c r="L8" s="42"/>
      <c r="S8" s="32"/>
      <c r="T8" s="32"/>
      <c r="U8" s="32"/>
      <c r="V8" s="32"/>
      <c r="W8" s="32"/>
      <c r="X8" s="32"/>
      <c r="Y8" s="32"/>
      <c r="Z8" s="32"/>
      <c r="AA8" s="32"/>
      <c r="AB8" s="32"/>
      <c r="AC8" s="32"/>
      <c r="AD8" s="32"/>
      <c r="AE8" s="32"/>
    </row>
    <row r="9" spans="1:31" s="2" customFormat="1" ht="16.5" customHeight="1" hidden="1">
      <c r="A9" s="32"/>
      <c r="B9" s="33"/>
      <c r="C9" s="32"/>
      <c r="D9" s="32"/>
      <c r="E9" s="232" t="s">
        <v>185</v>
      </c>
      <c r="F9" s="258"/>
      <c r="G9" s="258"/>
      <c r="H9" s="258"/>
      <c r="I9" s="32"/>
      <c r="J9" s="32"/>
      <c r="K9" s="32"/>
      <c r="L9" s="42"/>
      <c r="S9" s="32"/>
      <c r="T9" s="32"/>
      <c r="U9" s="32"/>
      <c r="V9" s="32"/>
      <c r="W9" s="32"/>
      <c r="X9" s="32"/>
      <c r="Y9" s="32"/>
      <c r="Z9" s="32"/>
      <c r="AA9" s="32"/>
      <c r="AB9" s="32"/>
      <c r="AC9" s="32"/>
      <c r="AD9" s="32"/>
      <c r="AE9" s="32"/>
    </row>
    <row r="10" spans="1:31" s="2" customFormat="1" ht="12" hidden="1">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hidden="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hidden="1">
      <c r="A12" s="32"/>
      <c r="B12" s="33"/>
      <c r="C12" s="32"/>
      <c r="D12" s="27" t="s">
        <v>20</v>
      </c>
      <c r="E12" s="32"/>
      <c r="F12" s="25" t="s">
        <v>21</v>
      </c>
      <c r="G12" s="32"/>
      <c r="H12" s="32"/>
      <c r="I12" s="27" t="s">
        <v>22</v>
      </c>
      <c r="J12" s="55" t="str">
        <f>'Rekapitulace stavby'!AN8</f>
        <v>18. 2. 2021</v>
      </c>
      <c r="K12" s="32"/>
      <c r="L12" s="42"/>
      <c r="S12" s="32"/>
      <c r="T12" s="32"/>
      <c r="U12" s="32"/>
      <c r="V12" s="32"/>
      <c r="W12" s="32"/>
      <c r="X12" s="32"/>
      <c r="Y12" s="32"/>
      <c r="Z12" s="32"/>
      <c r="AA12" s="32"/>
      <c r="AB12" s="32"/>
      <c r="AC12" s="32"/>
      <c r="AD12" s="32"/>
      <c r="AE12" s="32"/>
    </row>
    <row r="13" spans="1:31" s="2" customFormat="1" ht="10.9" customHeight="1" hidden="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hidden="1">
      <c r="A14" s="32"/>
      <c r="B14" s="33"/>
      <c r="C14" s="32"/>
      <c r="D14" s="27" t="s">
        <v>24</v>
      </c>
      <c r="E14" s="32"/>
      <c r="F14" s="32"/>
      <c r="G14" s="32"/>
      <c r="H14" s="32"/>
      <c r="I14" s="27" t="s">
        <v>25</v>
      </c>
      <c r="J14" s="25" t="s">
        <v>26</v>
      </c>
      <c r="K14" s="32"/>
      <c r="L14" s="42"/>
      <c r="S14" s="32"/>
      <c r="T14" s="32"/>
      <c r="U14" s="32"/>
      <c r="V14" s="32"/>
      <c r="W14" s="32"/>
      <c r="X14" s="32"/>
      <c r="Y14" s="32"/>
      <c r="Z14" s="32"/>
      <c r="AA14" s="32"/>
      <c r="AB14" s="32"/>
      <c r="AC14" s="32"/>
      <c r="AD14" s="32"/>
      <c r="AE14" s="32"/>
    </row>
    <row r="15" spans="1:31" s="2" customFormat="1" ht="18" customHeight="1" hidden="1">
      <c r="A15" s="32"/>
      <c r="B15" s="33"/>
      <c r="C15" s="32"/>
      <c r="D15" s="32"/>
      <c r="E15" s="25" t="s">
        <v>27</v>
      </c>
      <c r="F15" s="32"/>
      <c r="G15" s="32"/>
      <c r="H15" s="32"/>
      <c r="I15" s="27" t="s">
        <v>28</v>
      </c>
      <c r="J15" s="25" t="s">
        <v>29</v>
      </c>
      <c r="K15" s="32"/>
      <c r="L15" s="42"/>
      <c r="S15" s="32"/>
      <c r="T15" s="32"/>
      <c r="U15" s="32"/>
      <c r="V15" s="32"/>
      <c r="W15" s="32"/>
      <c r="X15" s="32"/>
      <c r="Y15" s="32"/>
      <c r="Z15" s="32"/>
      <c r="AA15" s="32"/>
      <c r="AB15" s="32"/>
      <c r="AC15" s="32"/>
      <c r="AD15" s="32"/>
      <c r="AE15" s="32"/>
    </row>
    <row r="16" spans="1:31" s="2" customFormat="1" ht="6.95" customHeight="1" hidden="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hidden="1">
      <c r="A17" s="32"/>
      <c r="B17" s="33"/>
      <c r="C17" s="32"/>
      <c r="D17" s="27" t="s">
        <v>30</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hidden="1">
      <c r="A18" s="32"/>
      <c r="B18" s="33"/>
      <c r="C18" s="32"/>
      <c r="D18" s="32"/>
      <c r="E18" s="261" t="str">
        <f>'Rekapitulace stavby'!E14</f>
        <v>Vyplň údaj</v>
      </c>
      <c r="F18" s="247"/>
      <c r="G18" s="247"/>
      <c r="H18" s="247"/>
      <c r="I18" s="27" t="s">
        <v>28</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hidden="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hidden="1">
      <c r="A20" s="32"/>
      <c r="B20" s="33"/>
      <c r="C20" s="32"/>
      <c r="D20" s="27" t="s">
        <v>32</v>
      </c>
      <c r="E20" s="32"/>
      <c r="F20" s="32"/>
      <c r="G20" s="32"/>
      <c r="H20" s="32"/>
      <c r="I20" s="27" t="s">
        <v>25</v>
      </c>
      <c r="J20" s="25" t="s">
        <v>33</v>
      </c>
      <c r="K20" s="32"/>
      <c r="L20" s="42"/>
      <c r="S20" s="32"/>
      <c r="T20" s="32"/>
      <c r="U20" s="32"/>
      <c r="V20" s="32"/>
      <c r="W20" s="32"/>
      <c r="X20" s="32"/>
      <c r="Y20" s="32"/>
      <c r="Z20" s="32"/>
      <c r="AA20" s="32"/>
      <c r="AB20" s="32"/>
      <c r="AC20" s="32"/>
      <c r="AD20" s="32"/>
      <c r="AE20" s="32"/>
    </row>
    <row r="21" spans="1:31" s="2" customFormat="1" ht="18" customHeight="1" hidden="1">
      <c r="A21" s="32"/>
      <c r="B21" s="33"/>
      <c r="C21" s="32"/>
      <c r="D21" s="32"/>
      <c r="E21" s="25" t="s">
        <v>34</v>
      </c>
      <c r="F21" s="32"/>
      <c r="G21" s="32"/>
      <c r="H21" s="32"/>
      <c r="I21" s="27" t="s">
        <v>28</v>
      </c>
      <c r="J21" s="25" t="s">
        <v>35</v>
      </c>
      <c r="K21" s="32"/>
      <c r="L21" s="42"/>
      <c r="S21" s="32"/>
      <c r="T21" s="32"/>
      <c r="U21" s="32"/>
      <c r="V21" s="32"/>
      <c r="W21" s="32"/>
      <c r="X21" s="32"/>
      <c r="Y21" s="32"/>
      <c r="Z21" s="32"/>
      <c r="AA21" s="32"/>
      <c r="AB21" s="32"/>
      <c r="AC21" s="32"/>
      <c r="AD21" s="32"/>
      <c r="AE21" s="32"/>
    </row>
    <row r="22" spans="1:31" s="2" customFormat="1" ht="6.95" customHeight="1" hidden="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hidden="1">
      <c r="A23" s="32"/>
      <c r="B23" s="33"/>
      <c r="C23" s="32"/>
      <c r="D23" s="27" t="s">
        <v>37</v>
      </c>
      <c r="E23" s="32"/>
      <c r="F23" s="32"/>
      <c r="G23" s="32"/>
      <c r="H23" s="32"/>
      <c r="I23" s="27" t="s">
        <v>25</v>
      </c>
      <c r="J23" s="25" t="s">
        <v>33</v>
      </c>
      <c r="K23" s="32"/>
      <c r="L23" s="42"/>
      <c r="S23" s="32"/>
      <c r="T23" s="32"/>
      <c r="U23" s="32"/>
      <c r="V23" s="32"/>
      <c r="W23" s="32"/>
      <c r="X23" s="32"/>
      <c r="Y23" s="32"/>
      <c r="Z23" s="32"/>
      <c r="AA23" s="32"/>
      <c r="AB23" s="32"/>
      <c r="AC23" s="32"/>
      <c r="AD23" s="32"/>
      <c r="AE23" s="32"/>
    </row>
    <row r="24" spans="1:31" s="2" customFormat="1" ht="18" customHeight="1" hidden="1">
      <c r="A24" s="32"/>
      <c r="B24" s="33"/>
      <c r="C24" s="32"/>
      <c r="D24" s="32"/>
      <c r="E24" s="25" t="s">
        <v>34</v>
      </c>
      <c r="F24" s="32"/>
      <c r="G24" s="32"/>
      <c r="H24" s="32"/>
      <c r="I24" s="27" t="s">
        <v>28</v>
      </c>
      <c r="J24" s="25" t="s">
        <v>35</v>
      </c>
      <c r="K24" s="32"/>
      <c r="L24" s="42"/>
      <c r="S24" s="32"/>
      <c r="T24" s="32"/>
      <c r="U24" s="32"/>
      <c r="V24" s="32"/>
      <c r="W24" s="32"/>
      <c r="X24" s="32"/>
      <c r="Y24" s="32"/>
      <c r="Z24" s="32"/>
      <c r="AA24" s="32"/>
      <c r="AB24" s="32"/>
      <c r="AC24" s="32"/>
      <c r="AD24" s="32"/>
      <c r="AE24" s="32"/>
    </row>
    <row r="25" spans="1:31" s="2" customFormat="1" ht="6.95" customHeight="1" hidden="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hidden="1">
      <c r="A26" s="32"/>
      <c r="B26" s="33"/>
      <c r="C26" s="32"/>
      <c r="D26" s="27" t="s">
        <v>38</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hidden="1">
      <c r="A27" s="99"/>
      <c r="B27" s="100"/>
      <c r="C27" s="99"/>
      <c r="D27" s="99"/>
      <c r="E27" s="251" t="s">
        <v>1</v>
      </c>
      <c r="F27" s="251"/>
      <c r="G27" s="251"/>
      <c r="H27" s="251"/>
      <c r="I27" s="99"/>
      <c r="J27" s="99"/>
      <c r="K27" s="99"/>
      <c r="L27" s="101"/>
      <c r="S27" s="99"/>
      <c r="T27" s="99"/>
      <c r="U27" s="99"/>
      <c r="V27" s="99"/>
      <c r="W27" s="99"/>
      <c r="X27" s="99"/>
      <c r="Y27" s="99"/>
      <c r="Z27" s="99"/>
      <c r="AA27" s="99"/>
      <c r="AB27" s="99"/>
      <c r="AC27" s="99"/>
      <c r="AD27" s="99"/>
      <c r="AE27" s="99"/>
    </row>
    <row r="28" spans="1:31" s="2" customFormat="1" ht="6.95" customHeight="1" hidden="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hidden="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hidden="1">
      <c r="A30" s="32"/>
      <c r="B30" s="33"/>
      <c r="C30" s="32"/>
      <c r="D30" s="102" t="s">
        <v>39</v>
      </c>
      <c r="E30" s="32"/>
      <c r="F30" s="32"/>
      <c r="G30" s="32"/>
      <c r="H30" s="32"/>
      <c r="I30" s="32"/>
      <c r="J30" s="71">
        <f>ROUND(J117,2)</f>
        <v>0</v>
      </c>
      <c r="K30" s="32"/>
      <c r="L30" s="42"/>
      <c r="S30" s="32"/>
      <c r="T30" s="32"/>
      <c r="U30" s="32"/>
      <c r="V30" s="32"/>
      <c r="W30" s="32"/>
      <c r="X30" s="32"/>
      <c r="Y30" s="32"/>
      <c r="Z30" s="32"/>
      <c r="AA30" s="32"/>
      <c r="AB30" s="32"/>
      <c r="AC30" s="32"/>
      <c r="AD30" s="32"/>
      <c r="AE30" s="32"/>
    </row>
    <row r="31" spans="1:31" s="2" customFormat="1" ht="6.95" customHeight="1" hidden="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hidden="1">
      <c r="A32" s="32"/>
      <c r="B32" s="33"/>
      <c r="C32" s="32"/>
      <c r="D32" s="32"/>
      <c r="E32" s="32"/>
      <c r="F32" s="36" t="s">
        <v>41</v>
      </c>
      <c r="G32" s="32"/>
      <c r="H32" s="32"/>
      <c r="I32" s="36" t="s">
        <v>40</v>
      </c>
      <c r="J32" s="36" t="s">
        <v>42</v>
      </c>
      <c r="K32" s="32"/>
      <c r="L32" s="42"/>
      <c r="S32" s="32"/>
      <c r="T32" s="32"/>
      <c r="U32" s="32"/>
      <c r="V32" s="32"/>
      <c r="W32" s="32"/>
      <c r="X32" s="32"/>
      <c r="Y32" s="32"/>
      <c r="Z32" s="32"/>
      <c r="AA32" s="32"/>
      <c r="AB32" s="32"/>
      <c r="AC32" s="32"/>
      <c r="AD32" s="32"/>
      <c r="AE32" s="32"/>
    </row>
    <row r="33" spans="1:31" s="2" customFormat="1" ht="14.45" customHeight="1" hidden="1">
      <c r="A33" s="32"/>
      <c r="B33" s="33"/>
      <c r="C33" s="32"/>
      <c r="D33" s="103" t="s">
        <v>43</v>
      </c>
      <c r="E33" s="27" t="s">
        <v>44</v>
      </c>
      <c r="F33" s="104">
        <f>ROUND((SUM(BE117:BE189)),2)</f>
        <v>0</v>
      </c>
      <c r="G33" s="32"/>
      <c r="H33" s="32"/>
      <c r="I33" s="105">
        <v>0.21</v>
      </c>
      <c r="J33" s="104">
        <f>ROUND(((SUM(BE117:BE189))*I33),2)</f>
        <v>0</v>
      </c>
      <c r="K33" s="32"/>
      <c r="L33" s="42"/>
      <c r="S33" s="32"/>
      <c r="T33" s="32"/>
      <c r="U33" s="32"/>
      <c r="V33" s="32"/>
      <c r="W33" s="32"/>
      <c r="X33" s="32"/>
      <c r="Y33" s="32"/>
      <c r="Z33" s="32"/>
      <c r="AA33" s="32"/>
      <c r="AB33" s="32"/>
      <c r="AC33" s="32"/>
      <c r="AD33" s="32"/>
      <c r="AE33" s="32"/>
    </row>
    <row r="34" spans="1:31" s="2" customFormat="1" ht="14.45" customHeight="1" hidden="1">
      <c r="A34" s="32"/>
      <c r="B34" s="33"/>
      <c r="C34" s="32"/>
      <c r="D34" s="32"/>
      <c r="E34" s="27" t="s">
        <v>45</v>
      </c>
      <c r="F34" s="104">
        <f>ROUND((SUM(BF117:BF189)),2)</f>
        <v>0</v>
      </c>
      <c r="G34" s="32"/>
      <c r="H34" s="32"/>
      <c r="I34" s="105">
        <v>0.15</v>
      </c>
      <c r="J34" s="104">
        <f>ROUND(((SUM(BF117:BF189))*I34),2)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46</v>
      </c>
      <c r="F35" s="104">
        <f>ROUND((SUM(BG117:BG189)),2)</f>
        <v>0</v>
      </c>
      <c r="G35" s="32"/>
      <c r="H35" s="32"/>
      <c r="I35" s="105">
        <v>0.21</v>
      </c>
      <c r="J35" s="104">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47</v>
      </c>
      <c r="F36" s="104">
        <f>ROUND((SUM(BH117:BH189)),2)</f>
        <v>0</v>
      </c>
      <c r="G36" s="32"/>
      <c r="H36" s="32"/>
      <c r="I36" s="105">
        <v>0.15</v>
      </c>
      <c r="J36" s="104">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48</v>
      </c>
      <c r="F37" s="104">
        <f>ROUND((SUM(BI117:BI189)),2)</f>
        <v>0</v>
      </c>
      <c r="G37" s="32"/>
      <c r="H37" s="32"/>
      <c r="I37" s="105">
        <v>0</v>
      </c>
      <c r="J37" s="104">
        <f>0</f>
        <v>0</v>
      </c>
      <c r="K37" s="32"/>
      <c r="L37" s="42"/>
      <c r="S37" s="32"/>
      <c r="T37" s="32"/>
      <c r="U37" s="32"/>
      <c r="V37" s="32"/>
      <c r="W37" s="32"/>
      <c r="X37" s="32"/>
      <c r="Y37" s="32"/>
      <c r="Z37" s="32"/>
      <c r="AA37" s="32"/>
      <c r="AB37" s="32"/>
      <c r="AC37" s="32"/>
      <c r="AD37" s="32"/>
      <c r="AE37" s="32"/>
    </row>
    <row r="38" spans="1:31" s="2" customFormat="1" ht="6.95" customHeight="1" hidden="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hidden="1">
      <c r="A39" s="32"/>
      <c r="B39" s="33"/>
      <c r="C39" s="106"/>
      <c r="D39" s="107" t="s">
        <v>49</v>
      </c>
      <c r="E39" s="60"/>
      <c r="F39" s="60"/>
      <c r="G39" s="108" t="s">
        <v>50</v>
      </c>
      <c r="H39" s="109" t="s">
        <v>51</v>
      </c>
      <c r="I39" s="60"/>
      <c r="J39" s="110">
        <f>SUM(J30:J37)</f>
        <v>0</v>
      </c>
      <c r="K39" s="111"/>
      <c r="L39" s="42"/>
      <c r="S39" s="32"/>
      <c r="T39" s="32"/>
      <c r="U39" s="32"/>
      <c r="V39" s="32"/>
      <c r="W39" s="32"/>
      <c r="X39" s="32"/>
      <c r="Y39" s="32"/>
      <c r="Z39" s="32"/>
      <c r="AA39" s="32"/>
      <c r="AB39" s="32"/>
      <c r="AC39" s="32"/>
      <c r="AD39" s="32"/>
      <c r="AE39" s="32"/>
    </row>
    <row r="40" spans="1:31" s="2" customFormat="1" ht="14.45" customHeight="1" hidden="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42"/>
      <c r="D50" s="43" t="s">
        <v>52</v>
      </c>
      <c r="E50" s="44"/>
      <c r="F50" s="44"/>
      <c r="G50" s="43" t="s">
        <v>53</v>
      </c>
      <c r="H50" s="44"/>
      <c r="I50" s="44"/>
      <c r="J50" s="44"/>
      <c r="K50" s="44"/>
      <c r="L50" s="42"/>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75" hidden="1">
      <c r="A61" s="32"/>
      <c r="B61" s="33"/>
      <c r="C61" s="32"/>
      <c r="D61" s="45" t="s">
        <v>54</v>
      </c>
      <c r="E61" s="35"/>
      <c r="F61" s="112" t="s">
        <v>55</v>
      </c>
      <c r="G61" s="45" t="s">
        <v>54</v>
      </c>
      <c r="H61" s="35"/>
      <c r="I61" s="35"/>
      <c r="J61" s="113" t="s">
        <v>55</v>
      </c>
      <c r="K61" s="35"/>
      <c r="L61" s="42"/>
      <c r="S61" s="32"/>
      <c r="T61" s="32"/>
      <c r="U61" s="32"/>
      <c r="V61" s="32"/>
      <c r="W61" s="32"/>
      <c r="X61" s="32"/>
      <c r="Y61" s="32"/>
      <c r="Z61" s="32"/>
      <c r="AA61" s="32"/>
      <c r="AB61" s="32"/>
      <c r="AC61" s="32"/>
      <c r="AD61" s="32"/>
      <c r="AE61" s="32"/>
    </row>
    <row r="62" spans="2:12" ht="12" hidden="1">
      <c r="B62" s="20"/>
      <c r="L62" s="20"/>
    </row>
    <row r="63" spans="2:12" ht="12" hidden="1">
      <c r="B63" s="20"/>
      <c r="L63" s="20"/>
    </row>
    <row r="64" spans="2:12" ht="12" hidden="1">
      <c r="B64" s="20"/>
      <c r="L64" s="20"/>
    </row>
    <row r="65" spans="1:31" s="2" customFormat="1" ht="12.75" hidden="1">
      <c r="A65" s="32"/>
      <c r="B65" s="33"/>
      <c r="C65" s="32"/>
      <c r="D65" s="43" t="s">
        <v>56</v>
      </c>
      <c r="E65" s="46"/>
      <c r="F65" s="46"/>
      <c r="G65" s="43" t="s">
        <v>57</v>
      </c>
      <c r="H65" s="46"/>
      <c r="I65" s="46"/>
      <c r="J65" s="46"/>
      <c r="K65" s="46"/>
      <c r="L65" s="42"/>
      <c r="S65" s="32"/>
      <c r="T65" s="32"/>
      <c r="U65" s="32"/>
      <c r="V65" s="32"/>
      <c r="W65" s="32"/>
      <c r="X65" s="32"/>
      <c r="Y65" s="32"/>
      <c r="Z65" s="32"/>
      <c r="AA65" s="32"/>
      <c r="AB65" s="32"/>
      <c r="AC65" s="32"/>
      <c r="AD65" s="32"/>
      <c r="AE65" s="32"/>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75" hidden="1">
      <c r="A76" s="32"/>
      <c r="B76" s="33"/>
      <c r="C76" s="32"/>
      <c r="D76" s="45" t="s">
        <v>54</v>
      </c>
      <c r="E76" s="35"/>
      <c r="F76" s="112" t="s">
        <v>55</v>
      </c>
      <c r="G76" s="45" t="s">
        <v>54</v>
      </c>
      <c r="H76" s="35"/>
      <c r="I76" s="35"/>
      <c r="J76" s="113" t="s">
        <v>55</v>
      </c>
      <c r="K76" s="35"/>
      <c r="L76" s="42"/>
      <c r="S76" s="32"/>
      <c r="T76" s="32"/>
      <c r="U76" s="32"/>
      <c r="V76" s="32"/>
      <c r="W76" s="32"/>
      <c r="X76" s="32"/>
      <c r="Y76" s="32"/>
      <c r="Z76" s="32"/>
      <c r="AA76" s="32"/>
      <c r="AB76" s="32"/>
      <c r="AC76" s="32"/>
      <c r="AD76" s="32"/>
      <c r="AE76" s="32"/>
    </row>
    <row r="77" spans="1:31" s="2" customFormat="1" ht="14.45" customHeight="1" hidden="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78" ht="12" hidden="1"/>
    <row r="79" ht="12" hidden="1"/>
    <row r="80" ht="12" hidden="1"/>
    <row r="81" spans="1:31" s="2" customFormat="1" ht="6.95" customHeight="1" hidden="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hidden="1">
      <c r="A82" s="32"/>
      <c r="B82" s="33"/>
      <c r="C82" s="21" t="s">
        <v>186</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hidden="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hidden="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hidden="1">
      <c r="A85" s="32"/>
      <c r="B85" s="33"/>
      <c r="C85" s="32"/>
      <c r="D85" s="32"/>
      <c r="E85" s="259" t="str">
        <f>E7</f>
        <v>Oprava nástupišť č. 5 a 6 v žst. Brno hl.n.</v>
      </c>
      <c r="F85" s="260"/>
      <c r="G85" s="260"/>
      <c r="H85" s="260"/>
      <c r="I85" s="32"/>
      <c r="J85" s="32"/>
      <c r="K85" s="32"/>
      <c r="L85" s="42"/>
      <c r="S85" s="32"/>
      <c r="T85" s="32"/>
      <c r="U85" s="32"/>
      <c r="V85" s="32"/>
      <c r="W85" s="32"/>
      <c r="X85" s="32"/>
      <c r="Y85" s="32"/>
      <c r="Z85" s="32"/>
      <c r="AA85" s="32"/>
      <c r="AB85" s="32"/>
      <c r="AC85" s="32"/>
      <c r="AD85" s="32"/>
      <c r="AE85" s="32"/>
    </row>
    <row r="86" spans="1:31" s="2" customFormat="1" ht="12" customHeight="1" hidden="1">
      <c r="A86" s="32"/>
      <c r="B86" s="33"/>
      <c r="C86" s="27" t="s">
        <v>184</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hidden="1">
      <c r="A87" s="32"/>
      <c r="B87" s="33"/>
      <c r="C87" s="32"/>
      <c r="D87" s="32"/>
      <c r="E87" s="232" t="str">
        <f>E9</f>
        <v>PS 511 - Rozhlas (nástupiště č. 5)</v>
      </c>
      <c r="F87" s="258"/>
      <c r="G87" s="258"/>
      <c r="H87" s="258"/>
      <c r="I87" s="32"/>
      <c r="J87" s="32"/>
      <c r="K87" s="32"/>
      <c r="L87" s="42"/>
      <c r="S87" s="32"/>
      <c r="T87" s="32"/>
      <c r="U87" s="32"/>
      <c r="V87" s="32"/>
      <c r="W87" s="32"/>
      <c r="X87" s="32"/>
      <c r="Y87" s="32"/>
      <c r="Z87" s="32"/>
      <c r="AA87" s="32"/>
      <c r="AB87" s="32"/>
      <c r="AC87" s="32"/>
      <c r="AD87" s="32"/>
      <c r="AE87" s="32"/>
    </row>
    <row r="88" spans="1:31" s="2" customFormat="1" ht="6.95" customHeight="1" hidden="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hidden="1">
      <c r="A89" s="32"/>
      <c r="B89" s="33"/>
      <c r="C89" s="27" t="s">
        <v>20</v>
      </c>
      <c r="D89" s="32"/>
      <c r="E89" s="32"/>
      <c r="F89" s="25" t="str">
        <f>F12</f>
        <v>Brno hl.n.</v>
      </c>
      <c r="G89" s="32"/>
      <c r="H89" s="32"/>
      <c r="I89" s="27" t="s">
        <v>22</v>
      </c>
      <c r="J89" s="55" t="str">
        <f>IF(J12="","",J12)</f>
        <v>18. 2. 2021</v>
      </c>
      <c r="K89" s="32"/>
      <c r="L89" s="42"/>
      <c r="S89" s="32"/>
      <c r="T89" s="32"/>
      <c r="U89" s="32"/>
      <c r="V89" s="32"/>
      <c r="W89" s="32"/>
      <c r="X89" s="32"/>
      <c r="Y89" s="32"/>
      <c r="Z89" s="32"/>
      <c r="AA89" s="32"/>
      <c r="AB89" s="32"/>
      <c r="AC89" s="32"/>
      <c r="AD89" s="32"/>
      <c r="AE89" s="32"/>
    </row>
    <row r="90" spans="1:31" s="2" customFormat="1" ht="6.95" customHeight="1" hidden="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25.7" customHeight="1" hidden="1">
      <c r="A91" s="32"/>
      <c r="B91" s="33"/>
      <c r="C91" s="27" t="s">
        <v>24</v>
      </c>
      <c r="D91" s="32"/>
      <c r="E91" s="32"/>
      <c r="F91" s="25" t="str">
        <f>E15</f>
        <v>Správa železnic, státní organizace</v>
      </c>
      <c r="G91" s="32"/>
      <c r="H91" s="32"/>
      <c r="I91" s="27" t="s">
        <v>32</v>
      </c>
      <c r="J91" s="30" t="str">
        <f>E21</f>
        <v>DMC Havlíčkův Brod, s.r.o.</v>
      </c>
      <c r="K91" s="32"/>
      <c r="L91" s="42"/>
      <c r="S91" s="32"/>
      <c r="T91" s="32"/>
      <c r="U91" s="32"/>
      <c r="V91" s="32"/>
      <c r="W91" s="32"/>
      <c r="X91" s="32"/>
      <c r="Y91" s="32"/>
      <c r="Z91" s="32"/>
      <c r="AA91" s="32"/>
      <c r="AB91" s="32"/>
      <c r="AC91" s="32"/>
      <c r="AD91" s="32"/>
      <c r="AE91" s="32"/>
    </row>
    <row r="92" spans="1:31" s="2" customFormat="1" ht="25.7" customHeight="1" hidden="1">
      <c r="A92" s="32"/>
      <c r="B92" s="33"/>
      <c r="C92" s="27" t="s">
        <v>30</v>
      </c>
      <c r="D92" s="32"/>
      <c r="E92" s="32"/>
      <c r="F92" s="25" t="str">
        <f>IF(E18="","",E18)</f>
        <v>Vyplň údaj</v>
      </c>
      <c r="G92" s="32"/>
      <c r="H92" s="32"/>
      <c r="I92" s="27" t="s">
        <v>37</v>
      </c>
      <c r="J92" s="30" t="str">
        <f>E24</f>
        <v>DMC Havlíčkův Brod, s.r.o.</v>
      </c>
      <c r="K92" s="32"/>
      <c r="L92" s="42"/>
      <c r="S92" s="32"/>
      <c r="T92" s="32"/>
      <c r="U92" s="32"/>
      <c r="V92" s="32"/>
      <c r="W92" s="32"/>
      <c r="X92" s="32"/>
      <c r="Y92" s="32"/>
      <c r="Z92" s="32"/>
      <c r="AA92" s="32"/>
      <c r="AB92" s="32"/>
      <c r="AC92" s="32"/>
      <c r="AD92" s="32"/>
      <c r="AE92" s="32"/>
    </row>
    <row r="93" spans="1:31" s="2" customFormat="1" ht="10.35" customHeight="1" hidden="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hidden="1">
      <c r="A94" s="32"/>
      <c r="B94" s="33"/>
      <c r="C94" s="114" t="s">
        <v>187</v>
      </c>
      <c r="D94" s="106"/>
      <c r="E94" s="106"/>
      <c r="F94" s="106"/>
      <c r="G94" s="106"/>
      <c r="H94" s="106"/>
      <c r="I94" s="106"/>
      <c r="J94" s="115" t="s">
        <v>188</v>
      </c>
      <c r="K94" s="106"/>
      <c r="L94" s="42"/>
      <c r="S94" s="32"/>
      <c r="T94" s="32"/>
      <c r="U94" s="32"/>
      <c r="V94" s="32"/>
      <c r="W94" s="32"/>
      <c r="X94" s="32"/>
      <c r="Y94" s="32"/>
      <c r="Z94" s="32"/>
      <c r="AA94" s="32"/>
      <c r="AB94" s="32"/>
      <c r="AC94" s="32"/>
      <c r="AD94" s="32"/>
      <c r="AE94" s="32"/>
    </row>
    <row r="95" spans="1:31" s="2" customFormat="1" ht="10.35" customHeight="1" hidden="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hidden="1">
      <c r="A96" s="32"/>
      <c r="B96" s="33"/>
      <c r="C96" s="116" t="s">
        <v>189</v>
      </c>
      <c r="D96" s="32"/>
      <c r="E96" s="32"/>
      <c r="F96" s="32"/>
      <c r="G96" s="32"/>
      <c r="H96" s="32"/>
      <c r="I96" s="32"/>
      <c r="J96" s="71">
        <f>J117</f>
        <v>0</v>
      </c>
      <c r="K96" s="32"/>
      <c r="L96" s="42"/>
      <c r="S96" s="32"/>
      <c r="T96" s="32"/>
      <c r="U96" s="32"/>
      <c r="V96" s="32"/>
      <c r="W96" s="32"/>
      <c r="X96" s="32"/>
      <c r="Y96" s="32"/>
      <c r="Z96" s="32"/>
      <c r="AA96" s="32"/>
      <c r="AB96" s="32"/>
      <c r="AC96" s="32"/>
      <c r="AD96" s="32"/>
      <c r="AE96" s="32"/>
      <c r="AU96" s="17" t="s">
        <v>190</v>
      </c>
    </row>
    <row r="97" spans="2:12" s="9" customFormat="1" ht="24.95" customHeight="1" hidden="1">
      <c r="B97" s="117"/>
      <c r="D97" s="118" t="s">
        <v>191</v>
      </c>
      <c r="E97" s="119"/>
      <c r="F97" s="119"/>
      <c r="G97" s="119"/>
      <c r="H97" s="119"/>
      <c r="I97" s="119"/>
      <c r="J97" s="120">
        <f>J118</f>
        <v>0</v>
      </c>
      <c r="L97" s="117"/>
    </row>
    <row r="98" spans="1:31" s="2" customFormat="1" ht="21.75" customHeight="1" hidden="1">
      <c r="A98" s="32"/>
      <c r="B98" s="33"/>
      <c r="C98" s="32"/>
      <c r="D98" s="32"/>
      <c r="E98" s="32"/>
      <c r="F98" s="32"/>
      <c r="G98" s="32"/>
      <c r="H98" s="32"/>
      <c r="I98" s="32"/>
      <c r="J98" s="32"/>
      <c r="K98" s="32"/>
      <c r="L98" s="42"/>
      <c r="S98" s="32"/>
      <c r="T98" s="32"/>
      <c r="U98" s="32"/>
      <c r="V98" s="32"/>
      <c r="W98" s="32"/>
      <c r="X98" s="32"/>
      <c r="Y98" s="32"/>
      <c r="Z98" s="32"/>
      <c r="AA98" s="32"/>
      <c r="AB98" s="32"/>
      <c r="AC98" s="32"/>
      <c r="AD98" s="32"/>
      <c r="AE98" s="32"/>
    </row>
    <row r="99" spans="1:31" s="2" customFormat="1" ht="6.95" customHeight="1" hidden="1">
      <c r="A99" s="32"/>
      <c r="B99" s="47"/>
      <c r="C99" s="48"/>
      <c r="D99" s="48"/>
      <c r="E99" s="48"/>
      <c r="F99" s="48"/>
      <c r="G99" s="48"/>
      <c r="H99" s="48"/>
      <c r="I99" s="48"/>
      <c r="J99" s="48"/>
      <c r="K99" s="48"/>
      <c r="L99" s="42"/>
      <c r="S99" s="32"/>
      <c r="T99" s="32"/>
      <c r="U99" s="32"/>
      <c r="V99" s="32"/>
      <c r="W99" s="32"/>
      <c r="X99" s="32"/>
      <c r="Y99" s="32"/>
      <c r="Z99" s="32"/>
      <c r="AA99" s="32"/>
      <c r="AB99" s="32"/>
      <c r="AC99" s="32"/>
      <c r="AD99" s="32"/>
      <c r="AE99" s="32"/>
    </row>
    <row r="100" ht="12" hidden="1"/>
    <row r="101" ht="12" hidden="1"/>
    <row r="102" ht="12" hidden="1"/>
    <row r="103" spans="1:31" s="2" customFormat="1" ht="6.95" customHeight="1">
      <c r="A103" s="32"/>
      <c r="B103" s="49"/>
      <c r="C103" s="50"/>
      <c r="D103" s="50"/>
      <c r="E103" s="50"/>
      <c r="F103" s="50"/>
      <c r="G103" s="50"/>
      <c r="H103" s="50"/>
      <c r="I103" s="50"/>
      <c r="J103" s="50"/>
      <c r="K103" s="50"/>
      <c r="L103" s="42"/>
      <c r="S103" s="32"/>
      <c r="T103" s="32"/>
      <c r="U103" s="32"/>
      <c r="V103" s="32"/>
      <c r="W103" s="32"/>
      <c r="X103" s="32"/>
      <c r="Y103" s="32"/>
      <c r="Z103" s="32"/>
      <c r="AA103" s="32"/>
      <c r="AB103" s="32"/>
      <c r="AC103" s="32"/>
      <c r="AD103" s="32"/>
      <c r="AE103" s="32"/>
    </row>
    <row r="104" spans="1:31" s="2" customFormat="1" ht="24.95" customHeight="1">
      <c r="A104" s="32"/>
      <c r="B104" s="33"/>
      <c r="C104" s="21" t="s">
        <v>192</v>
      </c>
      <c r="D104" s="32"/>
      <c r="E104" s="32"/>
      <c r="F104" s="32"/>
      <c r="G104" s="32"/>
      <c r="H104" s="32"/>
      <c r="I104" s="32"/>
      <c r="J104" s="32"/>
      <c r="K104" s="32"/>
      <c r="L104" s="42"/>
      <c r="S104" s="32"/>
      <c r="T104" s="32"/>
      <c r="U104" s="32"/>
      <c r="V104" s="32"/>
      <c r="W104" s="32"/>
      <c r="X104" s="32"/>
      <c r="Y104" s="32"/>
      <c r="Z104" s="32"/>
      <c r="AA104" s="32"/>
      <c r="AB104" s="32"/>
      <c r="AC104" s="32"/>
      <c r="AD104" s="32"/>
      <c r="AE104" s="32"/>
    </row>
    <row r="105" spans="1:31" s="2" customFormat="1" ht="6.95" customHeight="1">
      <c r="A105" s="32"/>
      <c r="B105" s="33"/>
      <c r="C105" s="32"/>
      <c r="D105" s="32"/>
      <c r="E105" s="32"/>
      <c r="F105" s="32"/>
      <c r="G105" s="32"/>
      <c r="H105" s="32"/>
      <c r="I105" s="32"/>
      <c r="J105" s="32"/>
      <c r="K105" s="32"/>
      <c r="L105" s="42"/>
      <c r="S105" s="32"/>
      <c r="T105" s="32"/>
      <c r="U105" s="32"/>
      <c r="V105" s="32"/>
      <c r="W105" s="32"/>
      <c r="X105" s="32"/>
      <c r="Y105" s="32"/>
      <c r="Z105" s="32"/>
      <c r="AA105" s="32"/>
      <c r="AB105" s="32"/>
      <c r="AC105" s="32"/>
      <c r="AD105" s="32"/>
      <c r="AE105" s="32"/>
    </row>
    <row r="106" spans="1:31" s="2" customFormat="1" ht="12" customHeight="1">
      <c r="A106" s="32"/>
      <c r="B106" s="33"/>
      <c r="C106" s="27" t="s">
        <v>16</v>
      </c>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16.5" customHeight="1">
      <c r="A107" s="32"/>
      <c r="B107" s="33"/>
      <c r="C107" s="32"/>
      <c r="D107" s="32"/>
      <c r="E107" s="259" t="str">
        <f>E7</f>
        <v>Oprava nástupišť č. 5 a 6 v žst. Brno hl.n.</v>
      </c>
      <c r="F107" s="260"/>
      <c r="G107" s="260"/>
      <c r="H107" s="260"/>
      <c r="I107" s="32"/>
      <c r="J107" s="32"/>
      <c r="K107" s="32"/>
      <c r="L107" s="42"/>
      <c r="S107" s="32"/>
      <c r="T107" s="32"/>
      <c r="U107" s="32"/>
      <c r="V107" s="32"/>
      <c r="W107" s="32"/>
      <c r="X107" s="32"/>
      <c r="Y107" s="32"/>
      <c r="Z107" s="32"/>
      <c r="AA107" s="32"/>
      <c r="AB107" s="32"/>
      <c r="AC107" s="32"/>
      <c r="AD107" s="32"/>
      <c r="AE107" s="32"/>
    </row>
    <row r="108" spans="1:31" s="2" customFormat="1" ht="12" customHeight="1">
      <c r="A108" s="32"/>
      <c r="B108" s="33"/>
      <c r="C108" s="27" t="s">
        <v>184</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6.5" customHeight="1">
      <c r="A109" s="32"/>
      <c r="B109" s="33"/>
      <c r="C109" s="32"/>
      <c r="D109" s="32"/>
      <c r="E109" s="232" t="str">
        <f>E9</f>
        <v>PS 511 - Rozhlas (nástupiště č. 5)</v>
      </c>
      <c r="F109" s="258"/>
      <c r="G109" s="258"/>
      <c r="H109" s="258"/>
      <c r="I109" s="32"/>
      <c r="J109" s="32"/>
      <c r="K109" s="32"/>
      <c r="L109" s="42"/>
      <c r="S109" s="32"/>
      <c r="T109" s="32"/>
      <c r="U109" s="32"/>
      <c r="V109" s="32"/>
      <c r="W109" s="32"/>
      <c r="X109" s="32"/>
      <c r="Y109" s="32"/>
      <c r="Z109" s="32"/>
      <c r="AA109" s="32"/>
      <c r="AB109" s="32"/>
      <c r="AC109" s="32"/>
      <c r="AD109" s="32"/>
      <c r="AE109" s="32"/>
    </row>
    <row r="110" spans="1:31" s="2" customFormat="1" ht="6.95" customHeight="1">
      <c r="A110" s="32"/>
      <c r="B110" s="33"/>
      <c r="C110" s="32"/>
      <c r="D110" s="32"/>
      <c r="E110" s="32"/>
      <c r="F110" s="32"/>
      <c r="G110" s="32"/>
      <c r="H110" s="32"/>
      <c r="I110" s="32"/>
      <c r="J110" s="32"/>
      <c r="K110" s="32"/>
      <c r="L110" s="42"/>
      <c r="S110" s="32"/>
      <c r="T110" s="32"/>
      <c r="U110" s="32"/>
      <c r="V110" s="32"/>
      <c r="W110" s="32"/>
      <c r="X110" s="32"/>
      <c r="Y110" s="32"/>
      <c r="Z110" s="32"/>
      <c r="AA110" s="32"/>
      <c r="AB110" s="32"/>
      <c r="AC110" s="32"/>
      <c r="AD110" s="32"/>
      <c r="AE110" s="32"/>
    </row>
    <row r="111" spans="1:31" s="2" customFormat="1" ht="12" customHeight="1">
      <c r="A111" s="32"/>
      <c r="B111" s="33"/>
      <c r="C111" s="27" t="s">
        <v>20</v>
      </c>
      <c r="D111" s="32"/>
      <c r="E111" s="32"/>
      <c r="F111" s="25" t="str">
        <f>F12</f>
        <v>Brno hl.n.</v>
      </c>
      <c r="G111" s="32"/>
      <c r="H111" s="32"/>
      <c r="I111" s="27" t="s">
        <v>22</v>
      </c>
      <c r="J111" s="55" t="str">
        <f>IF(J12="","",J12)</f>
        <v>18. 2. 2021</v>
      </c>
      <c r="K111" s="32"/>
      <c r="L111" s="42"/>
      <c r="S111" s="32"/>
      <c r="T111" s="32"/>
      <c r="U111" s="32"/>
      <c r="V111" s="32"/>
      <c r="W111" s="32"/>
      <c r="X111" s="32"/>
      <c r="Y111" s="32"/>
      <c r="Z111" s="32"/>
      <c r="AA111" s="32"/>
      <c r="AB111" s="32"/>
      <c r="AC111" s="32"/>
      <c r="AD111" s="32"/>
      <c r="AE111" s="32"/>
    </row>
    <row r="112" spans="1:31" s="2" customFormat="1" ht="6.95" customHeight="1">
      <c r="A112" s="32"/>
      <c r="B112" s="33"/>
      <c r="C112" s="32"/>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25.7" customHeight="1">
      <c r="A113" s="32"/>
      <c r="B113" s="33"/>
      <c r="C113" s="27" t="s">
        <v>24</v>
      </c>
      <c r="D113" s="32"/>
      <c r="E113" s="32"/>
      <c r="F113" s="25" t="str">
        <f>E15</f>
        <v>Správa železnic, státní organizace</v>
      </c>
      <c r="G113" s="32"/>
      <c r="H113" s="32"/>
      <c r="I113" s="27" t="s">
        <v>32</v>
      </c>
      <c r="J113" s="30" t="str">
        <f>E21</f>
        <v>DMC Havlíčkův Brod, s.r.o.</v>
      </c>
      <c r="K113" s="32"/>
      <c r="L113" s="42"/>
      <c r="S113" s="32"/>
      <c r="T113" s="32"/>
      <c r="U113" s="32"/>
      <c r="V113" s="32"/>
      <c r="W113" s="32"/>
      <c r="X113" s="32"/>
      <c r="Y113" s="32"/>
      <c r="Z113" s="32"/>
      <c r="AA113" s="32"/>
      <c r="AB113" s="32"/>
      <c r="AC113" s="32"/>
      <c r="AD113" s="32"/>
      <c r="AE113" s="32"/>
    </row>
    <row r="114" spans="1:31" s="2" customFormat="1" ht="25.7" customHeight="1">
      <c r="A114" s="32"/>
      <c r="B114" s="33"/>
      <c r="C114" s="27" t="s">
        <v>30</v>
      </c>
      <c r="D114" s="32"/>
      <c r="E114" s="32"/>
      <c r="F114" s="25" t="str">
        <f>IF(E18="","",E18)</f>
        <v>Vyplň údaj</v>
      </c>
      <c r="G114" s="32"/>
      <c r="H114" s="32"/>
      <c r="I114" s="27" t="s">
        <v>37</v>
      </c>
      <c r="J114" s="30" t="str">
        <f>E24</f>
        <v>DMC Havlíčkův Brod, s.r.o.</v>
      </c>
      <c r="K114" s="32"/>
      <c r="L114" s="42"/>
      <c r="S114" s="32"/>
      <c r="T114" s="32"/>
      <c r="U114" s="32"/>
      <c r="V114" s="32"/>
      <c r="W114" s="32"/>
      <c r="X114" s="32"/>
      <c r="Y114" s="32"/>
      <c r="Z114" s="32"/>
      <c r="AA114" s="32"/>
      <c r="AB114" s="32"/>
      <c r="AC114" s="32"/>
      <c r="AD114" s="32"/>
      <c r="AE114" s="32"/>
    </row>
    <row r="115" spans="1:31" s="2" customFormat="1" ht="10.35" customHeight="1">
      <c r="A115" s="32"/>
      <c r="B115" s="33"/>
      <c r="C115" s="32"/>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10" customFormat="1" ht="29.25" customHeight="1">
      <c r="A116" s="121"/>
      <c r="B116" s="122"/>
      <c r="C116" s="123" t="s">
        <v>193</v>
      </c>
      <c r="D116" s="124" t="s">
        <v>64</v>
      </c>
      <c r="E116" s="124" t="s">
        <v>60</v>
      </c>
      <c r="F116" s="124" t="s">
        <v>61</v>
      </c>
      <c r="G116" s="124" t="s">
        <v>194</v>
      </c>
      <c r="H116" s="124" t="s">
        <v>195</v>
      </c>
      <c r="I116" s="124" t="s">
        <v>196</v>
      </c>
      <c r="J116" s="125" t="s">
        <v>188</v>
      </c>
      <c r="K116" s="126" t="s">
        <v>197</v>
      </c>
      <c r="L116" s="127"/>
      <c r="M116" s="62" t="s">
        <v>1</v>
      </c>
      <c r="N116" s="63" t="s">
        <v>43</v>
      </c>
      <c r="O116" s="63" t="s">
        <v>198</v>
      </c>
      <c r="P116" s="63" t="s">
        <v>199</v>
      </c>
      <c r="Q116" s="63" t="s">
        <v>200</v>
      </c>
      <c r="R116" s="63" t="s">
        <v>201</v>
      </c>
      <c r="S116" s="63" t="s">
        <v>202</v>
      </c>
      <c r="T116" s="64" t="s">
        <v>203</v>
      </c>
      <c r="U116" s="121"/>
      <c r="V116" s="121"/>
      <c r="W116" s="121"/>
      <c r="X116" s="121"/>
      <c r="Y116" s="121"/>
      <c r="Z116" s="121"/>
      <c r="AA116" s="121"/>
      <c r="AB116" s="121"/>
      <c r="AC116" s="121"/>
      <c r="AD116" s="121"/>
      <c r="AE116" s="121"/>
    </row>
    <row r="117" spans="1:63" s="2" customFormat="1" ht="22.9" customHeight="1">
      <c r="A117" s="32"/>
      <c r="B117" s="33"/>
      <c r="C117" s="69" t="s">
        <v>204</v>
      </c>
      <c r="D117" s="32"/>
      <c r="E117" s="32"/>
      <c r="F117" s="32"/>
      <c r="G117" s="32"/>
      <c r="H117" s="32"/>
      <c r="I117" s="32"/>
      <c r="J117" s="128">
        <f>BK117</f>
        <v>0</v>
      </c>
      <c r="K117" s="32"/>
      <c r="L117" s="33"/>
      <c r="M117" s="65"/>
      <c r="N117" s="56"/>
      <c r="O117" s="66"/>
      <c r="P117" s="129">
        <f>P118</f>
        <v>0</v>
      </c>
      <c r="Q117" s="66"/>
      <c r="R117" s="129">
        <f>R118</f>
        <v>0</v>
      </c>
      <c r="S117" s="66"/>
      <c r="T117" s="130">
        <f>T118</f>
        <v>0</v>
      </c>
      <c r="U117" s="32"/>
      <c r="V117" s="32"/>
      <c r="W117" s="32"/>
      <c r="X117" s="32"/>
      <c r="Y117" s="32"/>
      <c r="Z117" s="32"/>
      <c r="AA117" s="32"/>
      <c r="AB117" s="32"/>
      <c r="AC117" s="32"/>
      <c r="AD117" s="32"/>
      <c r="AE117" s="32"/>
      <c r="AT117" s="17" t="s">
        <v>78</v>
      </c>
      <c r="AU117" s="17" t="s">
        <v>190</v>
      </c>
      <c r="BK117" s="131">
        <f>BK118</f>
        <v>0</v>
      </c>
    </row>
    <row r="118" spans="2:63" s="11" customFormat="1" ht="25.9" customHeight="1">
      <c r="B118" s="132"/>
      <c r="D118" s="133" t="s">
        <v>78</v>
      </c>
      <c r="E118" s="134" t="s">
        <v>205</v>
      </c>
      <c r="F118" s="134" t="s">
        <v>206</v>
      </c>
      <c r="I118" s="135"/>
      <c r="J118" s="136">
        <f>BK118</f>
        <v>0</v>
      </c>
      <c r="L118" s="132"/>
      <c r="M118" s="137"/>
      <c r="N118" s="138"/>
      <c r="O118" s="138"/>
      <c r="P118" s="139">
        <f>SUM(P119:P189)</f>
        <v>0</v>
      </c>
      <c r="Q118" s="138"/>
      <c r="R118" s="139">
        <f>SUM(R119:R189)</f>
        <v>0</v>
      </c>
      <c r="S118" s="138"/>
      <c r="T118" s="140">
        <f>SUM(T119:T189)</f>
        <v>0</v>
      </c>
      <c r="AR118" s="133" t="s">
        <v>87</v>
      </c>
      <c r="AT118" s="141" t="s">
        <v>78</v>
      </c>
      <c r="AU118" s="141" t="s">
        <v>79</v>
      </c>
      <c r="AY118" s="133" t="s">
        <v>207</v>
      </c>
      <c r="BK118" s="142">
        <f>SUM(BK119:BK189)</f>
        <v>0</v>
      </c>
    </row>
    <row r="119" spans="1:65" s="2" customFormat="1" ht="21.75" customHeight="1">
      <c r="A119" s="32"/>
      <c r="B119" s="143"/>
      <c r="C119" s="144" t="s">
        <v>87</v>
      </c>
      <c r="D119" s="144" t="s">
        <v>208</v>
      </c>
      <c r="E119" s="145" t="s">
        <v>209</v>
      </c>
      <c r="F119" s="146" t="s">
        <v>210</v>
      </c>
      <c r="G119" s="147" t="s">
        <v>211</v>
      </c>
      <c r="H119" s="148">
        <v>18</v>
      </c>
      <c r="I119" s="149"/>
      <c r="J119" s="150">
        <f>ROUND(I119*H119,2)</f>
        <v>0</v>
      </c>
      <c r="K119" s="151"/>
      <c r="L119" s="33"/>
      <c r="M119" s="152" t="s">
        <v>1</v>
      </c>
      <c r="N119" s="153" t="s">
        <v>44</v>
      </c>
      <c r="O119" s="58"/>
      <c r="P119" s="154">
        <f>O119*H119</f>
        <v>0</v>
      </c>
      <c r="Q119" s="154">
        <v>0</v>
      </c>
      <c r="R119" s="154">
        <f>Q119*H119</f>
        <v>0</v>
      </c>
      <c r="S119" s="154">
        <v>0</v>
      </c>
      <c r="T119" s="155">
        <f>S119*H119</f>
        <v>0</v>
      </c>
      <c r="U119" s="32"/>
      <c r="V119" s="32"/>
      <c r="W119" s="32"/>
      <c r="X119" s="32"/>
      <c r="Y119" s="32"/>
      <c r="Z119" s="32"/>
      <c r="AA119" s="32"/>
      <c r="AB119" s="32"/>
      <c r="AC119" s="32"/>
      <c r="AD119" s="32"/>
      <c r="AE119" s="32"/>
      <c r="AR119" s="156" t="s">
        <v>212</v>
      </c>
      <c r="AT119" s="156" t="s">
        <v>208</v>
      </c>
      <c r="AU119" s="156" t="s">
        <v>87</v>
      </c>
      <c r="AY119" s="17" t="s">
        <v>207</v>
      </c>
      <c r="BE119" s="157">
        <f>IF(N119="základní",J119,0)</f>
        <v>0</v>
      </c>
      <c r="BF119" s="157">
        <f>IF(N119="snížená",J119,0)</f>
        <v>0</v>
      </c>
      <c r="BG119" s="157">
        <f>IF(N119="zákl. přenesená",J119,0)</f>
        <v>0</v>
      </c>
      <c r="BH119" s="157">
        <f>IF(N119="sníž. přenesená",J119,0)</f>
        <v>0</v>
      </c>
      <c r="BI119" s="157">
        <f>IF(N119="nulová",J119,0)</f>
        <v>0</v>
      </c>
      <c r="BJ119" s="17" t="s">
        <v>87</v>
      </c>
      <c r="BK119" s="157">
        <f>ROUND(I119*H119,2)</f>
        <v>0</v>
      </c>
      <c r="BL119" s="17" t="s">
        <v>212</v>
      </c>
      <c r="BM119" s="156" t="s">
        <v>89</v>
      </c>
    </row>
    <row r="120" spans="1:47" s="2" customFormat="1" ht="19.5">
      <c r="A120" s="32"/>
      <c r="B120" s="33"/>
      <c r="C120" s="32"/>
      <c r="D120" s="158" t="s">
        <v>213</v>
      </c>
      <c r="E120" s="32"/>
      <c r="F120" s="159" t="s">
        <v>210</v>
      </c>
      <c r="G120" s="32"/>
      <c r="H120" s="32"/>
      <c r="I120" s="160"/>
      <c r="J120" s="32"/>
      <c r="K120" s="32"/>
      <c r="L120" s="33"/>
      <c r="M120" s="161"/>
      <c r="N120" s="162"/>
      <c r="O120" s="58"/>
      <c r="P120" s="58"/>
      <c r="Q120" s="58"/>
      <c r="R120" s="58"/>
      <c r="S120" s="58"/>
      <c r="T120" s="59"/>
      <c r="U120" s="32"/>
      <c r="V120" s="32"/>
      <c r="W120" s="32"/>
      <c r="X120" s="32"/>
      <c r="Y120" s="32"/>
      <c r="Z120" s="32"/>
      <c r="AA120" s="32"/>
      <c r="AB120" s="32"/>
      <c r="AC120" s="32"/>
      <c r="AD120" s="32"/>
      <c r="AE120" s="32"/>
      <c r="AT120" s="17" t="s">
        <v>213</v>
      </c>
      <c r="AU120" s="17" t="s">
        <v>87</v>
      </c>
    </row>
    <row r="121" spans="1:47" s="2" customFormat="1" ht="29.25">
      <c r="A121" s="32"/>
      <c r="B121" s="33"/>
      <c r="C121" s="32"/>
      <c r="D121" s="158" t="s">
        <v>214</v>
      </c>
      <c r="E121" s="32"/>
      <c r="F121" s="163" t="s">
        <v>215</v>
      </c>
      <c r="G121" s="32"/>
      <c r="H121" s="32"/>
      <c r="I121" s="160"/>
      <c r="J121" s="32"/>
      <c r="K121" s="32"/>
      <c r="L121" s="33"/>
      <c r="M121" s="161"/>
      <c r="N121" s="162"/>
      <c r="O121" s="58"/>
      <c r="P121" s="58"/>
      <c r="Q121" s="58"/>
      <c r="R121" s="58"/>
      <c r="S121" s="58"/>
      <c r="T121" s="59"/>
      <c r="U121" s="32"/>
      <c r="V121" s="32"/>
      <c r="W121" s="32"/>
      <c r="X121" s="32"/>
      <c r="Y121" s="32"/>
      <c r="Z121" s="32"/>
      <c r="AA121" s="32"/>
      <c r="AB121" s="32"/>
      <c r="AC121" s="32"/>
      <c r="AD121" s="32"/>
      <c r="AE121" s="32"/>
      <c r="AT121" s="17" t="s">
        <v>214</v>
      </c>
      <c r="AU121" s="17" t="s">
        <v>87</v>
      </c>
    </row>
    <row r="122" spans="1:65" s="2" customFormat="1" ht="21.75" customHeight="1">
      <c r="A122" s="32"/>
      <c r="B122" s="143"/>
      <c r="C122" s="144" t="s">
        <v>89</v>
      </c>
      <c r="D122" s="144" t="s">
        <v>208</v>
      </c>
      <c r="E122" s="145" t="s">
        <v>216</v>
      </c>
      <c r="F122" s="146" t="s">
        <v>217</v>
      </c>
      <c r="G122" s="147" t="s">
        <v>211</v>
      </c>
      <c r="H122" s="148">
        <v>17</v>
      </c>
      <c r="I122" s="149"/>
      <c r="J122" s="150">
        <f>ROUND(I122*H122,2)</f>
        <v>0</v>
      </c>
      <c r="K122" s="151"/>
      <c r="L122" s="33"/>
      <c r="M122" s="152" t="s">
        <v>1</v>
      </c>
      <c r="N122" s="153" t="s">
        <v>44</v>
      </c>
      <c r="O122" s="58"/>
      <c r="P122" s="154">
        <f>O122*H122</f>
        <v>0</v>
      </c>
      <c r="Q122" s="154">
        <v>0</v>
      </c>
      <c r="R122" s="154">
        <f>Q122*H122</f>
        <v>0</v>
      </c>
      <c r="S122" s="154">
        <v>0</v>
      </c>
      <c r="T122" s="155">
        <f>S122*H122</f>
        <v>0</v>
      </c>
      <c r="U122" s="32"/>
      <c r="V122" s="32"/>
      <c r="W122" s="32"/>
      <c r="X122" s="32"/>
      <c r="Y122" s="32"/>
      <c r="Z122" s="32"/>
      <c r="AA122" s="32"/>
      <c r="AB122" s="32"/>
      <c r="AC122" s="32"/>
      <c r="AD122" s="32"/>
      <c r="AE122" s="32"/>
      <c r="AR122" s="156" t="s">
        <v>212</v>
      </c>
      <c r="AT122" s="156" t="s">
        <v>208</v>
      </c>
      <c r="AU122" s="156" t="s">
        <v>87</v>
      </c>
      <c r="AY122" s="17" t="s">
        <v>207</v>
      </c>
      <c r="BE122" s="157">
        <f>IF(N122="základní",J122,0)</f>
        <v>0</v>
      </c>
      <c r="BF122" s="157">
        <f>IF(N122="snížená",J122,0)</f>
        <v>0</v>
      </c>
      <c r="BG122" s="157">
        <f>IF(N122="zákl. přenesená",J122,0)</f>
        <v>0</v>
      </c>
      <c r="BH122" s="157">
        <f>IF(N122="sníž. přenesená",J122,0)</f>
        <v>0</v>
      </c>
      <c r="BI122" s="157">
        <f>IF(N122="nulová",J122,0)</f>
        <v>0</v>
      </c>
      <c r="BJ122" s="17" t="s">
        <v>87</v>
      </c>
      <c r="BK122" s="157">
        <f>ROUND(I122*H122,2)</f>
        <v>0</v>
      </c>
      <c r="BL122" s="17" t="s">
        <v>212</v>
      </c>
      <c r="BM122" s="156" t="s">
        <v>212</v>
      </c>
    </row>
    <row r="123" spans="1:47" s="2" customFormat="1" ht="19.5">
      <c r="A123" s="32"/>
      <c r="B123" s="33"/>
      <c r="C123" s="32"/>
      <c r="D123" s="158" t="s">
        <v>213</v>
      </c>
      <c r="E123" s="32"/>
      <c r="F123" s="159" t="s">
        <v>217</v>
      </c>
      <c r="G123" s="32"/>
      <c r="H123" s="32"/>
      <c r="I123" s="160"/>
      <c r="J123" s="32"/>
      <c r="K123" s="32"/>
      <c r="L123" s="33"/>
      <c r="M123" s="161"/>
      <c r="N123" s="162"/>
      <c r="O123" s="58"/>
      <c r="P123" s="58"/>
      <c r="Q123" s="58"/>
      <c r="R123" s="58"/>
      <c r="S123" s="58"/>
      <c r="T123" s="59"/>
      <c r="U123" s="32"/>
      <c r="V123" s="32"/>
      <c r="W123" s="32"/>
      <c r="X123" s="32"/>
      <c r="Y123" s="32"/>
      <c r="Z123" s="32"/>
      <c r="AA123" s="32"/>
      <c r="AB123" s="32"/>
      <c r="AC123" s="32"/>
      <c r="AD123" s="32"/>
      <c r="AE123" s="32"/>
      <c r="AT123" s="17" t="s">
        <v>213</v>
      </c>
      <c r="AU123" s="17" t="s">
        <v>87</v>
      </c>
    </row>
    <row r="124" spans="1:65" s="2" customFormat="1" ht="21.75" customHeight="1">
      <c r="A124" s="32"/>
      <c r="B124" s="143"/>
      <c r="C124" s="144" t="s">
        <v>218</v>
      </c>
      <c r="D124" s="144" t="s">
        <v>208</v>
      </c>
      <c r="E124" s="145" t="s">
        <v>219</v>
      </c>
      <c r="F124" s="146" t="s">
        <v>220</v>
      </c>
      <c r="G124" s="147" t="s">
        <v>211</v>
      </c>
      <c r="H124" s="148">
        <v>9</v>
      </c>
      <c r="I124" s="149"/>
      <c r="J124" s="150">
        <f>ROUND(I124*H124,2)</f>
        <v>0</v>
      </c>
      <c r="K124" s="151"/>
      <c r="L124" s="33"/>
      <c r="M124" s="152" t="s">
        <v>1</v>
      </c>
      <c r="N124" s="153" t="s">
        <v>44</v>
      </c>
      <c r="O124" s="58"/>
      <c r="P124" s="154">
        <f>O124*H124</f>
        <v>0</v>
      </c>
      <c r="Q124" s="154">
        <v>0</v>
      </c>
      <c r="R124" s="154">
        <f>Q124*H124</f>
        <v>0</v>
      </c>
      <c r="S124" s="154">
        <v>0</v>
      </c>
      <c r="T124" s="155">
        <f>S124*H124</f>
        <v>0</v>
      </c>
      <c r="U124" s="32"/>
      <c r="V124" s="32"/>
      <c r="W124" s="32"/>
      <c r="X124" s="32"/>
      <c r="Y124" s="32"/>
      <c r="Z124" s="32"/>
      <c r="AA124" s="32"/>
      <c r="AB124" s="32"/>
      <c r="AC124" s="32"/>
      <c r="AD124" s="32"/>
      <c r="AE124" s="32"/>
      <c r="AR124" s="156" t="s">
        <v>212</v>
      </c>
      <c r="AT124" s="156" t="s">
        <v>208</v>
      </c>
      <c r="AU124" s="156" t="s">
        <v>87</v>
      </c>
      <c r="AY124" s="17" t="s">
        <v>207</v>
      </c>
      <c r="BE124" s="157">
        <f>IF(N124="základní",J124,0)</f>
        <v>0</v>
      </c>
      <c r="BF124" s="157">
        <f>IF(N124="snížená",J124,0)</f>
        <v>0</v>
      </c>
      <c r="BG124" s="157">
        <f>IF(N124="zákl. přenesená",J124,0)</f>
        <v>0</v>
      </c>
      <c r="BH124" s="157">
        <f>IF(N124="sníž. přenesená",J124,0)</f>
        <v>0</v>
      </c>
      <c r="BI124" s="157">
        <f>IF(N124="nulová",J124,0)</f>
        <v>0</v>
      </c>
      <c r="BJ124" s="17" t="s">
        <v>87</v>
      </c>
      <c r="BK124" s="157">
        <f>ROUND(I124*H124,2)</f>
        <v>0</v>
      </c>
      <c r="BL124" s="17" t="s">
        <v>212</v>
      </c>
      <c r="BM124" s="156" t="s">
        <v>221</v>
      </c>
    </row>
    <row r="125" spans="1:47" s="2" customFormat="1" ht="12">
      <c r="A125" s="32"/>
      <c r="B125" s="33"/>
      <c r="C125" s="32"/>
      <c r="D125" s="158" t="s">
        <v>213</v>
      </c>
      <c r="E125" s="32"/>
      <c r="F125" s="159" t="s">
        <v>220</v>
      </c>
      <c r="G125" s="32"/>
      <c r="H125" s="32"/>
      <c r="I125" s="160"/>
      <c r="J125" s="32"/>
      <c r="K125" s="32"/>
      <c r="L125" s="33"/>
      <c r="M125" s="161"/>
      <c r="N125" s="162"/>
      <c r="O125" s="58"/>
      <c r="P125" s="58"/>
      <c r="Q125" s="58"/>
      <c r="R125" s="58"/>
      <c r="S125" s="58"/>
      <c r="T125" s="59"/>
      <c r="U125" s="32"/>
      <c r="V125" s="32"/>
      <c r="W125" s="32"/>
      <c r="X125" s="32"/>
      <c r="Y125" s="32"/>
      <c r="Z125" s="32"/>
      <c r="AA125" s="32"/>
      <c r="AB125" s="32"/>
      <c r="AC125" s="32"/>
      <c r="AD125" s="32"/>
      <c r="AE125" s="32"/>
      <c r="AT125" s="17" t="s">
        <v>213</v>
      </c>
      <c r="AU125" s="17" t="s">
        <v>87</v>
      </c>
    </row>
    <row r="126" spans="1:65" s="2" customFormat="1" ht="16.5" customHeight="1">
      <c r="A126" s="32"/>
      <c r="B126" s="143"/>
      <c r="C126" s="144" t="s">
        <v>212</v>
      </c>
      <c r="D126" s="144" t="s">
        <v>208</v>
      </c>
      <c r="E126" s="145" t="s">
        <v>222</v>
      </c>
      <c r="F126" s="146" t="s">
        <v>223</v>
      </c>
      <c r="G126" s="147" t="s">
        <v>211</v>
      </c>
      <c r="H126" s="148">
        <v>44</v>
      </c>
      <c r="I126" s="149"/>
      <c r="J126" s="150">
        <f>ROUND(I126*H126,2)</f>
        <v>0</v>
      </c>
      <c r="K126" s="151"/>
      <c r="L126" s="33"/>
      <c r="M126" s="152" t="s">
        <v>1</v>
      </c>
      <c r="N126" s="153" t="s">
        <v>44</v>
      </c>
      <c r="O126" s="58"/>
      <c r="P126" s="154">
        <f>O126*H126</f>
        <v>0</v>
      </c>
      <c r="Q126" s="154">
        <v>0</v>
      </c>
      <c r="R126" s="154">
        <f>Q126*H126</f>
        <v>0</v>
      </c>
      <c r="S126" s="154">
        <v>0</v>
      </c>
      <c r="T126" s="155">
        <f>S126*H126</f>
        <v>0</v>
      </c>
      <c r="U126" s="32"/>
      <c r="V126" s="32"/>
      <c r="W126" s="32"/>
      <c r="X126" s="32"/>
      <c r="Y126" s="32"/>
      <c r="Z126" s="32"/>
      <c r="AA126" s="32"/>
      <c r="AB126" s="32"/>
      <c r="AC126" s="32"/>
      <c r="AD126" s="32"/>
      <c r="AE126" s="32"/>
      <c r="AR126" s="156" t="s">
        <v>212</v>
      </c>
      <c r="AT126" s="156" t="s">
        <v>208</v>
      </c>
      <c r="AU126" s="156" t="s">
        <v>87</v>
      </c>
      <c r="AY126" s="17" t="s">
        <v>207</v>
      </c>
      <c r="BE126" s="157">
        <f>IF(N126="základní",J126,0)</f>
        <v>0</v>
      </c>
      <c r="BF126" s="157">
        <f>IF(N126="snížená",J126,0)</f>
        <v>0</v>
      </c>
      <c r="BG126" s="157">
        <f>IF(N126="zákl. přenesená",J126,0)</f>
        <v>0</v>
      </c>
      <c r="BH126" s="157">
        <f>IF(N126="sníž. přenesená",J126,0)</f>
        <v>0</v>
      </c>
      <c r="BI126" s="157">
        <f>IF(N126="nulová",J126,0)</f>
        <v>0</v>
      </c>
      <c r="BJ126" s="17" t="s">
        <v>87</v>
      </c>
      <c r="BK126" s="157">
        <f>ROUND(I126*H126,2)</f>
        <v>0</v>
      </c>
      <c r="BL126" s="17" t="s">
        <v>212</v>
      </c>
      <c r="BM126" s="156" t="s">
        <v>224</v>
      </c>
    </row>
    <row r="127" spans="1:47" s="2" customFormat="1" ht="12">
      <c r="A127" s="32"/>
      <c r="B127" s="33"/>
      <c r="C127" s="32"/>
      <c r="D127" s="158" t="s">
        <v>213</v>
      </c>
      <c r="E127" s="32"/>
      <c r="F127" s="159" t="s">
        <v>223</v>
      </c>
      <c r="G127" s="32"/>
      <c r="H127" s="32"/>
      <c r="I127" s="160"/>
      <c r="J127" s="32"/>
      <c r="K127" s="32"/>
      <c r="L127" s="33"/>
      <c r="M127" s="161"/>
      <c r="N127" s="162"/>
      <c r="O127" s="58"/>
      <c r="P127" s="58"/>
      <c r="Q127" s="58"/>
      <c r="R127" s="58"/>
      <c r="S127" s="58"/>
      <c r="T127" s="59"/>
      <c r="U127" s="32"/>
      <c r="V127" s="32"/>
      <c r="W127" s="32"/>
      <c r="X127" s="32"/>
      <c r="Y127" s="32"/>
      <c r="Z127" s="32"/>
      <c r="AA127" s="32"/>
      <c r="AB127" s="32"/>
      <c r="AC127" s="32"/>
      <c r="AD127" s="32"/>
      <c r="AE127" s="32"/>
      <c r="AT127" s="17" t="s">
        <v>213</v>
      </c>
      <c r="AU127" s="17" t="s">
        <v>87</v>
      </c>
    </row>
    <row r="128" spans="1:65" s="2" customFormat="1" ht="16.5" customHeight="1">
      <c r="A128" s="32"/>
      <c r="B128" s="143"/>
      <c r="C128" s="144" t="s">
        <v>225</v>
      </c>
      <c r="D128" s="144" t="s">
        <v>208</v>
      </c>
      <c r="E128" s="145" t="s">
        <v>226</v>
      </c>
      <c r="F128" s="146" t="s">
        <v>227</v>
      </c>
      <c r="G128" s="147" t="s">
        <v>211</v>
      </c>
      <c r="H128" s="148">
        <v>44</v>
      </c>
      <c r="I128" s="149"/>
      <c r="J128" s="150">
        <f>ROUND(I128*H128,2)</f>
        <v>0</v>
      </c>
      <c r="K128" s="151"/>
      <c r="L128" s="33"/>
      <c r="M128" s="152" t="s">
        <v>1</v>
      </c>
      <c r="N128" s="153" t="s">
        <v>44</v>
      </c>
      <c r="O128" s="58"/>
      <c r="P128" s="154">
        <f>O128*H128</f>
        <v>0</v>
      </c>
      <c r="Q128" s="154">
        <v>0</v>
      </c>
      <c r="R128" s="154">
        <f>Q128*H128</f>
        <v>0</v>
      </c>
      <c r="S128" s="154">
        <v>0</v>
      </c>
      <c r="T128" s="155">
        <f>S128*H128</f>
        <v>0</v>
      </c>
      <c r="U128" s="32"/>
      <c r="V128" s="32"/>
      <c r="W128" s="32"/>
      <c r="X128" s="32"/>
      <c r="Y128" s="32"/>
      <c r="Z128" s="32"/>
      <c r="AA128" s="32"/>
      <c r="AB128" s="32"/>
      <c r="AC128" s="32"/>
      <c r="AD128" s="32"/>
      <c r="AE128" s="32"/>
      <c r="AR128" s="156" t="s">
        <v>212</v>
      </c>
      <c r="AT128" s="156" t="s">
        <v>208</v>
      </c>
      <c r="AU128" s="156" t="s">
        <v>87</v>
      </c>
      <c r="AY128" s="17" t="s">
        <v>207</v>
      </c>
      <c r="BE128" s="157">
        <f>IF(N128="základní",J128,0)</f>
        <v>0</v>
      </c>
      <c r="BF128" s="157">
        <f>IF(N128="snížená",J128,0)</f>
        <v>0</v>
      </c>
      <c r="BG128" s="157">
        <f>IF(N128="zákl. přenesená",J128,0)</f>
        <v>0</v>
      </c>
      <c r="BH128" s="157">
        <f>IF(N128="sníž. přenesená",J128,0)</f>
        <v>0</v>
      </c>
      <c r="BI128" s="157">
        <f>IF(N128="nulová",J128,0)</f>
        <v>0</v>
      </c>
      <c r="BJ128" s="17" t="s">
        <v>87</v>
      </c>
      <c r="BK128" s="157">
        <f>ROUND(I128*H128,2)</f>
        <v>0</v>
      </c>
      <c r="BL128" s="17" t="s">
        <v>212</v>
      </c>
      <c r="BM128" s="156" t="s">
        <v>228</v>
      </c>
    </row>
    <row r="129" spans="1:47" s="2" customFormat="1" ht="12">
      <c r="A129" s="32"/>
      <c r="B129" s="33"/>
      <c r="C129" s="32"/>
      <c r="D129" s="158" t="s">
        <v>213</v>
      </c>
      <c r="E129" s="32"/>
      <c r="F129" s="159" t="s">
        <v>227</v>
      </c>
      <c r="G129" s="32"/>
      <c r="H129" s="32"/>
      <c r="I129" s="160"/>
      <c r="J129" s="32"/>
      <c r="K129" s="32"/>
      <c r="L129" s="33"/>
      <c r="M129" s="161"/>
      <c r="N129" s="162"/>
      <c r="O129" s="58"/>
      <c r="P129" s="58"/>
      <c r="Q129" s="58"/>
      <c r="R129" s="58"/>
      <c r="S129" s="58"/>
      <c r="T129" s="59"/>
      <c r="U129" s="32"/>
      <c r="V129" s="32"/>
      <c r="W129" s="32"/>
      <c r="X129" s="32"/>
      <c r="Y129" s="32"/>
      <c r="Z129" s="32"/>
      <c r="AA129" s="32"/>
      <c r="AB129" s="32"/>
      <c r="AC129" s="32"/>
      <c r="AD129" s="32"/>
      <c r="AE129" s="32"/>
      <c r="AT129" s="17" t="s">
        <v>213</v>
      </c>
      <c r="AU129" s="17" t="s">
        <v>87</v>
      </c>
    </row>
    <row r="130" spans="1:65" s="2" customFormat="1" ht="21.75" customHeight="1">
      <c r="A130" s="32"/>
      <c r="B130" s="143"/>
      <c r="C130" s="144" t="s">
        <v>221</v>
      </c>
      <c r="D130" s="144" t="s">
        <v>208</v>
      </c>
      <c r="E130" s="145" t="s">
        <v>229</v>
      </c>
      <c r="F130" s="146" t="s">
        <v>230</v>
      </c>
      <c r="G130" s="147" t="s">
        <v>211</v>
      </c>
      <c r="H130" s="148">
        <v>18</v>
      </c>
      <c r="I130" s="149"/>
      <c r="J130" s="150">
        <f>ROUND(I130*H130,2)</f>
        <v>0</v>
      </c>
      <c r="K130" s="151"/>
      <c r="L130" s="33"/>
      <c r="M130" s="152" t="s">
        <v>1</v>
      </c>
      <c r="N130" s="153" t="s">
        <v>44</v>
      </c>
      <c r="O130" s="58"/>
      <c r="P130" s="154">
        <f>O130*H130</f>
        <v>0</v>
      </c>
      <c r="Q130" s="154">
        <v>0</v>
      </c>
      <c r="R130" s="154">
        <f>Q130*H130</f>
        <v>0</v>
      </c>
      <c r="S130" s="154">
        <v>0</v>
      </c>
      <c r="T130" s="155">
        <f>S130*H130</f>
        <v>0</v>
      </c>
      <c r="U130" s="32"/>
      <c r="V130" s="32"/>
      <c r="W130" s="32"/>
      <c r="X130" s="32"/>
      <c r="Y130" s="32"/>
      <c r="Z130" s="32"/>
      <c r="AA130" s="32"/>
      <c r="AB130" s="32"/>
      <c r="AC130" s="32"/>
      <c r="AD130" s="32"/>
      <c r="AE130" s="32"/>
      <c r="AR130" s="156" t="s">
        <v>212</v>
      </c>
      <c r="AT130" s="156" t="s">
        <v>208</v>
      </c>
      <c r="AU130" s="156" t="s">
        <v>87</v>
      </c>
      <c r="AY130" s="17" t="s">
        <v>207</v>
      </c>
      <c r="BE130" s="157">
        <f>IF(N130="základní",J130,0)</f>
        <v>0</v>
      </c>
      <c r="BF130" s="157">
        <f>IF(N130="snížená",J130,0)</f>
        <v>0</v>
      </c>
      <c r="BG130" s="157">
        <f>IF(N130="zákl. přenesená",J130,0)</f>
        <v>0</v>
      </c>
      <c r="BH130" s="157">
        <f>IF(N130="sníž. přenesená",J130,0)</f>
        <v>0</v>
      </c>
      <c r="BI130" s="157">
        <f>IF(N130="nulová",J130,0)</f>
        <v>0</v>
      </c>
      <c r="BJ130" s="17" t="s">
        <v>87</v>
      </c>
      <c r="BK130" s="157">
        <f>ROUND(I130*H130,2)</f>
        <v>0</v>
      </c>
      <c r="BL130" s="17" t="s">
        <v>212</v>
      </c>
      <c r="BM130" s="156" t="s">
        <v>231</v>
      </c>
    </row>
    <row r="131" spans="1:47" s="2" customFormat="1" ht="19.5">
      <c r="A131" s="32"/>
      <c r="B131" s="33"/>
      <c r="C131" s="32"/>
      <c r="D131" s="158" t="s">
        <v>213</v>
      </c>
      <c r="E131" s="32"/>
      <c r="F131" s="159" t="s">
        <v>230</v>
      </c>
      <c r="G131" s="32"/>
      <c r="H131" s="32"/>
      <c r="I131" s="160"/>
      <c r="J131" s="32"/>
      <c r="K131" s="32"/>
      <c r="L131" s="33"/>
      <c r="M131" s="161"/>
      <c r="N131" s="162"/>
      <c r="O131" s="58"/>
      <c r="P131" s="58"/>
      <c r="Q131" s="58"/>
      <c r="R131" s="58"/>
      <c r="S131" s="58"/>
      <c r="T131" s="59"/>
      <c r="U131" s="32"/>
      <c r="V131" s="32"/>
      <c r="W131" s="32"/>
      <c r="X131" s="32"/>
      <c r="Y131" s="32"/>
      <c r="Z131" s="32"/>
      <c r="AA131" s="32"/>
      <c r="AB131" s="32"/>
      <c r="AC131" s="32"/>
      <c r="AD131" s="32"/>
      <c r="AE131" s="32"/>
      <c r="AT131" s="17" t="s">
        <v>213</v>
      </c>
      <c r="AU131" s="17" t="s">
        <v>87</v>
      </c>
    </row>
    <row r="132" spans="1:65" s="2" customFormat="1" ht="16.5" customHeight="1">
      <c r="A132" s="32"/>
      <c r="B132" s="143"/>
      <c r="C132" s="144" t="s">
        <v>232</v>
      </c>
      <c r="D132" s="144" t="s">
        <v>208</v>
      </c>
      <c r="E132" s="145" t="s">
        <v>233</v>
      </c>
      <c r="F132" s="146" t="s">
        <v>234</v>
      </c>
      <c r="G132" s="147" t="s">
        <v>211</v>
      </c>
      <c r="H132" s="148">
        <v>18</v>
      </c>
      <c r="I132" s="149"/>
      <c r="J132" s="150">
        <f>ROUND(I132*H132,2)</f>
        <v>0</v>
      </c>
      <c r="K132" s="151"/>
      <c r="L132" s="33"/>
      <c r="M132" s="152" t="s">
        <v>1</v>
      </c>
      <c r="N132" s="153" t="s">
        <v>44</v>
      </c>
      <c r="O132" s="58"/>
      <c r="P132" s="154">
        <f>O132*H132</f>
        <v>0</v>
      </c>
      <c r="Q132" s="154">
        <v>0</v>
      </c>
      <c r="R132" s="154">
        <f>Q132*H132</f>
        <v>0</v>
      </c>
      <c r="S132" s="154">
        <v>0</v>
      </c>
      <c r="T132" s="155">
        <f>S132*H132</f>
        <v>0</v>
      </c>
      <c r="U132" s="32"/>
      <c r="V132" s="32"/>
      <c r="W132" s="32"/>
      <c r="X132" s="32"/>
      <c r="Y132" s="32"/>
      <c r="Z132" s="32"/>
      <c r="AA132" s="32"/>
      <c r="AB132" s="32"/>
      <c r="AC132" s="32"/>
      <c r="AD132" s="32"/>
      <c r="AE132" s="32"/>
      <c r="AR132" s="156" t="s">
        <v>212</v>
      </c>
      <c r="AT132" s="156" t="s">
        <v>208</v>
      </c>
      <c r="AU132" s="156" t="s">
        <v>87</v>
      </c>
      <c r="AY132" s="17" t="s">
        <v>207</v>
      </c>
      <c r="BE132" s="157">
        <f>IF(N132="základní",J132,0)</f>
        <v>0</v>
      </c>
      <c r="BF132" s="157">
        <f>IF(N132="snížená",J132,0)</f>
        <v>0</v>
      </c>
      <c r="BG132" s="157">
        <f>IF(N132="zákl. přenesená",J132,0)</f>
        <v>0</v>
      </c>
      <c r="BH132" s="157">
        <f>IF(N132="sníž. přenesená",J132,0)</f>
        <v>0</v>
      </c>
      <c r="BI132" s="157">
        <f>IF(N132="nulová",J132,0)</f>
        <v>0</v>
      </c>
      <c r="BJ132" s="17" t="s">
        <v>87</v>
      </c>
      <c r="BK132" s="157">
        <f>ROUND(I132*H132,2)</f>
        <v>0</v>
      </c>
      <c r="BL132" s="17" t="s">
        <v>212</v>
      </c>
      <c r="BM132" s="156" t="s">
        <v>235</v>
      </c>
    </row>
    <row r="133" spans="1:47" s="2" customFormat="1" ht="12">
      <c r="A133" s="32"/>
      <c r="B133" s="33"/>
      <c r="C133" s="32"/>
      <c r="D133" s="158" t="s">
        <v>213</v>
      </c>
      <c r="E133" s="32"/>
      <c r="F133" s="159" t="s">
        <v>234</v>
      </c>
      <c r="G133" s="32"/>
      <c r="H133" s="32"/>
      <c r="I133" s="160"/>
      <c r="J133" s="32"/>
      <c r="K133" s="32"/>
      <c r="L133" s="33"/>
      <c r="M133" s="161"/>
      <c r="N133" s="162"/>
      <c r="O133" s="58"/>
      <c r="P133" s="58"/>
      <c r="Q133" s="58"/>
      <c r="R133" s="58"/>
      <c r="S133" s="58"/>
      <c r="T133" s="59"/>
      <c r="U133" s="32"/>
      <c r="V133" s="32"/>
      <c r="W133" s="32"/>
      <c r="X133" s="32"/>
      <c r="Y133" s="32"/>
      <c r="Z133" s="32"/>
      <c r="AA133" s="32"/>
      <c r="AB133" s="32"/>
      <c r="AC133" s="32"/>
      <c r="AD133" s="32"/>
      <c r="AE133" s="32"/>
      <c r="AT133" s="17" t="s">
        <v>213</v>
      </c>
      <c r="AU133" s="17" t="s">
        <v>87</v>
      </c>
    </row>
    <row r="134" spans="1:65" s="2" customFormat="1" ht="16.5" customHeight="1">
      <c r="A134" s="32"/>
      <c r="B134" s="143"/>
      <c r="C134" s="144" t="s">
        <v>224</v>
      </c>
      <c r="D134" s="144" t="s">
        <v>208</v>
      </c>
      <c r="E134" s="145" t="s">
        <v>236</v>
      </c>
      <c r="F134" s="146" t="s">
        <v>237</v>
      </c>
      <c r="G134" s="147" t="s">
        <v>211</v>
      </c>
      <c r="H134" s="148">
        <v>16</v>
      </c>
      <c r="I134" s="149"/>
      <c r="J134" s="150">
        <f>ROUND(I134*H134,2)</f>
        <v>0</v>
      </c>
      <c r="K134" s="151"/>
      <c r="L134" s="33"/>
      <c r="M134" s="152" t="s">
        <v>1</v>
      </c>
      <c r="N134" s="153" t="s">
        <v>44</v>
      </c>
      <c r="O134" s="58"/>
      <c r="P134" s="154">
        <f>O134*H134</f>
        <v>0</v>
      </c>
      <c r="Q134" s="154">
        <v>0</v>
      </c>
      <c r="R134" s="154">
        <f>Q134*H134</f>
        <v>0</v>
      </c>
      <c r="S134" s="154">
        <v>0</v>
      </c>
      <c r="T134" s="155">
        <f>S134*H134</f>
        <v>0</v>
      </c>
      <c r="U134" s="32"/>
      <c r="V134" s="32"/>
      <c r="W134" s="32"/>
      <c r="X134" s="32"/>
      <c r="Y134" s="32"/>
      <c r="Z134" s="32"/>
      <c r="AA134" s="32"/>
      <c r="AB134" s="32"/>
      <c r="AC134" s="32"/>
      <c r="AD134" s="32"/>
      <c r="AE134" s="32"/>
      <c r="AR134" s="156" t="s">
        <v>212</v>
      </c>
      <c r="AT134" s="156" t="s">
        <v>208</v>
      </c>
      <c r="AU134" s="156" t="s">
        <v>87</v>
      </c>
      <c r="AY134" s="17" t="s">
        <v>207</v>
      </c>
      <c r="BE134" s="157">
        <f>IF(N134="základní",J134,0)</f>
        <v>0</v>
      </c>
      <c r="BF134" s="157">
        <f>IF(N134="snížená",J134,0)</f>
        <v>0</v>
      </c>
      <c r="BG134" s="157">
        <f>IF(N134="zákl. přenesená",J134,0)</f>
        <v>0</v>
      </c>
      <c r="BH134" s="157">
        <f>IF(N134="sníž. přenesená",J134,0)</f>
        <v>0</v>
      </c>
      <c r="BI134" s="157">
        <f>IF(N134="nulová",J134,0)</f>
        <v>0</v>
      </c>
      <c r="BJ134" s="17" t="s">
        <v>87</v>
      </c>
      <c r="BK134" s="157">
        <f>ROUND(I134*H134,2)</f>
        <v>0</v>
      </c>
      <c r="BL134" s="17" t="s">
        <v>212</v>
      </c>
      <c r="BM134" s="156" t="s">
        <v>238</v>
      </c>
    </row>
    <row r="135" spans="1:47" s="2" customFormat="1" ht="12">
      <c r="A135" s="32"/>
      <c r="B135" s="33"/>
      <c r="C135" s="32"/>
      <c r="D135" s="158" t="s">
        <v>213</v>
      </c>
      <c r="E135" s="32"/>
      <c r="F135" s="159" t="s">
        <v>237</v>
      </c>
      <c r="G135" s="32"/>
      <c r="H135" s="32"/>
      <c r="I135" s="160"/>
      <c r="J135" s="32"/>
      <c r="K135" s="32"/>
      <c r="L135" s="33"/>
      <c r="M135" s="161"/>
      <c r="N135" s="162"/>
      <c r="O135" s="58"/>
      <c r="P135" s="58"/>
      <c r="Q135" s="58"/>
      <c r="R135" s="58"/>
      <c r="S135" s="58"/>
      <c r="T135" s="59"/>
      <c r="U135" s="32"/>
      <c r="V135" s="32"/>
      <c r="W135" s="32"/>
      <c r="X135" s="32"/>
      <c r="Y135" s="32"/>
      <c r="Z135" s="32"/>
      <c r="AA135" s="32"/>
      <c r="AB135" s="32"/>
      <c r="AC135" s="32"/>
      <c r="AD135" s="32"/>
      <c r="AE135" s="32"/>
      <c r="AT135" s="17" t="s">
        <v>213</v>
      </c>
      <c r="AU135" s="17" t="s">
        <v>87</v>
      </c>
    </row>
    <row r="136" spans="1:65" s="2" customFormat="1" ht="21.75" customHeight="1">
      <c r="A136" s="32"/>
      <c r="B136" s="143"/>
      <c r="C136" s="144" t="s">
        <v>239</v>
      </c>
      <c r="D136" s="144" t="s">
        <v>208</v>
      </c>
      <c r="E136" s="145" t="s">
        <v>240</v>
      </c>
      <c r="F136" s="146" t="s">
        <v>241</v>
      </c>
      <c r="G136" s="147" t="s">
        <v>242</v>
      </c>
      <c r="H136" s="148">
        <v>0.4</v>
      </c>
      <c r="I136" s="149"/>
      <c r="J136" s="150">
        <f>ROUND(I136*H136,2)</f>
        <v>0</v>
      </c>
      <c r="K136" s="151"/>
      <c r="L136" s="33"/>
      <c r="M136" s="152" t="s">
        <v>1</v>
      </c>
      <c r="N136" s="153" t="s">
        <v>44</v>
      </c>
      <c r="O136" s="58"/>
      <c r="P136" s="154">
        <f>O136*H136</f>
        <v>0</v>
      </c>
      <c r="Q136" s="154">
        <v>0</v>
      </c>
      <c r="R136" s="154">
        <f>Q136*H136</f>
        <v>0</v>
      </c>
      <c r="S136" s="154">
        <v>0</v>
      </c>
      <c r="T136" s="155">
        <f>S136*H136</f>
        <v>0</v>
      </c>
      <c r="U136" s="32"/>
      <c r="V136" s="32"/>
      <c r="W136" s="32"/>
      <c r="X136" s="32"/>
      <c r="Y136" s="32"/>
      <c r="Z136" s="32"/>
      <c r="AA136" s="32"/>
      <c r="AB136" s="32"/>
      <c r="AC136" s="32"/>
      <c r="AD136" s="32"/>
      <c r="AE136" s="32"/>
      <c r="AR136" s="156" t="s">
        <v>212</v>
      </c>
      <c r="AT136" s="156" t="s">
        <v>208</v>
      </c>
      <c r="AU136" s="156" t="s">
        <v>87</v>
      </c>
      <c r="AY136" s="17" t="s">
        <v>207</v>
      </c>
      <c r="BE136" s="157">
        <f>IF(N136="základní",J136,0)</f>
        <v>0</v>
      </c>
      <c r="BF136" s="157">
        <f>IF(N136="snížená",J136,0)</f>
        <v>0</v>
      </c>
      <c r="BG136" s="157">
        <f>IF(N136="zákl. přenesená",J136,0)</f>
        <v>0</v>
      </c>
      <c r="BH136" s="157">
        <f>IF(N136="sníž. přenesená",J136,0)</f>
        <v>0</v>
      </c>
      <c r="BI136" s="157">
        <f>IF(N136="nulová",J136,0)</f>
        <v>0</v>
      </c>
      <c r="BJ136" s="17" t="s">
        <v>87</v>
      </c>
      <c r="BK136" s="157">
        <f>ROUND(I136*H136,2)</f>
        <v>0</v>
      </c>
      <c r="BL136" s="17" t="s">
        <v>212</v>
      </c>
      <c r="BM136" s="156" t="s">
        <v>243</v>
      </c>
    </row>
    <row r="137" spans="1:47" s="2" customFormat="1" ht="12">
      <c r="A137" s="32"/>
      <c r="B137" s="33"/>
      <c r="C137" s="32"/>
      <c r="D137" s="158" t="s">
        <v>213</v>
      </c>
      <c r="E137" s="32"/>
      <c r="F137" s="159" t="s">
        <v>241</v>
      </c>
      <c r="G137" s="32"/>
      <c r="H137" s="32"/>
      <c r="I137" s="160"/>
      <c r="J137" s="32"/>
      <c r="K137" s="32"/>
      <c r="L137" s="33"/>
      <c r="M137" s="161"/>
      <c r="N137" s="162"/>
      <c r="O137" s="58"/>
      <c r="P137" s="58"/>
      <c r="Q137" s="58"/>
      <c r="R137" s="58"/>
      <c r="S137" s="58"/>
      <c r="T137" s="59"/>
      <c r="U137" s="32"/>
      <c r="V137" s="32"/>
      <c r="W137" s="32"/>
      <c r="X137" s="32"/>
      <c r="Y137" s="32"/>
      <c r="Z137" s="32"/>
      <c r="AA137" s="32"/>
      <c r="AB137" s="32"/>
      <c r="AC137" s="32"/>
      <c r="AD137" s="32"/>
      <c r="AE137" s="32"/>
      <c r="AT137" s="17" t="s">
        <v>213</v>
      </c>
      <c r="AU137" s="17" t="s">
        <v>87</v>
      </c>
    </row>
    <row r="138" spans="1:65" s="2" customFormat="1" ht="16.5" customHeight="1">
      <c r="A138" s="32"/>
      <c r="B138" s="143"/>
      <c r="C138" s="144" t="s">
        <v>228</v>
      </c>
      <c r="D138" s="144" t="s">
        <v>208</v>
      </c>
      <c r="E138" s="145" t="s">
        <v>244</v>
      </c>
      <c r="F138" s="146" t="s">
        <v>245</v>
      </c>
      <c r="G138" s="147" t="s">
        <v>242</v>
      </c>
      <c r="H138" s="148">
        <v>0.4</v>
      </c>
      <c r="I138" s="149"/>
      <c r="J138" s="150">
        <f>ROUND(I138*H138,2)</f>
        <v>0</v>
      </c>
      <c r="K138" s="151"/>
      <c r="L138" s="33"/>
      <c r="M138" s="152" t="s">
        <v>1</v>
      </c>
      <c r="N138" s="153" t="s">
        <v>44</v>
      </c>
      <c r="O138" s="58"/>
      <c r="P138" s="154">
        <f>O138*H138</f>
        <v>0</v>
      </c>
      <c r="Q138" s="154">
        <v>0</v>
      </c>
      <c r="R138" s="154">
        <f>Q138*H138</f>
        <v>0</v>
      </c>
      <c r="S138" s="154">
        <v>0</v>
      </c>
      <c r="T138" s="155">
        <f>S138*H138</f>
        <v>0</v>
      </c>
      <c r="U138" s="32"/>
      <c r="V138" s="32"/>
      <c r="W138" s="32"/>
      <c r="X138" s="32"/>
      <c r="Y138" s="32"/>
      <c r="Z138" s="32"/>
      <c r="AA138" s="32"/>
      <c r="AB138" s="32"/>
      <c r="AC138" s="32"/>
      <c r="AD138" s="32"/>
      <c r="AE138" s="32"/>
      <c r="AR138" s="156" t="s">
        <v>212</v>
      </c>
      <c r="AT138" s="156" t="s">
        <v>208</v>
      </c>
      <c r="AU138" s="156" t="s">
        <v>87</v>
      </c>
      <c r="AY138" s="17" t="s">
        <v>207</v>
      </c>
      <c r="BE138" s="157">
        <f>IF(N138="základní",J138,0)</f>
        <v>0</v>
      </c>
      <c r="BF138" s="157">
        <f>IF(N138="snížená",J138,0)</f>
        <v>0</v>
      </c>
      <c r="BG138" s="157">
        <f>IF(N138="zákl. přenesená",J138,0)</f>
        <v>0</v>
      </c>
      <c r="BH138" s="157">
        <f>IF(N138="sníž. přenesená",J138,0)</f>
        <v>0</v>
      </c>
      <c r="BI138" s="157">
        <f>IF(N138="nulová",J138,0)</f>
        <v>0</v>
      </c>
      <c r="BJ138" s="17" t="s">
        <v>87</v>
      </c>
      <c r="BK138" s="157">
        <f>ROUND(I138*H138,2)</f>
        <v>0</v>
      </c>
      <c r="BL138" s="17" t="s">
        <v>212</v>
      </c>
      <c r="BM138" s="156" t="s">
        <v>246</v>
      </c>
    </row>
    <row r="139" spans="1:47" s="2" customFormat="1" ht="12">
      <c r="A139" s="32"/>
      <c r="B139" s="33"/>
      <c r="C139" s="32"/>
      <c r="D139" s="158" t="s">
        <v>213</v>
      </c>
      <c r="E139" s="32"/>
      <c r="F139" s="159" t="s">
        <v>245</v>
      </c>
      <c r="G139" s="32"/>
      <c r="H139" s="32"/>
      <c r="I139" s="160"/>
      <c r="J139" s="32"/>
      <c r="K139" s="32"/>
      <c r="L139" s="33"/>
      <c r="M139" s="161"/>
      <c r="N139" s="162"/>
      <c r="O139" s="58"/>
      <c r="P139" s="58"/>
      <c r="Q139" s="58"/>
      <c r="R139" s="58"/>
      <c r="S139" s="58"/>
      <c r="T139" s="59"/>
      <c r="U139" s="32"/>
      <c r="V139" s="32"/>
      <c r="W139" s="32"/>
      <c r="X139" s="32"/>
      <c r="Y139" s="32"/>
      <c r="Z139" s="32"/>
      <c r="AA139" s="32"/>
      <c r="AB139" s="32"/>
      <c r="AC139" s="32"/>
      <c r="AD139" s="32"/>
      <c r="AE139" s="32"/>
      <c r="AT139" s="17" t="s">
        <v>213</v>
      </c>
      <c r="AU139" s="17" t="s">
        <v>87</v>
      </c>
    </row>
    <row r="140" spans="1:65" s="2" customFormat="1" ht="21.75" customHeight="1">
      <c r="A140" s="32"/>
      <c r="B140" s="143"/>
      <c r="C140" s="144" t="s">
        <v>14</v>
      </c>
      <c r="D140" s="144" t="s">
        <v>208</v>
      </c>
      <c r="E140" s="145" t="s">
        <v>247</v>
      </c>
      <c r="F140" s="146" t="s">
        <v>248</v>
      </c>
      <c r="G140" s="147" t="s">
        <v>249</v>
      </c>
      <c r="H140" s="148">
        <v>0.75</v>
      </c>
      <c r="I140" s="149"/>
      <c r="J140" s="150">
        <f>ROUND(I140*H140,2)</f>
        <v>0</v>
      </c>
      <c r="K140" s="151"/>
      <c r="L140" s="33"/>
      <c r="M140" s="152" t="s">
        <v>1</v>
      </c>
      <c r="N140" s="153" t="s">
        <v>44</v>
      </c>
      <c r="O140" s="58"/>
      <c r="P140" s="154">
        <f>O140*H140</f>
        <v>0</v>
      </c>
      <c r="Q140" s="154">
        <v>0</v>
      </c>
      <c r="R140" s="154">
        <f>Q140*H140</f>
        <v>0</v>
      </c>
      <c r="S140" s="154">
        <v>0</v>
      </c>
      <c r="T140" s="155">
        <f>S140*H140</f>
        <v>0</v>
      </c>
      <c r="U140" s="32"/>
      <c r="V140" s="32"/>
      <c r="W140" s="32"/>
      <c r="X140" s="32"/>
      <c r="Y140" s="32"/>
      <c r="Z140" s="32"/>
      <c r="AA140" s="32"/>
      <c r="AB140" s="32"/>
      <c r="AC140" s="32"/>
      <c r="AD140" s="32"/>
      <c r="AE140" s="32"/>
      <c r="AR140" s="156" t="s">
        <v>212</v>
      </c>
      <c r="AT140" s="156" t="s">
        <v>208</v>
      </c>
      <c r="AU140" s="156" t="s">
        <v>87</v>
      </c>
      <c r="AY140" s="17" t="s">
        <v>207</v>
      </c>
      <c r="BE140" s="157">
        <f>IF(N140="základní",J140,0)</f>
        <v>0</v>
      </c>
      <c r="BF140" s="157">
        <f>IF(N140="snížená",J140,0)</f>
        <v>0</v>
      </c>
      <c r="BG140" s="157">
        <f>IF(N140="zákl. přenesená",J140,0)</f>
        <v>0</v>
      </c>
      <c r="BH140" s="157">
        <f>IF(N140="sníž. přenesená",J140,0)</f>
        <v>0</v>
      </c>
      <c r="BI140" s="157">
        <f>IF(N140="nulová",J140,0)</f>
        <v>0</v>
      </c>
      <c r="BJ140" s="17" t="s">
        <v>87</v>
      </c>
      <c r="BK140" s="157">
        <f>ROUND(I140*H140,2)</f>
        <v>0</v>
      </c>
      <c r="BL140" s="17" t="s">
        <v>212</v>
      </c>
      <c r="BM140" s="156" t="s">
        <v>250</v>
      </c>
    </row>
    <row r="141" spans="1:47" s="2" customFormat="1" ht="12">
      <c r="A141" s="32"/>
      <c r="B141" s="33"/>
      <c r="C141" s="32"/>
      <c r="D141" s="158" t="s">
        <v>213</v>
      </c>
      <c r="E141" s="32"/>
      <c r="F141" s="159" t="s">
        <v>248</v>
      </c>
      <c r="G141" s="32"/>
      <c r="H141" s="32"/>
      <c r="I141" s="160"/>
      <c r="J141" s="32"/>
      <c r="K141" s="32"/>
      <c r="L141" s="33"/>
      <c r="M141" s="161"/>
      <c r="N141" s="162"/>
      <c r="O141" s="58"/>
      <c r="P141" s="58"/>
      <c r="Q141" s="58"/>
      <c r="R141" s="58"/>
      <c r="S141" s="58"/>
      <c r="T141" s="59"/>
      <c r="U141" s="32"/>
      <c r="V141" s="32"/>
      <c r="W141" s="32"/>
      <c r="X141" s="32"/>
      <c r="Y141" s="32"/>
      <c r="Z141" s="32"/>
      <c r="AA141" s="32"/>
      <c r="AB141" s="32"/>
      <c r="AC141" s="32"/>
      <c r="AD141" s="32"/>
      <c r="AE141" s="32"/>
      <c r="AT141" s="17" t="s">
        <v>213</v>
      </c>
      <c r="AU141" s="17" t="s">
        <v>87</v>
      </c>
    </row>
    <row r="142" spans="1:65" s="2" customFormat="1" ht="21.75" customHeight="1">
      <c r="A142" s="32"/>
      <c r="B142" s="143"/>
      <c r="C142" s="144" t="s">
        <v>231</v>
      </c>
      <c r="D142" s="144" t="s">
        <v>208</v>
      </c>
      <c r="E142" s="145" t="s">
        <v>251</v>
      </c>
      <c r="F142" s="146" t="s">
        <v>252</v>
      </c>
      <c r="G142" s="147" t="s">
        <v>249</v>
      </c>
      <c r="H142" s="148">
        <v>0.75</v>
      </c>
      <c r="I142" s="149"/>
      <c r="J142" s="150">
        <f>ROUND(I142*H142,2)</f>
        <v>0</v>
      </c>
      <c r="K142" s="151"/>
      <c r="L142" s="33"/>
      <c r="M142" s="152" t="s">
        <v>1</v>
      </c>
      <c r="N142" s="153" t="s">
        <v>44</v>
      </c>
      <c r="O142" s="58"/>
      <c r="P142" s="154">
        <f>O142*H142</f>
        <v>0</v>
      </c>
      <c r="Q142" s="154">
        <v>0</v>
      </c>
      <c r="R142" s="154">
        <f>Q142*H142</f>
        <v>0</v>
      </c>
      <c r="S142" s="154">
        <v>0</v>
      </c>
      <c r="T142" s="155">
        <f>S142*H142</f>
        <v>0</v>
      </c>
      <c r="U142" s="32"/>
      <c r="V142" s="32"/>
      <c r="W142" s="32"/>
      <c r="X142" s="32"/>
      <c r="Y142" s="32"/>
      <c r="Z142" s="32"/>
      <c r="AA142" s="32"/>
      <c r="AB142" s="32"/>
      <c r="AC142" s="32"/>
      <c r="AD142" s="32"/>
      <c r="AE142" s="32"/>
      <c r="AR142" s="156" t="s">
        <v>212</v>
      </c>
      <c r="AT142" s="156" t="s">
        <v>208</v>
      </c>
      <c r="AU142" s="156" t="s">
        <v>87</v>
      </c>
      <c r="AY142" s="17" t="s">
        <v>207</v>
      </c>
      <c r="BE142" s="157">
        <f>IF(N142="základní",J142,0)</f>
        <v>0</v>
      </c>
      <c r="BF142" s="157">
        <f>IF(N142="snížená",J142,0)</f>
        <v>0</v>
      </c>
      <c r="BG142" s="157">
        <f>IF(N142="zákl. přenesená",J142,0)</f>
        <v>0</v>
      </c>
      <c r="BH142" s="157">
        <f>IF(N142="sníž. přenesená",J142,0)</f>
        <v>0</v>
      </c>
      <c r="BI142" s="157">
        <f>IF(N142="nulová",J142,0)</f>
        <v>0</v>
      </c>
      <c r="BJ142" s="17" t="s">
        <v>87</v>
      </c>
      <c r="BK142" s="157">
        <f>ROUND(I142*H142,2)</f>
        <v>0</v>
      </c>
      <c r="BL142" s="17" t="s">
        <v>212</v>
      </c>
      <c r="BM142" s="156" t="s">
        <v>253</v>
      </c>
    </row>
    <row r="143" spans="1:47" s="2" customFormat="1" ht="12">
      <c r="A143" s="32"/>
      <c r="B143" s="33"/>
      <c r="C143" s="32"/>
      <c r="D143" s="158" t="s">
        <v>213</v>
      </c>
      <c r="E143" s="32"/>
      <c r="F143" s="159" t="s">
        <v>252</v>
      </c>
      <c r="G143" s="32"/>
      <c r="H143" s="32"/>
      <c r="I143" s="160"/>
      <c r="J143" s="32"/>
      <c r="K143" s="32"/>
      <c r="L143" s="33"/>
      <c r="M143" s="161"/>
      <c r="N143" s="162"/>
      <c r="O143" s="58"/>
      <c r="P143" s="58"/>
      <c r="Q143" s="58"/>
      <c r="R143" s="58"/>
      <c r="S143" s="58"/>
      <c r="T143" s="59"/>
      <c r="U143" s="32"/>
      <c r="V143" s="32"/>
      <c r="W143" s="32"/>
      <c r="X143" s="32"/>
      <c r="Y143" s="32"/>
      <c r="Z143" s="32"/>
      <c r="AA143" s="32"/>
      <c r="AB143" s="32"/>
      <c r="AC143" s="32"/>
      <c r="AD143" s="32"/>
      <c r="AE143" s="32"/>
      <c r="AT143" s="17" t="s">
        <v>213</v>
      </c>
      <c r="AU143" s="17" t="s">
        <v>87</v>
      </c>
    </row>
    <row r="144" spans="1:65" s="2" customFormat="1" ht="21.75" customHeight="1">
      <c r="A144" s="32"/>
      <c r="B144" s="143"/>
      <c r="C144" s="144" t="s">
        <v>254</v>
      </c>
      <c r="D144" s="144" t="s">
        <v>208</v>
      </c>
      <c r="E144" s="145" t="s">
        <v>255</v>
      </c>
      <c r="F144" s="146" t="s">
        <v>256</v>
      </c>
      <c r="G144" s="147" t="s">
        <v>257</v>
      </c>
      <c r="H144" s="148">
        <v>1</v>
      </c>
      <c r="I144" s="149"/>
      <c r="J144" s="150">
        <f>ROUND(I144*H144,2)</f>
        <v>0</v>
      </c>
      <c r="K144" s="151"/>
      <c r="L144" s="33"/>
      <c r="M144" s="152" t="s">
        <v>1</v>
      </c>
      <c r="N144" s="153" t="s">
        <v>44</v>
      </c>
      <c r="O144" s="58"/>
      <c r="P144" s="154">
        <f>O144*H144</f>
        <v>0</v>
      </c>
      <c r="Q144" s="154">
        <v>0</v>
      </c>
      <c r="R144" s="154">
        <f>Q144*H144</f>
        <v>0</v>
      </c>
      <c r="S144" s="154">
        <v>0</v>
      </c>
      <c r="T144" s="155">
        <f>S144*H144</f>
        <v>0</v>
      </c>
      <c r="U144" s="32"/>
      <c r="V144" s="32"/>
      <c r="W144" s="32"/>
      <c r="X144" s="32"/>
      <c r="Y144" s="32"/>
      <c r="Z144" s="32"/>
      <c r="AA144" s="32"/>
      <c r="AB144" s="32"/>
      <c r="AC144" s="32"/>
      <c r="AD144" s="32"/>
      <c r="AE144" s="32"/>
      <c r="AR144" s="156" t="s">
        <v>212</v>
      </c>
      <c r="AT144" s="156" t="s">
        <v>208</v>
      </c>
      <c r="AU144" s="156" t="s">
        <v>87</v>
      </c>
      <c r="AY144" s="17" t="s">
        <v>207</v>
      </c>
      <c r="BE144" s="157">
        <f>IF(N144="základní",J144,0)</f>
        <v>0</v>
      </c>
      <c r="BF144" s="157">
        <f>IF(N144="snížená",J144,0)</f>
        <v>0</v>
      </c>
      <c r="BG144" s="157">
        <f>IF(N144="zákl. přenesená",J144,0)</f>
        <v>0</v>
      </c>
      <c r="BH144" s="157">
        <f>IF(N144="sníž. přenesená",J144,0)</f>
        <v>0</v>
      </c>
      <c r="BI144" s="157">
        <f>IF(N144="nulová",J144,0)</f>
        <v>0</v>
      </c>
      <c r="BJ144" s="17" t="s">
        <v>87</v>
      </c>
      <c r="BK144" s="157">
        <f>ROUND(I144*H144,2)</f>
        <v>0</v>
      </c>
      <c r="BL144" s="17" t="s">
        <v>212</v>
      </c>
      <c r="BM144" s="156" t="s">
        <v>258</v>
      </c>
    </row>
    <row r="145" spans="1:47" s="2" customFormat="1" ht="19.5">
      <c r="A145" s="32"/>
      <c r="B145" s="33"/>
      <c r="C145" s="32"/>
      <c r="D145" s="158" t="s">
        <v>213</v>
      </c>
      <c r="E145" s="32"/>
      <c r="F145" s="159" t="s">
        <v>256</v>
      </c>
      <c r="G145" s="32"/>
      <c r="H145" s="32"/>
      <c r="I145" s="160"/>
      <c r="J145" s="32"/>
      <c r="K145" s="32"/>
      <c r="L145" s="33"/>
      <c r="M145" s="161"/>
      <c r="N145" s="162"/>
      <c r="O145" s="58"/>
      <c r="P145" s="58"/>
      <c r="Q145" s="58"/>
      <c r="R145" s="58"/>
      <c r="S145" s="58"/>
      <c r="T145" s="59"/>
      <c r="U145" s="32"/>
      <c r="V145" s="32"/>
      <c r="W145" s="32"/>
      <c r="X145" s="32"/>
      <c r="Y145" s="32"/>
      <c r="Z145" s="32"/>
      <c r="AA145" s="32"/>
      <c r="AB145" s="32"/>
      <c r="AC145" s="32"/>
      <c r="AD145" s="32"/>
      <c r="AE145" s="32"/>
      <c r="AT145" s="17" t="s">
        <v>213</v>
      </c>
      <c r="AU145" s="17" t="s">
        <v>87</v>
      </c>
    </row>
    <row r="146" spans="1:65" s="2" customFormat="1" ht="21.75" customHeight="1">
      <c r="A146" s="32"/>
      <c r="B146" s="143"/>
      <c r="C146" s="144" t="s">
        <v>235</v>
      </c>
      <c r="D146" s="144" t="s">
        <v>208</v>
      </c>
      <c r="E146" s="145" t="s">
        <v>259</v>
      </c>
      <c r="F146" s="146" t="s">
        <v>260</v>
      </c>
      <c r="G146" s="147" t="s">
        <v>257</v>
      </c>
      <c r="H146" s="148">
        <v>1</v>
      </c>
      <c r="I146" s="149"/>
      <c r="J146" s="150">
        <f>ROUND(I146*H146,2)</f>
        <v>0</v>
      </c>
      <c r="K146" s="151"/>
      <c r="L146" s="33"/>
      <c r="M146" s="152" t="s">
        <v>1</v>
      </c>
      <c r="N146" s="153" t="s">
        <v>44</v>
      </c>
      <c r="O146" s="58"/>
      <c r="P146" s="154">
        <f>O146*H146</f>
        <v>0</v>
      </c>
      <c r="Q146" s="154">
        <v>0</v>
      </c>
      <c r="R146" s="154">
        <f>Q146*H146</f>
        <v>0</v>
      </c>
      <c r="S146" s="154">
        <v>0</v>
      </c>
      <c r="T146" s="155">
        <f>S146*H146</f>
        <v>0</v>
      </c>
      <c r="U146" s="32"/>
      <c r="V146" s="32"/>
      <c r="W146" s="32"/>
      <c r="X146" s="32"/>
      <c r="Y146" s="32"/>
      <c r="Z146" s="32"/>
      <c r="AA146" s="32"/>
      <c r="AB146" s="32"/>
      <c r="AC146" s="32"/>
      <c r="AD146" s="32"/>
      <c r="AE146" s="32"/>
      <c r="AR146" s="156" t="s">
        <v>212</v>
      </c>
      <c r="AT146" s="156" t="s">
        <v>208</v>
      </c>
      <c r="AU146" s="156" t="s">
        <v>87</v>
      </c>
      <c r="AY146" s="17" t="s">
        <v>207</v>
      </c>
      <c r="BE146" s="157">
        <f>IF(N146="základní",J146,0)</f>
        <v>0</v>
      </c>
      <c r="BF146" s="157">
        <f>IF(N146="snížená",J146,0)</f>
        <v>0</v>
      </c>
      <c r="BG146" s="157">
        <f>IF(N146="zákl. přenesená",J146,0)</f>
        <v>0</v>
      </c>
      <c r="BH146" s="157">
        <f>IF(N146="sníž. přenesená",J146,0)</f>
        <v>0</v>
      </c>
      <c r="BI146" s="157">
        <f>IF(N146="nulová",J146,0)</f>
        <v>0</v>
      </c>
      <c r="BJ146" s="17" t="s">
        <v>87</v>
      </c>
      <c r="BK146" s="157">
        <f>ROUND(I146*H146,2)</f>
        <v>0</v>
      </c>
      <c r="BL146" s="17" t="s">
        <v>212</v>
      </c>
      <c r="BM146" s="156" t="s">
        <v>261</v>
      </c>
    </row>
    <row r="147" spans="1:47" s="2" customFormat="1" ht="19.5">
      <c r="A147" s="32"/>
      <c r="B147" s="33"/>
      <c r="C147" s="32"/>
      <c r="D147" s="158" t="s">
        <v>213</v>
      </c>
      <c r="E147" s="32"/>
      <c r="F147" s="159" t="s">
        <v>260</v>
      </c>
      <c r="G147" s="32"/>
      <c r="H147" s="32"/>
      <c r="I147" s="160"/>
      <c r="J147" s="32"/>
      <c r="K147" s="32"/>
      <c r="L147" s="33"/>
      <c r="M147" s="161"/>
      <c r="N147" s="162"/>
      <c r="O147" s="58"/>
      <c r="P147" s="58"/>
      <c r="Q147" s="58"/>
      <c r="R147" s="58"/>
      <c r="S147" s="58"/>
      <c r="T147" s="59"/>
      <c r="U147" s="32"/>
      <c r="V147" s="32"/>
      <c r="W147" s="32"/>
      <c r="X147" s="32"/>
      <c r="Y147" s="32"/>
      <c r="Z147" s="32"/>
      <c r="AA147" s="32"/>
      <c r="AB147" s="32"/>
      <c r="AC147" s="32"/>
      <c r="AD147" s="32"/>
      <c r="AE147" s="32"/>
      <c r="AT147" s="17" t="s">
        <v>213</v>
      </c>
      <c r="AU147" s="17" t="s">
        <v>87</v>
      </c>
    </row>
    <row r="148" spans="1:65" s="2" customFormat="1" ht="21.75" customHeight="1">
      <c r="A148" s="32"/>
      <c r="B148" s="143"/>
      <c r="C148" s="144" t="s">
        <v>8</v>
      </c>
      <c r="D148" s="144" t="s">
        <v>208</v>
      </c>
      <c r="E148" s="145" t="s">
        <v>262</v>
      </c>
      <c r="F148" s="146" t="s">
        <v>263</v>
      </c>
      <c r="G148" s="147" t="s">
        <v>257</v>
      </c>
      <c r="H148" s="148">
        <v>1</v>
      </c>
      <c r="I148" s="149"/>
      <c r="J148" s="150">
        <f>ROUND(I148*H148,2)</f>
        <v>0</v>
      </c>
      <c r="K148" s="151"/>
      <c r="L148" s="33"/>
      <c r="M148" s="152" t="s">
        <v>1</v>
      </c>
      <c r="N148" s="153" t="s">
        <v>44</v>
      </c>
      <c r="O148" s="58"/>
      <c r="P148" s="154">
        <f>O148*H148</f>
        <v>0</v>
      </c>
      <c r="Q148" s="154">
        <v>0</v>
      </c>
      <c r="R148" s="154">
        <f>Q148*H148</f>
        <v>0</v>
      </c>
      <c r="S148" s="154">
        <v>0</v>
      </c>
      <c r="T148" s="155">
        <f>S148*H148</f>
        <v>0</v>
      </c>
      <c r="U148" s="32"/>
      <c r="V148" s="32"/>
      <c r="W148" s="32"/>
      <c r="X148" s="32"/>
      <c r="Y148" s="32"/>
      <c r="Z148" s="32"/>
      <c r="AA148" s="32"/>
      <c r="AB148" s="32"/>
      <c r="AC148" s="32"/>
      <c r="AD148" s="32"/>
      <c r="AE148" s="32"/>
      <c r="AR148" s="156" t="s">
        <v>212</v>
      </c>
      <c r="AT148" s="156" t="s">
        <v>208</v>
      </c>
      <c r="AU148" s="156" t="s">
        <v>87</v>
      </c>
      <c r="AY148" s="17" t="s">
        <v>207</v>
      </c>
      <c r="BE148" s="157">
        <f>IF(N148="základní",J148,0)</f>
        <v>0</v>
      </c>
      <c r="BF148" s="157">
        <f>IF(N148="snížená",J148,0)</f>
        <v>0</v>
      </c>
      <c r="BG148" s="157">
        <f>IF(N148="zákl. přenesená",J148,0)</f>
        <v>0</v>
      </c>
      <c r="BH148" s="157">
        <f>IF(N148="sníž. přenesená",J148,0)</f>
        <v>0</v>
      </c>
      <c r="BI148" s="157">
        <f>IF(N148="nulová",J148,0)</f>
        <v>0</v>
      </c>
      <c r="BJ148" s="17" t="s">
        <v>87</v>
      </c>
      <c r="BK148" s="157">
        <f>ROUND(I148*H148,2)</f>
        <v>0</v>
      </c>
      <c r="BL148" s="17" t="s">
        <v>212</v>
      </c>
      <c r="BM148" s="156" t="s">
        <v>264</v>
      </c>
    </row>
    <row r="149" spans="1:47" s="2" customFormat="1" ht="19.5">
      <c r="A149" s="32"/>
      <c r="B149" s="33"/>
      <c r="C149" s="32"/>
      <c r="D149" s="158" t="s">
        <v>213</v>
      </c>
      <c r="E149" s="32"/>
      <c r="F149" s="159" t="s">
        <v>263</v>
      </c>
      <c r="G149" s="32"/>
      <c r="H149" s="32"/>
      <c r="I149" s="160"/>
      <c r="J149" s="32"/>
      <c r="K149" s="32"/>
      <c r="L149" s="33"/>
      <c r="M149" s="161"/>
      <c r="N149" s="162"/>
      <c r="O149" s="58"/>
      <c r="P149" s="58"/>
      <c r="Q149" s="58"/>
      <c r="R149" s="58"/>
      <c r="S149" s="58"/>
      <c r="T149" s="59"/>
      <c r="U149" s="32"/>
      <c r="V149" s="32"/>
      <c r="W149" s="32"/>
      <c r="X149" s="32"/>
      <c r="Y149" s="32"/>
      <c r="Z149" s="32"/>
      <c r="AA149" s="32"/>
      <c r="AB149" s="32"/>
      <c r="AC149" s="32"/>
      <c r="AD149" s="32"/>
      <c r="AE149" s="32"/>
      <c r="AT149" s="17" t="s">
        <v>213</v>
      </c>
      <c r="AU149" s="17" t="s">
        <v>87</v>
      </c>
    </row>
    <row r="150" spans="1:65" s="2" customFormat="1" ht="21.75" customHeight="1">
      <c r="A150" s="32"/>
      <c r="B150" s="143"/>
      <c r="C150" s="144" t="s">
        <v>238</v>
      </c>
      <c r="D150" s="144" t="s">
        <v>208</v>
      </c>
      <c r="E150" s="145" t="s">
        <v>265</v>
      </c>
      <c r="F150" s="146" t="s">
        <v>266</v>
      </c>
      <c r="G150" s="147" t="s">
        <v>267</v>
      </c>
      <c r="H150" s="148">
        <v>500</v>
      </c>
      <c r="I150" s="149"/>
      <c r="J150" s="150">
        <f>ROUND(I150*H150,2)</f>
        <v>0</v>
      </c>
      <c r="K150" s="151"/>
      <c r="L150" s="33"/>
      <c r="M150" s="152" t="s">
        <v>1</v>
      </c>
      <c r="N150" s="153" t="s">
        <v>44</v>
      </c>
      <c r="O150" s="58"/>
      <c r="P150" s="154">
        <f>O150*H150</f>
        <v>0</v>
      </c>
      <c r="Q150" s="154">
        <v>0</v>
      </c>
      <c r="R150" s="154">
        <f>Q150*H150</f>
        <v>0</v>
      </c>
      <c r="S150" s="154">
        <v>0</v>
      </c>
      <c r="T150" s="155">
        <f>S150*H150</f>
        <v>0</v>
      </c>
      <c r="U150" s="32"/>
      <c r="V150" s="32"/>
      <c r="W150" s="32"/>
      <c r="X150" s="32"/>
      <c r="Y150" s="32"/>
      <c r="Z150" s="32"/>
      <c r="AA150" s="32"/>
      <c r="AB150" s="32"/>
      <c r="AC150" s="32"/>
      <c r="AD150" s="32"/>
      <c r="AE150" s="32"/>
      <c r="AR150" s="156" t="s">
        <v>212</v>
      </c>
      <c r="AT150" s="156" t="s">
        <v>208</v>
      </c>
      <c r="AU150" s="156" t="s">
        <v>87</v>
      </c>
      <c r="AY150" s="17" t="s">
        <v>207</v>
      </c>
      <c r="BE150" s="157">
        <f>IF(N150="základní",J150,0)</f>
        <v>0</v>
      </c>
      <c r="BF150" s="157">
        <f>IF(N150="snížená",J150,0)</f>
        <v>0</v>
      </c>
      <c r="BG150" s="157">
        <f>IF(N150="zákl. přenesená",J150,0)</f>
        <v>0</v>
      </c>
      <c r="BH150" s="157">
        <f>IF(N150="sníž. přenesená",J150,0)</f>
        <v>0</v>
      </c>
      <c r="BI150" s="157">
        <f>IF(N150="nulová",J150,0)</f>
        <v>0</v>
      </c>
      <c r="BJ150" s="17" t="s">
        <v>87</v>
      </c>
      <c r="BK150" s="157">
        <f>ROUND(I150*H150,2)</f>
        <v>0</v>
      </c>
      <c r="BL150" s="17" t="s">
        <v>212</v>
      </c>
      <c r="BM150" s="156" t="s">
        <v>268</v>
      </c>
    </row>
    <row r="151" spans="1:47" s="2" customFormat="1" ht="19.5">
      <c r="A151" s="32"/>
      <c r="B151" s="33"/>
      <c r="C151" s="32"/>
      <c r="D151" s="158" t="s">
        <v>213</v>
      </c>
      <c r="E151" s="32"/>
      <c r="F151" s="159" t="s">
        <v>266</v>
      </c>
      <c r="G151" s="32"/>
      <c r="H151" s="32"/>
      <c r="I151" s="160"/>
      <c r="J151" s="32"/>
      <c r="K151" s="32"/>
      <c r="L151" s="33"/>
      <c r="M151" s="161"/>
      <c r="N151" s="162"/>
      <c r="O151" s="58"/>
      <c r="P151" s="58"/>
      <c r="Q151" s="58"/>
      <c r="R151" s="58"/>
      <c r="S151" s="58"/>
      <c r="T151" s="59"/>
      <c r="U151" s="32"/>
      <c r="V151" s="32"/>
      <c r="W151" s="32"/>
      <c r="X151" s="32"/>
      <c r="Y151" s="32"/>
      <c r="Z151" s="32"/>
      <c r="AA151" s="32"/>
      <c r="AB151" s="32"/>
      <c r="AC151" s="32"/>
      <c r="AD151" s="32"/>
      <c r="AE151" s="32"/>
      <c r="AT151" s="17" t="s">
        <v>213</v>
      </c>
      <c r="AU151" s="17" t="s">
        <v>87</v>
      </c>
    </row>
    <row r="152" spans="1:65" s="2" customFormat="1" ht="33" customHeight="1">
      <c r="A152" s="32"/>
      <c r="B152" s="143"/>
      <c r="C152" s="144" t="s">
        <v>269</v>
      </c>
      <c r="D152" s="144" t="s">
        <v>208</v>
      </c>
      <c r="E152" s="145" t="s">
        <v>270</v>
      </c>
      <c r="F152" s="146" t="s">
        <v>271</v>
      </c>
      <c r="G152" s="147" t="s">
        <v>211</v>
      </c>
      <c r="H152" s="148">
        <v>36</v>
      </c>
      <c r="I152" s="149"/>
      <c r="J152" s="150">
        <f>ROUND(I152*H152,2)</f>
        <v>0</v>
      </c>
      <c r="K152" s="151"/>
      <c r="L152" s="33"/>
      <c r="M152" s="152" t="s">
        <v>1</v>
      </c>
      <c r="N152" s="153" t="s">
        <v>44</v>
      </c>
      <c r="O152" s="58"/>
      <c r="P152" s="154">
        <f>O152*H152</f>
        <v>0</v>
      </c>
      <c r="Q152" s="154">
        <v>0</v>
      </c>
      <c r="R152" s="154">
        <f>Q152*H152</f>
        <v>0</v>
      </c>
      <c r="S152" s="154">
        <v>0</v>
      </c>
      <c r="T152" s="155">
        <f>S152*H152</f>
        <v>0</v>
      </c>
      <c r="U152" s="32"/>
      <c r="V152" s="32"/>
      <c r="W152" s="32"/>
      <c r="X152" s="32"/>
      <c r="Y152" s="32"/>
      <c r="Z152" s="32"/>
      <c r="AA152" s="32"/>
      <c r="AB152" s="32"/>
      <c r="AC152" s="32"/>
      <c r="AD152" s="32"/>
      <c r="AE152" s="32"/>
      <c r="AR152" s="156" t="s">
        <v>212</v>
      </c>
      <c r="AT152" s="156" t="s">
        <v>208</v>
      </c>
      <c r="AU152" s="156" t="s">
        <v>87</v>
      </c>
      <c r="AY152" s="17" t="s">
        <v>207</v>
      </c>
      <c r="BE152" s="157">
        <f>IF(N152="základní",J152,0)</f>
        <v>0</v>
      </c>
      <c r="BF152" s="157">
        <f>IF(N152="snížená",J152,0)</f>
        <v>0</v>
      </c>
      <c r="BG152" s="157">
        <f>IF(N152="zákl. přenesená",J152,0)</f>
        <v>0</v>
      </c>
      <c r="BH152" s="157">
        <f>IF(N152="sníž. přenesená",J152,0)</f>
        <v>0</v>
      </c>
      <c r="BI152" s="157">
        <f>IF(N152="nulová",J152,0)</f>
        <v>0</v>
      </c>
      <c r="BJ152" s="17" t="s">
        <v>87</v>
      </c>
      <c r="BK152" s="157">
        <f>ROUND(I152*H152,2)</f>
        <v>0</v>
      </c>
      <c r="BL152" s="17" t="s">
        <v>212</v>
      </c>
      <c r="BM152" s="156" t="s">
        <v>272</v>
      </c>
    </row>
    <row r="153" spans="1:47" s="2" customFormat="1" ht="19.5">
      <c r="A153" s="32"/>
      <c r="B153" s="33"/>
      <c r="C153" s="32"/>
      <c r="D153" s="158" t="s">
        <v>213</v>
      </c>
      <c r="E153" s="32"/>
      <c r="F153" s="159" t="s">
        <v>271</v>
      </c>
      <c r="G153" s="32"/>
      <c r="H153" s="32"/>
      <c r="I153" s="160"/>
      <c r="J153" s="32"/>
      <c r="K153" s="32"/>
      <c r="L153" s="33"/>
      <c r="M153" s="161"/>
      <c r="N153" s="162"/>
      <c r="O153" s="58"/>
      <c r="P153" s="58"/>
      <c r="Q153" s="58"/>
      <c r="R153" s="58"/>
      <c r="S153" s="58"/>
      <c r="T153" s="59"/>
      <c r="U153" s="32"/>
      <c r="V153" s="32"/>
      <c r="W153" s="32"/>
      <c r="X153" s="32"/>
      <c r="Y153" s="32"/>
      <c r="Z153" s="32"/>
      <c r="AA153" s="32"/>
      <c r="AB153" s="32"/>
      <c r="AC153" s="32"/>
      <c r="AD153" s="32"/>
      <c r="AE153" s="32"/>
      <c r="AT153" s="17" t="s">
        <v>213</v>
      </c>
      <c r="AU153" s="17" t="s">
        <v>87</v>
      </c>
    </row>
    <row r="154" spans="1:65" s="2" customFormat="1" ht="33" customHeight="1">
      <c r="A154" s="32"/>
      <c r="B154" s="143"/>
      <c r="C154" s="144" t="s">
        <v>243</v>
      </c>
      <c r="D154" s="144" t="s">
        <v>208</v>
      </c>
      <c r="E154" s="145" t="s">
        <v>273</v>
      </c>
      <c r="F154" s="146" t="s">
        <v>274</v>
      </c>
      <c r="G154" s="147" t="s">
        <v>267</v>
      </c>
      <c r="H154" s="148">
        <v>55</v>
      </c>
      <c r="I154" s="149"/>
      <c r="J154" s="150">
        <f>ROUND(I154*H154,2)</f>
        <v>0</v>
      </c>
      <c r="K154" s="151"/>
      <c r="L154" s="33"/>
      <c r="M154" s="152" t="s">
        <v>1</v>
      </c>
      <c r="N154" s="153" t="s">
        <v>44</v>
      </c>
      <c r="O154" s="58"/>
      <c r="P154" s="154">
        <f>O154*H154</f>
        <v>0</v>
      </c>
      <c r="Q154" s="154">
        <v>0</v>
      </c>
      <c r="R154" s="154">
        <f>Q154*H154</f>
        <v>0</v>
      </c>
      <c r="S154" s="154">
        <v>0</v>
      </c>
      <c r="T154" s="155">
        <f>S154*H154</f>
        <v>0</v>
      </c>
      <c r="U154" s="32"/>
      <c r="V154" s="32"/>
      <c r="W154" s="32"/>
      <c r="X154" s="32"/>
      <c r="Y154" s="32"/>
      <c r="Z154" s="32"/>
      <c r="AA154" s="32"/>
      <c r="AB154" s="32"/>
      <c r="AC154" s="32"/>
      <c r="AD154" s="32"/>
      <c r="AE154" s="32"/>
      <c r="AR154" s="156" t="s">
        <v>212</v>
      </c>
      <c r="AT154" s="156" t="s">
        <v>208</v>
      </c>
      <c r="AU154" s="156" t="s">
        <v>87</v>
      </c>
      <c r="AY154" s="17" t="s">
        <v>207</v>
      </c>
      <c r="BE154" s="157">
        <f>IF(N154="základní",J154,0)</f>
        <v>0</v>
      </c>
      <c r="BF154" s="157">
        <f>IF(N154="snížená",J154,0)</f>
        <v>0</v>
      </c>
      <c r="BG154" s="157">
        <f>IF(N154="zákl. přenesená",J154,0)</f>
        <v>0</v>
      </c>
      <c r="BH154" s="157">
        <f>IF(N154="sníž. přenesená",J154,0)</f>
        <v>0</v>
      </c>
      <c r="BI154" s="157">
        <f>IF(N154="nulová",J154,0)</f>
        <v>0</v>
      </c>
      <c r="BJ154" s="17" t="s">
        <v>87</v>
      </c>
      <c r="BK154" s="157">
        <f>ROUND(I154*H154,2)</f>
        <v>0</v>
      </c>
      <c r="BL154" s="17" t="s">
        <v>212</v>
      </c>
      <c r="BM154" s="156" t="s">
        <v>275</v>
      </c>
    </row>
    <row r="155" spans="1:47" s="2" customFormat="1" ht="19.5">
      <c r="A155" s="32"/>
      <c r="B155" s="33"/>
      <c r="C155" s="32"/>
      <c r="D155" s="158" t="s">
        <v>213</v>
      </c>
      <c r="E155" s="32"/>
      <c r="F155" s="159" t="s">
        <v>274</v>
      </c>
      <c r="G155" s="32"/>
      <c r="H155" s="32"/>
      <c r="I155" s="160"/>
      <c r="J155" s="32"/>
      <c r="K155" s="32"/>
      <c r="L155" s="33"/>
      <c r="M155" s="161"/>
      <c r="N155" s="162"/>
      <c r="O155" s="58"/>
      <c r="P155" s="58"/>
      <c r="Q155" s="58"/>
      <c r="R155" s="58"/>
      <c r="S155" s="58"/>
      <c r="T155" s="59"/>
      <c r="U155" s="32"/>
      <c r="V155" s="32"/>
      <c r="W155" s="32"/>
      <c r="X155" s="32"/>
      <c r="Y155" s="32"/>
      <c r="Z155" s="32"/>
      <c r="AA155" s="32"/>
      <c r="AB155" s="32"/>
      <c r="AC155" s="32"/>
      <c r="AD155" s="32"/>
      <c r="AE155" s="32"/>
      <c r="AT155" s="17" t="s">
        <v>213</v>
      </c>
      <c r="AU155" s="17" t="s">
        <v>87</v>
      </c>
    </row>
    <row r="156" spans="1:65" s="2" customFormat="1" ht="21.75" customHeight="1">
      <c r="A156" s="32"/>
      <c r="B156" s="143"/>
      <c r="C156" s="144" t="s">
        <v>276</v>
      </c>
      <c r="D156" s="144" t="s">
        <v>208</v>
      </c>
      <c r="E156" s="145" t="s">
        <v>277</v>
      </c>
      <c r="F156" s="146" t="s">
        <v>278</v>
      </c>
      <c r="G156" s="147" t="s">
        <v>267</v>
      </c>
      <c r="H156" s="148">
        <v>190</v>
      </c>
      <c r="I156" s="149"/>
      <c r="J156" s="150">
        <f>ROUND(I156*H156,2)</f>
        <v>0</v>
      </c>
      <c r="K156" s="151"/>
      <c r="L156" s="33"/>
      <c r="M156" s="152" t="s">
        <v>1</v>
      </c>
      <c r="N156" s="153" t="s">
        <v>44</v>
      </c>
      <c r="O156" s="58"/>
      <c r="P156" s="154">
        <f>O156*H156</f>
        <v>0</v>
      </c>
      <c r="Q156" s="154">
        <v>0</v>
      </c>
      <c r="R156" s="154">
        <f>Q156*H156</f>
        <v>0</v>
      </c>
      <c r="S156" s="154">
        <v>0</v>
      </c>
      <c r="T156" s="155">
        <f>S156*H156</f>
        <v>0</v>
      </c>
      <c r="U156" s="32"/>
      <c r="V156" s="32"/>
      <c r="W156" s="32"/>
      <c r="X156" s="32"/>
      <c r="Y156" s="32"/>
      <c r="Z156" s="32"/>
      <c r="AA156" s="32"/>
      <c r="AB156" s="32"/>
      <c r="AC156" s="32"/>
      <c r="AD156" s="32"/>
      <c r="AE156" s="32"/>
      <c r="AR156" s="156" t="s">
        <v>212</v>
      </c>
      <c r="AT156" s="156" t="s">
        <v>208</v>
      </c>
      <c r="AU156" s="156" t="s">
        <v>87</v>
      </c>
      <c r="AY156" s="17" t="s">
        <v>207</v>
      </c>
      <c r="BE156" s="157">
        <f>IF(N156="základní",J156,0)</f>
        <v>0</v>
      </c>
      <c r="BF156" s="157">
        <f>IF(N156="snížená",J156,0)</f>
        <v>0</v>
      </c>
      <c r="BG156" s="157">
        <f>IF(N156="zákl. přenesená",J156,0)</f>
        <v>0</v>
      </c>
      <c r="BH156" s="157">
        <f>IF(N156="sníž. přenesená",J156,0)</f>
        <v>0</v>
      </c>
      <c r="BI156" s="157">
        <f>IF(N156="nulová",J156,0)</f>
        <v>0</v>
      </c>
      <c r="BJ156" s="17" t="s">
        <v>87</v>
      </c>
      <c r="BK156" s="157">
        <f>ROUND(I156*H156,2)</f>
        <v>0</v>
      </c>
      <c r="BL156" s="17" t="s">
        <v>212</v>
      </c>
      <c r="BM156" s="156" t="s">
        <v>279</v>
      </c>
    </row>
    <row r="157" spans="1:47" s="2" customFormat="1" ht="19.5">
      <c r="A157" s="32"/>
      <c r="B157" s="33"/>
      <c r="C157" s="32"/>
      <c r="D157" s="158" t="s">
        <v>213</v>
      </c>
      <c r="E157" s="32"/>
      <c r="F157" s="159" t="s">
        <v>278</v>
      </c>
      <c r="G157" s="32"/>
      <c r="H157" s="32"/>
      <c r="I157" s="160"/>
      <c r="J157" s="32"/>
      <c r="K157" s="32"/>
      <c r="L157" s="33"/>
      <c r="M157" s="161"/>
      <c r="N157" s="162"/>
      <c r="O157" s="58"/>
      <c r="P157" s="58"/>
      <c r="Q157" s="58"/>
      <c r="R157" s="58"/>
      <c r="S157" s="58"/>
      <c r="T157" s="59"/>
      <c r="U157" s="32"/>
      <c r="V157" s="32"/>
      <c r="W157" s="32"/>
      <c r="X157" s="32"/>
      <c r="Y157" s="32"/>
      <c r="Z157" s="32"/>
      <c r="AA157" s="32"/>
      <c r="AB157" s="32"/>
      <c r="AC157" s="32"/>
      <c r="AD157" s="32"/>
      <c r="AE157" s="32"/>
      <c r="AT157" s="17" t="s">
        <v>213</v>
      </c>
      <c r="AU157" s="17" t="s">
        <v>87</v>
      </c>
    </row>
    <row r="158" spans="1:65" s="2" customFormat="1" ht="33" customHeight="1">
      <c r="A158" s="32"/>
      <c r="B158" s="143"/>
      <c r="C158" s="144" t="s">
        <v>246</v>
      </c>
      <c r="D158" s="144" t="s">
        <v>208</v>
      </c>
      <c r="E158" s="145" t="s">
        <v>280</v>
      </c>
      <c r="F158" s="146" t="s">
        <v>281</v>
      </c>
      <c r="G158" s="147" t="s">
        <v>267</v>
      </c>
      <c r="H158" s="148">
        <v>190</v>
      </c>
      <c r="I158" s="149"/>
      <c r="J158" s="150">
        <f>ROUND(I158*H158,2)</f>
        <v>0</v>
      </c>
      <c r="K158" s="151"/>
      <c r="L158" s="33"/>
      <c r="M158" s="152" t="s">
        <v>1</v>
      </c>
      <c r="N158" s="153" t="s">
        <v>44</v>
      </c>
      <c r="O158" s="58"/>
      <c r="P158" s="154">
        <f>O158*H158</f>
        <v>0</v>
      </c>
      <c r="Q158" s="154">
        <v>0</v>
      </c>
      <c r="R158" s="154">
        <f>Q158*H158</f>
        <v>0</v>
      </c>
      <c r="S158" s="154">
        <v>0</v>
      </c>
      <c r="T158" s="155">
        <f>S158*H158</f>
        <v>0</v>
      </c>
      <c r="U158" s="32"/>
      <c r="V158" s="32"/>
      <c r="W158" s="32"/>
      <c r="X158" s="32"/>
      <c r="Y158" s="32"/>
      <c r="Z158" s="32"/>
      <c r="AA158" s="32"/>
      <c r="AB158" s="32"/>
      <c r="AC158" s="32"/>
      <c r="AD158" s="32"/>
      <c r="AE158" s="32"/>
      <c r="AR158" s="156" t="s">
        <v>212</v>
      </c>
      <c r="AT158" s="156" t="s">
        <v>208</v>
      </c>
      <c r="AU158" s="156" t="s">
        <v>87</v>
      </c>
      <c r="AY158" s="17" t="s">
        <v>207</v>
      </c>
      <c r="BE158" s="157">
        <f>IF(N158="základní",J158,0)</f>
        <v>0</v>
      </c>
      <c r="BF158" s="157">
        <f>IF(N158="snížená",J158,0)</f>
        <v>0</v>
      </c>
      <c r="BG158" s="157">
        <f>IF(N158="zákl. přenesená",J158,0)</f>
        <v>0</v>
      </c>
      <c r="BH158" s="157">
        <f>IF(N158="sníž. přenesená",J158,0)</f>
        <v>0</v>
      </c>
      <c r="BI158" s="157">
        <f>IF(N158="nulová",J158,0)</f>
        <v>0</v>
      </c>
      <c r="BJ158" s="17" t="s">
        <v>87</v>
      </c>
      <c r="BK158" s="157">
        <f>ROUND(I158*H158,2)</f>
        <v>0</v>
      </c>
      <c r="BL158" s="17" t="s">
        <v>212</v>
      </c>
      <c r="BM158" s="156" t="s">
        <v>282</v>
      </c>
    </row>
    <row r="159" spans="1:47" s="2" customFormat="1" ht="19.5">
      <c r="A159" s="32"/>
      <c r="B159" s="33"/>
      <c r="C159" s="32"/>
      <c r="D159" s="158" t="s">
        <v>213</v>
      </c>
      <c r="E159" s="32"/>
      <c r="F159" s="159" t="s">
        <v>281</v>
      </c>
      <c r="G159" s="32"/>
      <c r="H159" s="32"/>
      <c r="I159" s="160"/>
      <c r="J159" s="32"/>
      <c r="K159" s="32"/>
      <c r="L159" s="33"/>
      <c r="M159" s="161"/>
      <c r="N159" s="162"/>
      <c r="O159" s="58"/>
      <c r="P159" s="58"/>
      <c r="Q159" s="58"/>
      <c r="R159" s="58"/>
      <c r="S159" s="58"/>
      <c r="T159" s="59"/>
      <c r="U159" s="32"/>
      <c r="V159" s="32"/>
      <c r="W159" s="32"/>
      <c r="X159" s="32"/>
      <c r="Y159" s="32"/>
      <c r="Z159" s="32"/>
      <c r="AA159" s="32"/>
      <c r="AB159" s="32"/>
      <c r="AC159" s="32"/>
      <c r="AD159" s="32"/>
      <c r="AE159" s="32"/>
      <c r="AT159" s="17" t="s">
        <v>213</v>
      </c>
      <c r="AU159" s="17" t="s">
        <v>87</v>
      </c>
    </row>
    <row r="160" spans="1:65" s="2" customFormat="1" ht="44.25" customHeight="1">
      <c r="A160" s="32"/>
      <c r="B160" s="143"/>
      <c r="C160" s="144" t="s">
        <v>7</v>
      </c>
      <c r="D160" s="144" t="s">
        <v>208</v>
      </c>
      <c r="E160" s="145" t="s">
        <v>283</v>
      </c>
      <c r="F160" s="146" t="s">
        <v>284</v>
      </c>
      <c r="G160" s="147" t="s">
        <v>267</v>
      </c>
      <c r="H160" s="148">
        <v>250</v>
      </c>
      <c r="I160" s="149"/>
      <c r="J160" s="150">
        <f>ROUND(I160*H160,2)</f>
        <v>0</v>
      </c>
      <c r="K160" s="151"/>
      <c r="L160" s="33"/>
      <c r="M160" s="152" t="s">
        <v>1</v>
      </c>
      <c r="N160" s="153" t="s">
        <v>44</v>
      </c>
      <c r="O160" s="58"/>
      <c r="P160" s="154">
        <f>O160*H160</f>
        <v>0</v>
      </c>
      <c r="Q160" s="154">
        <v>0</v>
      </c>
      <c r="R160" s="154">
        <f>Q160*H160</f>
        <v>0</v>
      </c>
      <c r="S160" s="154">
        <v>0</v>
      </c>
      <c r="T160" s="155">
        <f>S160*H160</f>
        <v>0</v>
      </c>
      <c r="U160" s="32"/>
      <c r="V160" s="32"/>
      <c r="W160" s="32"/>
      <c r="X160" s="32"/>
      <c r="Y160" s="32"/>
      <c r="Z160" s="32"/>
      <c r="AA160" s="32"/>
      <c r="AB160" s="32"/>
      <c r="AC160" s="32"/>
      <c r="AD160" s="32"/>
      <c r="AE160" s="32"/>
      <c r="AR160" s="156" t="s">
        <v>212</v>
      </c>
      <c r="AT160" s="156" t="s">
        <v>208</v>
      </c>
      <c r="AU160" s="156" t="s">
        <v>87</v>
      </c>
      <c r="AY160" s="17" t="s">
        <v>207</v>
      </c>
      <c r="BE160" s="157">
        <f>IF(N160="základní",J160,0)</f>
        <v>0</v>
      </c>
      <c r="BF160" s="157">
        <f>IF(N160="snížená",J160,0)</f>
        <v>0</v>
      </c>
      <c r="BG160" s="157">
        <f>IF(N160="zákl. přenesená",J160,0)</f>
        <v>0</v>
      </c>
      <c r="BH160" s="157">
        <f>IF(N160="sníž. přenesená",J160,0)</f>
        <v>0</v>
      </c>
      <c r="BI160" s="157">
        <f>IF(N160="nulová",J160,0)</f>
        <v>0</v>
      </c>
      <c r="BJ160" s="17" t="s">
        <v>87</v>
      </c>
      <c r="BK160" s="157">
        <f>ROUND(I160*H160,2)</f>
        <v>0</v>
      </c>
      <c r="BL160" s="17" t="s">
        <v>212</v>
      </c>
      <c r="BM160" s="156" t="s">
        <v>285</v>
      </c>
    </row>
    <row r="161" spans="1:47" s="2" customFormat="1" ht="29.25">
      <c r="A161" s="32"/>
      <c r="B161" s="33"/>
      <c r="C161" s="32"/>
      <c r="D161" s="158" t="s">
        <v>213</v>
      </c>
      <c r="E161" s="32"/>
      <c r="F161" s="159" t="s">
        <v>284</v>
      </c>
      <c r="G161" s="32"/>
      <c r="H161" s="32"/>
      <c r="I161" s="160"/>
      <c r="J161" s="32"/>
      <c r="K161" s="32"/>
      <c r="L161" s="33"/>
      <c r="M161" s="161"/>
      <c r="N161" s="162"/>
      <c r="O161" s="58"/>
      <c r="P161" s="58"/>
      <c r="Q161" s="58"/>
      <c r="R161" s="58"/>
      <c r="S161" s="58"/>
      <c r="T161" s="59"/>
      <c r="U161" s="32"/>
      <c r="V161" s="32"/>
      <c r="W161" s="32"/>
      <c r="X161" s="32"/>
      <c r="Y161" s="32"/>
      <c r="Z161" s="32"/>
      <c r="AA161" s="32"/>
      <c r="AB161" s="32"/>
      <c r="AC161" s="32"/>
      <c r="AD161" s="32"/>
      <c r="AE161" s="32"/>
      <c r="AT161" s="17" t="s">
        <v>213</v>
      </c>
      <c r="AU161" s="17" t="s">
        <v>87</v>
      </c>
    </row>
    <row r="162" spans="1:65" s="2" customFormat="1" ht="44.25" customHeight="1">
      <c r="A162" s="32"/>
      <c r="B162" s="143"/>
      <c r="C162" s="144" t="s">
        <v>250</v>
      </c>
      <c r="D162" s="144" t="s">
        <v>208</v>
      </c>
      <c r="E162" s="145" t="s">
        <v>286</v>
      </c>
      <c r="F162" s="146" t="s">
        <v>287</v>
      </c>
      <c r="G162" s="147" t="s">
        <v>267</v>
      </c>
      <c r="H162" s="148">
        <v>250</v>
      </c>
      <c r="I162" s="149"/>
      <c r="J162" s="150">
        <f>ROUND(I162*H162,2)</f>
        <v>0</v>
      </c>
      <c r="K162" s="151"/>
      <c r="L162" s="33"/>
      <c r="M162" s="152" t="s">
        <v>1</v>
      </c>
      <c r="N162" s="153" t="s">
        <v>44</v>
      </c>
      <c r="O162" s="58"/>
      <c r="P162" s="154">
        <f>O162*H162</f>
        <v>0</v>
      </c>
      <c r="Q162" s="154">
        <v>0</v>
      </c>
      <c r="R162" s="154">
        <f>Q162*H162</f>
        <v>0</v>
      </c>
      <c r="S162" s="154">
        <v>0</v>
      </c>
      <c r="T162" s="155">
        <f>S162*H162</f>
        <v>0</v>
      </c>
      <c r="U162" s="32"/>
      <c r="V162" s="32"/>
      <c r="W162" s="32"/>
      <c r="X162" s="32"/>
      <c r="Y162" s="32"/>
      <c r="Z162" s="32"/>
      <c r="AA162" s="32"/>
      <c r="AB162" s="32"/>
      <c r="AC162" s="32"/>
      <c r="AD162" s="32"/>
      <c r="AE162" s="32"/>
      <c r="AR162" s="156" t="s">
        <v>212</v>
      </c>
      <c r="AT162" s="156" t="s">
        <v>208</v>
      </c>
      <c r="AU162" s="156" t="s">
        <v>87</v>
      </c>
      <c r="AY162" s="17" t="s">
        <v>207</v>
      </c>
      <c r="BE162" s="157">
        <f>IF(N162="základní",J162,0)</f>
        <v>0</v>
      </c>
      <c r="BF162" s="157">
        <f>IF(N162="snížená",J162,0)</f>
        <v>0</v>
      </c>
      <c r="BG162" s="157">
        <f>IF(N162="zákl. přenesená",J162,0)</f>
        <v>0</v>
      </c>
      <c r="BH162" s="157">
        <f>IF(N162="sníž. přenesená",J162,0)</f>
        <v>0</v>
      </c>
      <c r="BI162" s="157">
        <f>IF(N162="nulová",J162,0)</f>
        <v>0</v>
      </c>
      <c r="BJ162" s="17" t="s">
        <v>87</v>
      </c>
      <c r="BK162" s="157">
        <f>ROUND(I162*H162,2)</f>
        <v>0</v>
      </c>
      <c r="BL162" s="17" t="s">
        <v>212</v>
      </c>
      <c r="BM162" s="156" t="s">
        <v>288</v>
      </c>
    </row>
    <row r="163" spans="1:47" s="2" customFormat="1" ht="29.25">
      <c r="A163" s="32"/>
      <c r="B163" s="33"/>
      <c r="C163" s="32"/>
      <c r="D163" s="158" t="s">
        <v>213</v>
      </c>
      <c r="E163" s="32"/>
      <c r="F163" s="159" t="s">
        <v>287</v>
      </c>
      <c r="G163" s="32"/>
      <c r="H163" s="32"/>
      <c r="I163" s="160"/>
      <c r="J163" s="32"/>
      <c r="K163" s="32"/>
      <c r="L163" s="33"/>
      <c r="M163" s="161"/>
      <c r="N163" s="162"/>
      <c r="O163" s="58"/>
      <c r="P163" s="58"/>
      <c r="Q163" s="58"/>
      <c r="R163" s="58"/>
      <c r="S163" s="58"/>
      <c r="T163" s="59"/>
      <c r="U163" s="32"/>
      <c r="V163" s="32"/>
      <c r="W163" s="32"/>
      <c r="X163" s="32"/>
      <c r="Y163" s="32"/>
      <c r="Z163" s="32"/>
      <c r="AA163" s="32"/>
      <c r="AB163" s="32"/>
      <c r="AC163" s="32"/>
      <c r="AD163" s="32"/>
      <c r="AE163" s="32"/>
      <c r="AT163" s="17" t="s">
        <v>213</v>
      </c>
      <c r="AU163" s="17" t="s">
        <v>87</v>
      </c>
    </row>
    <row r="164" spans="1:65" s="2" customFormat="1" ht="21.75" customHeight="1">
      <c r="A164" s="32"/>
      <c r="B164" s="143"/>
      <c r="C164" s="144" t="s">
        <v>289</v>
      </c>
      <c r="D164" s="144" t="s">
        <v>208</v>
      </c>
      <c r="E164" s="145" t="s">
        <v>290</v>
      </c>
      <c r="F164" s="146" t="s">
        <v>291</v>
      </c>
      <c r="G164" s="147" t="s">
        <v>211</v>
      </c>
      <c r="H164" s="148">
        <v>2</v>
      </c>
      <c r="I164" s="149"/>
      <c r="J164" s="150">
        <f>ROUND(I164*H164,2)</f>
        <v>0</v>
      </c>
      <c r="K164" s="151"/>
      <c r="L164" s="33"/>
      <c r="M164" s="152" t="s">
        <v>1</v>
      </c>
      <c r="N164" s="153" t="s">
        <v>44</v>
      </c>
      <c r="O164" s="58"/>
      <c r="P164" s="154">
        <f>O164*H164</f>
        <v>0</v>
      </c>
      <c r="Q164" s="154">
        <v>0</v>
      </c>
      <c r="R164" s="154">
        <f>Q164*H164</f>
        <v>0</v>
      </c>
      <c r="S164" s="154">
        <v>0</v>
      </c>
      <c r="T164" s="155">
        <f>S164*H164</f>
        <v>0</v>
      </c>
      <c r="U164" s="32"/>
      <c r="V164" s="32"/>
      <c r="W164" s="32"/>
      <c r="X164" s="32"/>
      <c r="Y164" s="32"/>
      <c r="Z164" s="32"/>
      <c r="AA164" s="32"/>
      <c r="AB164" s="32"/>
      <c r="AC164" s="32"/>
      <c r="AD164" s="32"/>
      <c r="AE164" s="32"/>
      <c r="AR164" s="156" t="s">
        <v>212</v>
      </c>
      <c r="AT164" s="156" t="s">
        <v>208</v>
      </c>
      <c r="AU164" s="156" t="s">
        <v>87</v>
      </c>
      <c r="AY164" s="17" t="s">
        <v>207</v>
      </c>
      <c r="BE164" s="157">
        <f>IF(N164="základní",J164,0)</f>
        <v>0</v>
      </c>
      <c r="BF164" s="157">
        <f>IF(N164="snížená",J164,0)</f>
        <v>0</v>
      </c>
      <c r="BG164" s="157">
        <f>IF(N164="zákl. přenesená",J164,0)</f>
        <v>0</v>
      </c>
      <c r="BH164" s="157">
        <f>IF(N164="sníž. přenesená",J164,0)</f>
        <v>0</v>
      </c>
      <c r="BI164" s="157">
        <f>IF(N164="nulová",J164,0)</f>
        <v>0</v>
      </c>
      <c r="BJ164" s="17" t="s">
        <v>87</v>
      </c>
      <c r="BK164" s="157">
        <f>ROUND(I164*H164,2)</f>
        <v>0</v>
      </c>
      <c r="BL164" s="17" t="s">
        <v>212</v>
      </c>
      <c r="BM164" s="156" t="s">
        <v>292</v>
      </c>
    </row>
    <row r="165" spans="1:47" s="2" customFormat="1" ht="19.5">
      <c r="A165" s="32"/>
      <c r="B165" s="33"/>
      <c r="C165" s="32"/>
      <c r="D165" s="158" t="s">
        <v>213</v>
      </c>
      <c r="E165" s="32"/>
      <c r="F165" s="159" t="s">
        <v>291</v>
      </c>
      <c r="G165" s="32"/>
      <c r="H165" s="32"/>
      <c r="I165" s="160"/>
      <c r="J165" s="32"/>
      <c r="K165" s="32"/>
      <c r="L165" s="33"/>
      <c r="M165" s="161"/>
      <c r="N165" s="162"/>
      <c r="O165" s="58"/>
      <c r="P165" s="58"/>
      <c r="Q165" s="58"/>
      <c r="R165" s="58"/>
      <c r="S165" s="58"/>
      <c r="T165" s="59"/>
      <c r="U165" s="32"/>
      <c r="V165" s="32"/>
      <c r="W165" s="32"/>
      <c r="X165" s="32"/>
      <c r="Y165" s="32"/>
      <c r="Z165" s="32"/>
      <c r="AA165" s="32"/>
      <c r="AB165" s="32"/>
      <c r="AC165" s="32"/>
      <c r="AD165" s="32"/>
      <c r="AE165" s="32"/>
      <c r="AT165" s="17" t="s">
        <v>213</v>
      </c>
      <c r="AU165" s="17" t="s">
        <v>87</v>
      </c>
    </row>
    <row r="166" spans="1:65" s="2" customFormat="1" ht="21.75" customHeight="1">
      <c r="A166" s="32"/>
      <c r="B166" s="143"/>
      <c r="C166" s="144" t="s">
        <v>253</v>
      </c>
      <c r="D166" s="144" t="s">
        <v>208</v>
      </c>
      <c r="E166" s="145" t="s">
        <v>293</v>
      </c>
      <c r="F166" s="146" t="s">
        <v>294</v>
      </c>
      <c r="G166" s="147" t="s">
        <v>211</v>
      </c>
      <c r="H166" s="148">
        <v>2</v>
      </c>
      <c r="I166" s="149"/>
      <c r="J166" s="150">
        <f>ROUND(I166*H166,2)</f>
        <v>0</v>
      </c>
      <c r="K166" s="151"/>
      <c r="L166" s="33"/>
      <c r="M166" s="152" t="s">
        <v>1</v>
      </c>
      <c r="N166" s="153" t="s">
        <v>44</v>
      </c>
      <c r="O166" s="58"/>
      <c r="P166" s="154">
        <f>O166*H166</f>
        <v>0</v>
      </c>
      <c r="Q166" s="154">
        <v>0</v>
      </c>
      <c r="R166" s="154">
        <f>Q166*H166</f>
        <v>0</v>
      </c>
      <c r="S166" s="154">
        <v>0</v>
      </c>
      <c r="T166" s="155">
        <f>S166*H166</f>
        <v>0</v>
      </c>
      <c r="U166" s="32"/>
      <c r="V166" s="32"/>
      <c r="W166" s="32"/>
      <c r="X166" s="32"/>
      <c r="Y166" s="32"/>
      <c r="Z166" s="32"/>
      <c r="AA166" s="32"/>
      <c r="AB166" s="32"/>
      <c r="AC166" s="32"/>
      <c r="AD166" s="32"/>
      <c r="AE166" s="32"/>
      <c r="AR166" s="156" t="s">
        <v>212</v>
      </c>
      <c r="AT166" s="156" t="s">
        <v>208</v>
      </c>
      <c r="AU166" s="156" t="s">
        <v>87</v>
      </c>
      <c r="AY166" s="17" t="s">
        <v>207</v>
      </c>
      <c r="BE166" s="157">
        <f>IF(N166="základní",J166,0)</f>
        <v>0</v>
      </c>
      <c r="BF166" s="157">
        <f>IF(N166="snížená",J166,0)</f>
        <v>0</v>
      </c>
      <c r="BG166" s="157">
        <f>IF(N166="zákl. přenesená",J166,0)</f>
        <v>0</v>
      </c>
      <c r="BH166" s="157">
        <f>IF(N166="sníž. přenesená",J166,0)</f>
        <v>0</v>
      </c>
      <c r="BI166" s="157">
        <f>IF(N166="nulová",J166,0)</f>
        <v>0</v>
      </c>
      <c r="BJ166" s="17" t="s">
        <v>87</v>
      </c>
      <c r="BK166" s="157">
        <f>ROUND(I166*H166,2)</f>
        <v>0</v>
      </c>
      <c r="BL166" s="17" t="s">
        <v>212</v>
      </c>
      <c r="BM166" s="156" t="s">
        <v>295</v>
      </c>
    </row>
    <row r="167" spans="1:47" s="2" customFormat="1" ht="19.5">
      <c r="A167" s="32"/>
      <c r="B167" s="33"/>
      <c r="C167" s="32"/>
      <c r="D167" s="158" t="s">
        <v>213</v>
      </c>
      <c r="E167" s="32"/>
      <c r="F167" s="159" t="s">
        <v>294</v>
      </c>
      <c r="G167" s="32"/>
      <c r="H167" s="32"/>
      <c r="I167" s="160"/>
      <c r="J167" s="32"/>
      <c r="K167" s="32"/>
      <c r="L167" s="33"/>
      <c r="M167" s="161"/>
      <c r="N167" s="162"/>
      <c r="O167" s="58"/>
      <c r="P167" s="58"/>
      <c r="Q167" s="58"/>
      <c r="R167" s="58"/>
      <c r="S167" s="58"/>
      <c r="T167" s="59"/>
      <c r="U167" s="32"/>
      <c r="V167" s="32"/>
      <c r="W167" s="32"/>
      <c r="X167" s="32"/>
      <c r="Y167" s="32"/>
      <c r="Z167" s="32"/>
      <c r="AA167" s="32"/>
      <c r="AB167" s="32"/>
      <c r="AC167" s="32"/>
      <c r="AD167" s="32"/>
      <c r="AE167" s="32"/>
      <c r="AT167" s="17" t="s">
        <v>213</v>
      </c>
      <c r="AU167" s="17" t="s">
        <v>87</v>
      </c>
    </row>
    <row r="168" spans="1:65" s="2" customFormat="1" ht="21.75" customHeight="1">
      <c r="A168" s="32"/>
      <c r="B168" s="143"/>
      <c r="C168" s="144" t="s">
        <v>296</v>
      </c>
      <c r="D168" s="144" t="s">
        <v>208</v>
      </c>
      <c r="E168" s="145" t="s">
        <v>297</v>
      </c>
      <c r="F168" s="146" t="s">
        <v>298</v>
      </c>
      <c r="G168" s="147" t="s">
        <v>211</v>
      </c>
      <c r="H168" s="148">
        <v>1</v>
      </c>
      <c r="I168" s="149"/>
      <c r="J168" s="150">
        <f>ROUND(I168*H168,2)</f>
        <v>0</v>
      </c>
      <c r="K168" s="151"/>
      <c r="L168" s="33"/>
      <c r="M168" s="152" t="s">
        <v>1</v>
      </c>
      <c r="N168" s="153" t="s">
        <v>44</v>
      </c>
      <c r="O168" s="58"/>
      <c r="P168" s="154">
        <f>O168*H168</f>
        <v>0</v>
      </c>
      <c r="Q168" s="154">
        <v>0</v>
      </c>
      <c r="R168" s="154">
        <f>Q168*H168</f>
        <v>0</v>
      </c>
      <c r="S168" s="154">
        <v>0</v>
      </c>
      <c r="T168" s="155">
        <f>S168*H168</f>
        <v>0</v>
      </c>
      <c r="U168" s="32"/>
      <c r="V168" s="32"/>
      <c r="W168" s="32"/>
      <c r="X168" s="32"/>
      <c r="Y168" s="32"/>
      <c r="Z168" s="32"/>
      <c r="AA168" s="32"/>
      <c r="AB168" s="32"/>
      <c r="AC168" s="32"/>
      <c r="AD168" s="32"/>
      <c r="AE168" s="32"/>
      <c r="AR168" s="156" t="s">
        <v>212</v>
      </c>
      <c r="AT168" s="156" t="s">
        <v>208</v>
      </c>
      <c r="AU168" s="156" t="s">
        <v>87</v>
      </c>
      <c r="AY168" s="17" t="s">
        <v>207</v>
      </c>
      <c r="BE168" s="157">
        <f>IF(N168="základní",J168,0)</f>
        <v>0</v>
      </c>
      <c r="BF168" s="157">
        <f>IF(N168="snížená",J168,0)</f>
        <v>0</v>
      </c>
      <c r="BG168" s="157">
        <f>IF(N168="zákl. přenesená",J168,0)</f>
        <v>0</v>
      </c>
      <c r="BH168" s="157">
        <f>IF(N168="sníž. přenesená",J168,0)</f>
        <v>0</v>
      </c>
      <c r="BI168" s="157">
        <f>IF(N168="nulová",J168,0)</f>
        <v>0</v>
      </c>
      <c r="BJ168" s="17" t="s">
        <v>87</v>
      </c>
      <c r="BK168" s="157">
        <f>ROUND(I168*H168,2)</f>
        <v>0</v>
      </c>
      <c r="BL168" s="17" t="s">
        <v>212</v>
      </c>
      <c r="BM168" s="156" t="s">
        <v>299</v>
      </c>
    </row>
    <row r="169" spans="1:47" s="2" customFormat="1" ht="19.5">
      <c r="A169" s="32"/>
      <c r="B169" s="33"/>
      <c r="C169" s="32"/>
      <c r="D169" s="158" t="s">
        <v>213</v>
      </c>
      <c r="E169" s="32"/>
      <c r="F169" s="159" t="s">
        <v>298</v>
      </c>
      <c r="G169" s="32"/>
      <c r="H169" s="32"/>
      <c r="I169" s="160"/>
      <c r="J169" s="32"/>
      <c r="K169" s="32"/>
      <c r="L169" s="33"/>
      <c r="M169" s="161"/>
      <c r="N169" s="162"/>
      <c r="O169" s="58"/>
      <c r="P169" s="58"/>
      <c r="Q169" s="58"/>
      <c r="R169" s="58"/>
      <c r="S169" s="58"/>
      <c r="T169" s="59"/>
      <c r="U169" s="32"/>
      <c r="V169" s="32"/>
      <c r="W169" s="32"/>
      <c r="X169" s="32"/>
      <c r="Y169" s="32"/>
      <c r="Z169" s="32"/>
      <c r="AA169" s="32"/>
      <c r="AB169" s="32"/>
      <c r="AC169" s="32"/>
      <c r="AD169" s="32"/>
      <c r="AE169" s="32"/>
      <c r="AT169" s="17" t="s">
        <v>213</v>
      </c>
      <c r="AU169" s="17" t="s">
        <v>87</v>
      </c>
    </row>
    <row r="170" spans="1:65" s="2" customFormat="1" ht="21.75" customHeight="1">
      <c r="A170" s="32"/>
      <c r="B170" s="143"/>
      <c r="C170" s="144" t="s">
        <v>258</v>
      </c>
      <c r="D170" s="144" t="s">
        <v>208</v>
      </c>
      <c r="E170" s="145" t="s">
        <v>300</v>
      </c>
      <c r="F170" s="146" t="s">
        <v>301</v>
      </c>
      <c r="G170" s="147" t="s">
        <v>267</v>
      </c>
      <c r="H170" s="148">
        <v>190</v>
      </c>
      <c r="I170" s="149"/>
      <c r="J170" s="150">
        <f>ROUND(I170*H170,2)</f>
        <v>0</v>
      </c>
      <c r="K170" s="151"/>
      <c r="L170" s="33"/>
      <c r="M170" s="152" t="s">
        <v>1</v>
      </c>
      <c r="N170" s="153" t="s">
        <v>44</v>
      </c>
      <c r="O170" s="58"/>
      <c r="P170" s="154">
        <f>O170*H170</f>
        <v>0</v>
      </c>
      <c r="Q170" s="154">
        <v>0</v>
      </c>
      <c r="R170" s="154">
        <f>Q170*H170</f>
        <v>0</v>
      </c>
      <c r="S170" s="154">
        <v>0</v>
      </c>
      <c r="T170" s="155">
        <f>S170*H170</f>
        <v>0</v>
      </c>
      <c r="U170" s="32"/>
      <c r="V170" s="32"/>
      <c r="W170" s="32"/>
      <c r="X170" s="32"/>
      <c r="Y170" s="32"/>
      <c r="Z170" s="32"/>
      <c r="AA170" s="32"/>
      <c r="AB170" s="32"/>
      <c r="AC170" s="32"/>
      <c r="AD170" s="32"/>
      <c r="AE170" s="32"/>
      <c r="AR170" s="156" t="s">
        <v>212</v>
      </c>
      <c r="AT170" s="156" t="s">
        <v>208</v>
      </c>
      <c r="AU170" s="156" t="s">
        <v>87</v>
      </c>
      <c r="AY170" s="17" t="s">
        <v>207</v>
      </c>
      <c r="BE170" s="157">
        <f>IF(N170="základní",J170,0)</f>
        <v>0</v>
      </c>
      <c r="BF170" s="157">
        <f>IF(N170="snížená",J170,0)</f>
        <v>0</v>
      </c>
      <c r="BG170" s="157">
        <f>IF(N170="zákl. přenesená",J170,0)</f>
        <v>0</v>
      </c>
      <c r="BH170" s="157">
        <f>IF(N170="sníž. přenesená",J170,0)</f>
        <v>0</v>
      </c>
      <c r="BI170" s="157">
        <f>IF(N170="nulová",J170,0)</f>
        <v>0</v>
      </c>
      <c r="BJ170" s="17" t="s">
        <v>87</v>
      </c>
      <c r="BK170" s="157">
        <f>ROUND(I170*H170,2)</f>
        <v>0</v>
      </c>
      <c r="BL170" s="17" t="s">
        <v>212</v>
      </c>
      <c r="BM170" s="156" t="s">
        <v>302</v>
      </c>
    </row>
    <row r="171" spans="1:47" s="2" customFormat="1" ht="19.5">
      <c r="A171" s="32"/>
      <c r="B171" s="33"/>
      <c r="C171" s="32"/>
      <c r="D171" s="158" t="s">
        <v>213</v>
      </c>
      <c r="E171" s="32"/>
      <c r="F171" s="159" t="s">
        <v>301</v>
      </c>
      <c r="G171" s="32"/>
      <c r="H171" s="32"/>
      <c r="I171" s="160"/>
      <c r="J171" s="32"/>
      <c r="K171" s="32"/>
      <c r="L171" s="33"/>
      <c r="M171" s="161"/>
      <c r="N171" s="162"/>
      <c r="O171" s="58"/>
      <c r="P171" s="58"/>
      <c r="Q171" s="58"/>
      <c r="R171" s="58"/>
      <c r="S171" s="58"/>
      <c r="T171" s="59"/>
      <c r="U171" s="32"/>
      <c r="V171" s="32"/>
      <c r="W171" s="32"/>
      <c r="X171" s="32"/>
      <c r="Y171" s="32"/>
      <c r="Z171" s="32"/>
      <c r="AA171" s="32"/>
      <c r="AB171" s="32"/>
      <c r="AC171" s="32"/>
      <c r="AD171" s="32"/>
      <c r="AE171" s="32"/>
      <c r="AT171" s="17" t="s">
        <v>213</v>
      </c>
      <c r="AU171" s="17" t="s">
        <v>87</v>
      </c>
    </row>
    <row r="172" spans="1:65" s="2" customFormat="1" ht="16.5" customHeight="1">
      <c r="A172" s="32"/>
      <c r="B172" s="143"/>
      <c r="C172" s="144" t="s">
        <v>303</v>
      </c>
      <c r="D172" s="144" t="s">
        <v>208</v>
      </c>
      <c r="E172" s="145" t="s">
        <v>304</v>
      </c>
      <c r="F172" s="146" t="s">
        <v>305</v>
      </c>
      <c r="G172" s="147" t="s">
        <v>267</v>
      </c>
      <c r="H172" s="148">
        <v>190</v>
      </c>
      <c r="I172" s="149"/>
      <c r="J172" s="150">
        <f>ROUND(I172*H172,2)</f>
        <v>0</v>
      </c>
      <c r="K172" s="151"/>
      <c r="L172" s="33"/>
      <c r="M172" s="152" t="s">
        <v>1</v>
      </c>
      <c r="N172" s="153" t="s">
        <v>44</v>
      </c>
      <c r="O172" s="58"/>
      <c r="P172" s="154">
        <f>O172*H172</f>
        <v>0</v>
      </c>
      <c r="Q172" s="154">
        <v>0</v>
      </c>
      <c r="R172" s="154">
        <f>Q172*H172</f>
        <v>0</v>
      </c>
      <c r="S172" s="154">
        <v>0</v>
      </c>
      <c r="T172" s="155">
        <f>S172*H172</f>
        <v>0</v>
      </c>
      <c r="U172" s="32"/>
      <c r="V172" s="32"/>
      <c r="W172" s="32"/>
      <c r="X172" s="32"/>
      <c r="Y172" s="32"/>
      <c r="Z172" s="32"/>
      <c r="AA172" s="32"/>
      <c r="AB172" s="32"/>
      <c r="AC172" s="32"/>
      <c r="AD172" s="32"/>
      <c r="AE172" s="32"/>
      <c r="AR172" s="156" t="s">
        <v>212</v>
      </c>
      <c r="AT172" s="156" t="s">
        <v>208</v>
      </c>
      <c r="AU172" s="156" t="s">
        <v>87</v>
      </c>
      <c r="AY172" s="17" t="s">
        <v>207</v>
      </c>
      <c r="BE172" s="157">
        <f>IF(N172="základní",J172,0)</f>
        <v>0</v>
      </c>
      <c r="BF172" s="157">
        <f>IF(N172="snížená",J172,0)</f>
        <v>0</v>
      </c>
      <c r="BG172" s="157">
        <f>IF(N172="zákl. přenesená",J172,0)</f>
        <v>0</v>
      </c>
      <c r="BH172" s="157">
        <f>IF(N172="sníž. přenesená",J172,0)</f>
        <v>0</v>
      </c>
      <c r="BI172" s="157">
        <f>IF(N172="nulová",J172,0)</f>
        <v>0</v>
      </c>
      <c r="BJ172" s="17" t="s">
        <v>87</v>
      </c>
      <c r="BK172" s="157">
        <f>ROUND(I172*H172,2)</f>
        <v>0</v>
      </c>
      <c r="BL172" s="17" t="s">
        <v>212</v>
      </c>
      <c r="BM172" s="156" t="s">
        <v>306</v>
      </c>
    </row>
    <row r="173" spans="1:47" s="2" customFormat="1" ht="12">
      <c r="A173" s="32"/>
      <c r="B173" s="33"/>
      <c r="C173" s="32"/>
      <c r="D173" s="158" t="s">
        <v>213</v>
      </c>
      <c r="E173" s="32"/>
      <c r="F173" s="159" t="s">
        <v>305</v>
      </c>
      <c r="G173" s="32"/>
      <c r="H173" s="32"/>
      <c r="I173" s="160"/>
      <c r="J173" s="32"/>
      <c r="K173" s="32"/>
      <c r="L173" s="33"/>
      <c r="M173" s="161"/>
      <c r="N173" s="162"/>
      <c r="O173" s="58"/>
      <c r="P173" s="58"/>
      <c r="Q173" s="58"/>
      <c r="R173" s="58"/>
      <c r="S173" s="58"/>
      <c r="T173" s="59"/>
      <c r="U173" s="32"/>
      <c r="V173" s="32"/>
      <c r="W173" s="32"/>
      <c r="X173" s="32"/>
      <c r="Y173" s="32"/>
      <c r="Z173" s="32"/>
      <c r="AA173" s="32"/>
      <c r="AB173" s="32"/>
      <c r="AC173" s="32"/>
      <c r="AD173" s="32"/>
      <c r="AE173" s="32"/>
      <c r="AT173" s="17" t="s">
        <v>213</v>
      </c>
      <c r="AU173" s="17" t="s">
        <v>87</v>
      </c>
    </row>
    <row r="174" spans="1:65" s="2" customFormat="1" ht="33" customHeight="1">
      <c r="A174" s="32"/>
      <c r="B174" s="143"/>
      <c r="C174" s="144" t="s">
        <v>261</v>
      </c>
      <c r="D174" s="144" t="s">
        <v>208</v>
      </c>
      <c r="E174" s="145" t="s">
        <v>307</v>
      </c>
      <c r="F174" s="146" t="s">
        <v>308</v>
      </c>
      <c r="G174" s="147" t="s">
        <v>211</v>
      </c>
      <c r="H174" s="148">
        <v>1</v>
      </c>
      <c r="I174" s="149"/>
      <c r="J174" s="150">
        <f>ROUND(I174*H174,2)</f>
        <v>0</v>
      </c>
      <c r="K174" s="151"/>
      <c r="L174" s="33"/>
      <c r="M174" s="152" t="s">
        <v>1</v>
      </c>
      <c r="N174" s="153" t="s">
        <v>44</v>
      </c>
      <c r="O174" s="58"/>
      <c r="P174" s="154">
        <f>O174*H174</f>
        <v>0</v>
      </c>
      <c r="Q174" s="154">
        <v>0</v>
      </c>
      <c r="R174" s="154">
        <f>Q174*H174</f>
        <v>0</v>
      </c>
      <c r="S174" s="154">
        <v>0</v>
      </c>
      <c r="T174" s="155">
        <f>S174*H174</f>
        <v>0</v>
      </c>
      <c r="U174" s="32"/>
      <c r="V174" s="32"/>
      <c r="W174" s="32"/>
      <c r="X174" s="32"/>
      <c r="Y174" s="32"/>
      <c r="Z174" s="32"/>
      <c r="AA174" s="32"/>
      <c r="AB174" s="32"/>
      <c r="AC174" s="32"/>
      <c r="AD174" s="32"/>
      <c r="AE174" s="32"/>
      <c r="AR174" s="156" t="s">
        <v>212</v>
      </c>
      <c r="AT174" s="156" t="s">
        <v>208</v>
      </c>
      <c r="AU174" s="156" t="s">
        <v>87</v>
      </c>
      <c r="AY174" s="17" t="s">
        <v>207</v>
      </c>
      <c r="BE174" s="157">
        <f>IF(N174="základní",J174,0)</f>
        <v>0</v>
      </c>
      <c r="BF174" s="157">
        <f>IF(N174="snížená",J174,0)</f>
        <v>0</v>
      </c>
      <c r="BG174" s="157">
        <f>IF(N174="zákl. přenesená",J174,0)</f>
        <v>0</v>
      </c>
      <c r="BH174" s="157">
        <f>IF(N174="sníž. přenesená",J174,0)</f>
        <v>0</v>
      </c>
      <c r="BI174" s="157">
        <f>IF(N174="nulová",J174,0)</f>
        <v>0</v>
      </c>
      <c r="BJ174" s="17" t="s">
        <v>87</v>
      </c>
      <c r="BK174" s="157">
        <f>ROUND(I174*H174,2)</f>
        <v>0</v>
      </c>
      <c r="BL174" s="17" t="s">
        <v>212</v>
      </c>
      <c r="BM174" s="156" t="s">
        <v>309</v>
      </c>
    </row>
    <row r="175" spans="1:47" s="2" customFormat="1" ht="19.5">
      <c r="A175" s="32"/>
      <c r="B175" s="33"/>
      <c r="C175" s="32"/>
      <c r="D175" s="158" t="s">
        <v>213</v>
      </c>
      <c r="E175" s="32"/>
      <c r="F175" s="159" t="s">
        <v>308</v>
      </c>
      <c r="G175" s="32"/>
      <c r="H175" s="32"/>
      <c r="I175" s="160"/>
      <c r="J175" s="32"/>
      <c r="K175" s="32"/>
      <c r="L175" s="33"/>
      <c r="M175" s="161"/>
      <c r="N175" s="162"/>
      <c r="O175" s="58"/>
      <c r="P175" s="58"/>
      <c r="Q175" s="58"/>
      <c r="R175" s="58"/>
      <c r="S175" s="58"/>
      <c r="T175" s="59"/>
      <c r="U175" s="32"/>
      <c r="V175" s="32"/>
      <c r="W175" s="32"/>
      <c r="X175" s="32"/>
      <c r="Y175" s="32"/>
      <c r="Z175" s="32"/>
      <c r="AA175" s="32"/>
      <c r="AB175" s="32"/>
      <c r="AC175" s="32"/>
      <c r="AD175" s="32"/>
      <c r="AE175" s="32"/>
      <c r="AT175" s="17" t="s">
        <v>213</v>
      </c>
      <c r="AU175" s="17" t="s">
        <v>87</v>
      </c>
    </row>
    <row r="176" spans="1:65" s="2" customFormat="1" ht="33" customHeight="1">
      <c r="A176" s="32"/>
      <c r="B176" s="143"/>
      <c r="C176" s="144" t="s">
        <v>310</v>
      </c>
      <c r="D176" s="144" t="s">
        <v>208</v>
      </c>
      <c r="E176" s="145" t="s">
        <v>311</v>
      </c>
      <c r="F176" s="146" t="s">
        <v>312</v>
      </c>
      <c r="G176" s="147" t="s">
        <v>313</v>
      </c>
      <c r="H176" s="148">
        <v>50</v>
      </c>
      <c r="I176" s="149"/>
      <c r="J176" s="150">
        <f>ROUND(I176*H176,2)</f>
        <v>0</v>
      </c>
      <c r="K176" s="151"/>
      <c r="L176" s="33"/>
      <c r="M176" s="152" t="s">
        <v>1</v>
      </c>
      <c r="N176" s="153" t="s">
        <v>44</v>
      </c>
      <c r="O176" s="58"/>
      <c r="P176" s="154">
        <f>O176*H176</f>
        <v>0</v>
      </c>
      <c r="Q176" s="154">
        <v>0</v>
      </c>
      <c r="R176" s="154">
        <f>Q176*H176</f>
        <v>0</v>
      </c>
      <c r="S176" s="154">
        <v>0</v>
      </c>
      <c r="T176" s="155">
        <f>S176*H176</f>
        <v>0</v>
      </c>
      <c r="U176" s="32"/>
      <c r="V176" s="32"/>
      <c r="W176" s="32"/>
      <c r="X176" s="32"/>
      <c r="Y176" s="32"/>
      <c r="Z176" s="32"/>
      <c r="AA176" s="32"/>
      <c r="AB176" s="32"/>
      <c r="AC176" s="32"/>
      <c r="AD176" s="32"/>
      <c r="AE176" s="32"/>
      <c r="AR176" s="156" t="s">
        <v>212</v>
      </c>
      <c r="AT176" s="156" t="s">
        <v>208</v>
      </c>
      <c r="AU176" s="156" t="s">
        <v>87</v>
      </c>
      <c r="AY176" s="17" t="s">
        <v>207</v>
      </c>
      <c r="BE176" s="157">
        <f>IF(N176="základní",J176,0)</f>
        <v>0</v>
      </c>
      <c r="BF176" s="157">
        <f>IF(N176="snížená",J176,0)</f>
        <v>0</v>
      </c>
      <c r="BG176" s="157">
        <f>IF(N176="zákl. přenesená",J176,0)</f>
        <v>0</v>
      </c>
      <c r="BH176" s="157">
        <f>IF(N176="sníž. přenesená",J176,0)</f>
        <v>0</v>
      </c>
      <c r="BI176" s="157">
        <f>IF(N176="nulová",J176,0)</f>
        <v>0</v>
      </c>
      <c r="BJ176" s="17" t="s">
        <v>87</v>
      </c>
      <c r="BK176" s="157">
        <f>ROUND(I176*H176,2)</f>
        <v>0</v>
      </c>
      <c r="BL176" s="17" t="s">
        <v>212</v>
      </c>
      <c r="BM176" s="156" t="s">
        <v>314</v>
      </c>
    </row>
    <row r="177" spans="1:47" s="2" customFormat="1" ht="19.5">
      <c r="A177" s="32"/>
      <c r="B177" s="33"/>
      <c r="C177" s="32"/>
      <c r="D177" s="158" t="s">
        <v>213</v>
      </c>
      <c r="E177" s="32"/>
      <c r="F177" s="159" t="s">
        <v>312</v>
      </c>
      <c r="G177" s="32"/>
      <c r="H177" s="32"/>
      <c r="I177" s="160"/>
      <c r="J177" s="32"/>
      <c r="K177" s="32"/>
      <c r="L177" s="33"/>
      <c r="M177" s="161"/>
      <c r="N177" s="162"/>
      <c r="O177" s="58"/>
      <c r="P177" s="58"/>
      <c r="Q177" s="58"/>
      <c r="R177" s="58"/>
      <c r="S177" s="58"/>
      <c r="T177" s="59"/>
      <c r="U177" s="32"/>
      <c r="V177" s="32"/>
      <c r="W177" s="32"/>
      <c r="X177" s="32"/>
      <c r="Y177" s="32"/>
      <c r="Z177" s="32"/>
      <c r="AA177" s="32"/>
      <c r="AB177" s="32"/>
      <c r="AC177" s="32"/>
      <c r="AD177" s="32"/>
      <c r="AE177" s="32"/>
      <c r="AT177" s="17" t="s">
        <v>213</v>
      </c>
      <c r="AU177" s="17" t="s">
        <v>87</v>
      </c>
    </row>
    <row r="178" spans="1:65" s="2" customFormat="1" ht="33" customHeight="1">
      <c r="A178" s="32"/>
      <c r="B178" s="143"/>
      <c r="C178" s="144" t="s">
        <v>264</v>
      </c>
      <c r="D178" s="144" t="s">
        <v>208</v>
      </c>
      <c r="E178" s="145" t="s">
        <v>315</v>
      </c>
      <c r="F178" s="146" t="s">
        <v>316</v>
      </c>
      <c r="G178" s="147" t="s">
        <v>257</v>
      </c>
      <c r="H178" s="148">
        <v>1</v>
      </c>
      <c r="I178" s="149"/>
      <c r="J178" s="150">
        <f>ROUND(I178*H178,2)</f>
        <v>0</v>
      </c>
      <c r="K178" s="151"/>
      <c r="L178" s="33"/>
      <c r="M178" s="152" t="s">
        <v>1</v>
      </c>
      <c r="N178" s="153" t="s">
        <v>44</v>
      </c>
      <c r="O178" s="58"/>
      <c r="P178" s="154">
        <f>O178*H178</f>
        <v>0</v>
      </c>
      <c r="Q178" s="154">
        <v>0</v>
      </c>
      <c r="R178" s="154">
        <f>Q178*H178</f>
        <v>0</v>
      </c>
      <c r="S178" s="154">
        <v>0</v>
      </c>
      <c r="T178" s="155">
        <f>S178*H178</f>
        <v>0</v>
      </c>
      <c r="U178" s="32"/>
      <c r="V178" s="32"/>
      <c r="W178" s="32"/>
      <c r="X178" s="32"/>
      <c r="Y178" s="32"/>
      <c r="Z178" s="32"/>
      <c r="AA178" s="32"/>
      <c r="AB178" s="32"/>
      <c r="AC178" s="32"/>
      <c r="AD178" s="32"/>
      <c r="AE178" s="32"/>
      <c r="AR178" s="156" t="s">
        <v>212</v>
      </c>
      <c r="AT178" s="156" t="s">
        <v>208</v>
      </c>
      <c r="AU178" s="156" t="s">
        <v>87</v>
      </c>
      <c r="AY178" s="17" t="s">
        <v>207</v>
      </c>
      <c r="BE178" s="157">
        <f>IF(N178="základní",J178,0)</f>
        <v>0</v>
      </c>
      <c r="BF178" s="157">
        <f>IF(N178="snížená",J178,0)</f>
        <v>0</v>
      </c>
      <c r="BG178" s="157">
        <f>IF(N178="zákl. přenesená",J178,0)</f>
        <v>0</v>
      </c>
      <c r="BH178" s="157">
        <f>IF(N178="sníž. přenesená",J178,0)</f>
        <v>0</v>
      </c>
      <c r="BI178" s="157">
        <f>IF(N178="nulová",J178,0)</f>
        <v>0</v>
      </c>
      <c r="BJ178" s="17" t="s">
        <v>87</v>
      </c>
      <c r="BK178" s="157">
        <f>ROUND(I178*H178,2)</f>
        <v>0</v>
      </c>
      <c r="BL178" s="17" t="s">
        <v>212</v>
      </c>
      <c r="BM178" s="156" t="s">
        <v>317</v>
      </c>
    </row>
    <row r="179" spans="1:47" s="2" customFormat="1" ht="19.5">
      <c r="A179" s="32"/>
      <c r="B179" s="33"/>
      <c r="C179" s="32"/>
      <c r="D179" s="158" t="s">
        <v>213</v>
      </c>
      <c r="E179" s="32"/>
      <c r="F179" s="159" t="s">
        <v>316</v>
      </c>
      <c r="G179" s="32"/>
      <c r="H179" s="32"/>
      <c r="I179" s="160"/>
      <c r="J179" s="32"/>
      <c r="K179" s="32"/>
      <c r="L179" s="33"/>
      <c r="M179" s="161"/>
      <c r="N179" s="162"/>
      <c r="O179" s="58"/>
      <c r="P179" s="58"/>
      <c r="Q179" s="58"/>
      <c r="R179" s="58"/>
      <c r="S179" s="58"/>
      <c r="T179" s="59"/>
      <c r="U179" s="32"/>
      <c r="V179" s="32"/>
      <c r="W179" s="32"/>
      <c r="X179" s="32"/>
      <c r="Y179" s="32"/>
      <c r="Z179" s="32"/>
      <c r="AA179" s="32"/>
      <c r="AB179" s="32"/>
      <c r="AC179" s="32"/>
      <c r="AD179" s="32"/>
      <c r="AE179" s="32"/>
      <c r="AT179" s="17" t="s">
        <v>213</v>
      </c>
      <c r="AU179" s="17" t="s">
        <v>87</v>
      </c>
    </row>
    <row r="180" spans="1:65" s="2" customFormat="1" ht="16.5" customHeight="1">
      <c r="A180" s="32"/>
      <c r="B180" s="143"/>
      <c r="C180" s="144" t="s">
        <v>318</v>
      </c>
      <c r="D180" s="144" t="s">
        <v>208</v>
      </c>
      <c r="E180" s="145" t="s">
        <v>319</v>
      </c>
      <c r="F180" s="146" t="s">
        <v>320</v>
      </c>
      <c r="G180" s="147" t="s">
        <v>321</v>
      </c>
      <c r="H180" s="148">
        <v>0.4</v>
      </c>
      <c r="I180" s="149"/>
      <c r="J180" s="150">
        <f>ROUND(I180*H180,2)</f>
        <v>0</v>
      </c>
      <c r="K180" s="151"/>
      <c r="L180" s="33"/>
      <c r="M180" s="152" t="s">
        <v>1</v>
      </c>
      <c r="N180" s="153" t="s">
        <v>44</v>
      </c>
      <c r="O180" s="58"/>
      <c r="P180" s="154">
        <f>O180*H180</f>
        <v>0</v>
      </c>
      <c r="Q180" s="154">
        <v>0</v>
      </c>
      <c r="R180" s="154">
        <f>Q180*H180</f>
        <v>0</v>
      </c>
      <c r="S180" s="154">
        <v>0</v>
      </c>
      <c r="T180" s="155">
        <f>S180*H180</f>
        <v>0</v>
      </c>
      <c r="U180" s="32"/>
      <c r="V180" s="32"/>
      <c r="W180" s="32"/>
      <c r="X180" s="32"/>
      <c r="Y180" s="32"/>
      <c r="Z180" s="32"/>
      <c r="AA180" s="32"/>
      <c r="AB180" s="32"/>
      <c r="AC180" s="32"/>
      <c r="AD180" s="32"/>
      <c r="AE180" s="32"/>
      <c r="AR180" s="156" t="s">
        <v>212</v>
      </c>
      <c r="AT180" s="156" t="s">
        <v>208</v>
      </c>
      <c r="AU180" s="156" t="s">
        <v>87</v>
      </c>
      <c r="AY180" s="17" t="s">
        <v>207</v>
      </c>
      <c r="BE180" s="157">
        <f>IF(N180="základní",J180,0)</f>
        <v>0</v>
      </c>
      <c r="BF180" s="157">
        <f>IF(N180="snížená",J180,0)</f>
        <v>0</v>
      </c>
      <c r="BG180" s="157">
        <f>IF(N180="zákl. přenesená",J180,0)</f>
        <v>0</v>
      </c>
      <c r="BH180" s="157">
        <f>IF(N180="sníž. přenesená",J180,0)</f>
        <v>0</v>
      </c>
      <c r="BI180" s="157">
        <f>IF(N180="nulová",J180,0)</f>
        <v>0</v>
      </c>
      <c r="BJ180" s="17" t="s">
        <v>87</v>
      </c>
      <c r="BK180" s="157">
        <f>ROUND(I180*H180,2)</f>
        <v>0</v>
      </c>
      <c r="BL180" s="17" t="s">
        <v>212</v>
      </c>
      <c r="BM180" s="156" t="s">
        <v>322</v>
      </c>
    </row>
    <row r="181" spans="1:47" s="2" customFormat="1" ht="12">
      <c r="A181" s="32"/>
      <c r="B181" s="33"/>
      <c r="C181" s="32"/>
      <c r="D181" s="158" t="s">
        <v>213</v>
      </c>
      <c r="E181" s="32"/>
      <c r="F181" s="159" t="s">
        <v>320</v>
      </c>
      <c r="G181" s="32"/>
      <c r="H181" s="32"/>
      <c r="I181" s="160"/>
      <c r="J181" s="32"/>
      <c r="K181" s="32"/>
      <c r="L181" s="33"/>
      <c r="M181" s="161"/>
      <c r="N181" s="162"/>
      <c r="O181" s="58"/>
      <c r="P181" s="58"/>
      <c r="Q181" s="58"/>
      <c r="R181" s="58"/>
      <c r="S181" s="58"/>
      <c r="T181" s="59"/>
      <c r="U181" s="32"/>
      <c r="V181" s="32"/>
      <c r="W181" s="32"/>
      <c r="X181" s="32"/>
      <c r="Y181" s="32"/>
      <c r="Z181" s="32"/>
      <c r="AA181" s="32"/>
      <c r="AB181" s="32"/>
      <c r="AC181" s="32"/>
      <c r="AD181" s="32"/>
      <c r="AE181" s="32"/>
      <c r="AT181" s="17" t="s">
        <v>213</v>
      </c>
      <c r="AU181" s="17" t="s">
        <v>87</v>
      </c>
    </row>
    <row r="182" spans="1:65" s="2" customFormat="1" ht="21.75" customHeight="1">
      <c r="A182" s="32"/>
      <c r="B182" s="143"/>
      <c r="C182" s="144" t="s">
        <v>268</v>
      </c>
      <c r="D182" s="144" t="s">
        <v>208</v>
      </c>
      <c r="E182" s="145" t="s">
        <v>323</v>
      </c>
      <c r="F182" s="146" t="s">
        <v>324</v>
      </c>
      <c r="G182" s="147" t="s">
        <v>325</v>
      </c>
      <c r="H182" s="148">
        <v>16</v>
      </c>
      <c r="I182" s="149"/>
      <c r="J182" s="150">
        <f>ROUND(I182*H182,2)</f>
        <v>0</v>
      </c>
      <c r="K182" s="151"/>
      <c r="L182" s="33"/>
      <c r="M182" s="152" t="s">
        <v>1</v>
      </c>
      <c r="N182" s="153" t="s">
        <v>44</v>
      </c>
      <c r="O182" s="58"/>
      <c r="P182" s="154">
        <f>O182*H182</f>
        <v>0</v>
      </c>
      <c r="Q182" s="154">
        <v>0</v>
      </c>
      <c r="R182" s="154">
        <f>Q182*H182</f>
        <v>0</v>
      </c>
      <c r="S182" s="154">
        <v>0</v>
      </c>
      <c r="T182" s="155">
        <f>S182*H182</f>
        <v>0</v>
      </c>
      <c r="U182" s="32"/>
      <c r="V182" s="32"/>
      <c r="W182" s="32"/>
      <c r="X182" s="32"/>
      <c r="Y182" s="32"/>
      <c r="Z182" s="32"/>
      <c r="AA182" s="32"/>
      <c r="AB182" s="32"/>
      <c r="AC182" s="32"/>
      <c r="AD182" s="32"/>
      <c r="AE182" s="32"/>
      <c r="AR182" s="156" t="s">
        <v>212</v>
      </c>
      <c r="AT182" s="156" t="s">
        <v>208</v>
      </c>
      <c r="AU182" s="156" t="s">
        <v>87</v>
      </c>
      <c r="AY182" s="17" t="s">
        <v>207</v>
      </c>
      <c r="BE182" s="157">
        <f>IF(N182="základní",J182,0)</f>
        <v>0</v>
      </c>
      <c r="BF182" s="157">
        <f>IF(N182="snížená",J182,0)</f>
        <v>0</v>
      </c>
      <c r="BG182" s="157">
        <f>IF(N182="zákl. přenesená",J182,0)</f>
        <v>0</v>
      </c>
      <c r="BH182" s="157">
        <f>IF(N182="sníž. přenesená",J182,0)</f>
        <v>0</v>
      </c>
      <c r="BI182" s="157">
        <f>IF(N182="nulová",J182,0)</f>
        <v>0</v>
      </c>
      <c r="BJ182" s="17" t="s">
        <v>87</v>
      </c>
      <c r="BK182" s="157">
        <f>ROUND(I182*H182,2)</f>
        <v>0</v>
      </c>
      <c r="BL182" s="17" t="s">
        <v>212</v>
      </c>
      <c r="BM182" s="156" t="s">
        <v>326</v>
      </c>
    </row>
    <row r="183" spans="1:47" s="2" customFormat="1" ht="12">
      <c r="A183" s="32"/>
      <c r="B183" s="33"/>
      <c r="C183" s="32"/>
      <c r="D183" s="158" t="s">
        <v>213</v>
      </c>
      <c r="E183" s="32"/>
      <c r="F183" s="159" t="s">
        <v>324</v>
      </c>
      <c r="G183" s="32"/>
      <c r="H183" s="32"/>
      <c r="I183" s="160"/>
      <c r="J183" s="32"/>
      <c r="K183" s="32"/>
      <c r="L183" s="33"/>
      <c r="M183" s="161"/>
      <c r="N183" s="162"/>
      <c r="O183" s="58"/>
      <c r="P183" s="58"/>
      <c r="Q183" s="58"/>
      <c r="R183" s="58"/>
      <c r="S183" s="58"/>
      <c r="T183" s="59"/>
      <c r="U183" s="32"/>
      <c r="V183" s="32"/>
      <c r="W183" s="32"/>
      <c r="X183" s="32"/>
      <c r="Y183" s="32"/>
      <c r="Z183" s="32"/>
      <c r="AA183" s="32"/>
      <c r="AB183" s="32"/>
      <c r="AC183" s="32"/>
      <c r="AD183" s="32"/>
      <c r="AE183" s="32"/>
      <c r="AT183" s="17" t="s">
        <v>213</v>
      </c>
      <c r="AU183" s="17" t="s">
        <v>87</v>
      </c>
    </row>
    <row r="184" spans="1:65" s="2" customFormat="1" ht="16.5" customHeight="1">
      <c r="A184" s="32"/>
      <c r="B184" s="143"/>
      <c r="C184" s="144" t="s">
        <v>327</v>
      </c>
      <c r="D184" s="144" t="s">
        <v>208</v>
      </c>
      <c r="E184" s="145" t="s">
        <v>328</v>
      </c>
      <c r="F184" s="146" t="s">
        <v>329</v>
      </c>
      <c r="G184" s="147" t="s">
        <v>325</v>
      </c>
      <c r="H184" s="148">
        <v>48</v>
      </c>
      <c r="I184" s="149"/>
      <c r="J184" s="150">
        <f>ROUND(I184*H184,2)</f>
        <v>0</v>
      </c>
      <c r="K184" s="151"/>
      <c r="L184" s="33"/>
      <c r="M184" s="152" t="s">
        <v>1</v>
      </c>
      <c r="N184" s="153" t="s">
        <v>44</v>
      </c>
      <c r="O184" s="58"/>
      <c r="P184" s="154">
        <f>O184*H184</f>
        <v>0</v>
      </c>
      <c r="Q184" s="154">
        <v>0</v>
      </c>
      <c r="R184" s="154">
        <f>Q184*H184</f>
        <v>0</v>
      </c>
      <c r="S184" s="154">
        <v>0</v>
      </c>
      <c r="T184" s="155">
        <f>S184*H184</f>
        <v>0</v>
      </c>
      <c r="U184" s="32"/>
      <c r="V184" s="32"/>
      <c r="W184" s="32"/>
      <c r="X184" s="32"/>
      <c r="Y184" s="32"/>
      <c r="Z184" s="32"/>
      <c r="AA184" s="32"/>
      <c r="AB184" s="32"/>
      <c r="AC184" s="32"/>
      <c r="AD184" s="32"/>
      <c r="AE184" s="32"/>
      <c r="AR184" s="156" t="s">
        <v>212</v>
      </c>
      <c r="AT184" s="156" t="s">
        <v>208</v>
      </c>
      <c r="AU184" s="156" t="s">
        <v>87</v>
      </c>
      <c r="AY184" s="17" t="s">
        <v>207</v>
      </c>
      <c r="BE184" s="157">
        <f>IF(N184="základní",J184,0)</f>
        <v>0</v>
      </c>
      <c r="BF184" s="157">
        <f>IF(N184="snížená",J184,0)</f>
        <v>0</v>
      </c>
      <c r="BG184" s="157">
        <f>IF(N184="zákl. přenesená",J184,0)</f>
        <v>0</v>
      </c>
      <c r="BH184" s="157">
        <f>IF(N184="sníž. přenesená",J184,0)</f>
        <v>0</v>
      </c>
      <c r="BI184" s="157">
        <f>IF(N184="nulová",J184,0)</f>
        <v>0</v>
      </c>
      <c r="BJ184" s="17" t="s">
        <v>87</v>
      </c>
      <c r="BK184" s="157">
        <f>ROUND(I184*H184,2)</f>
        <v>0</v>
      </c>
      <c r="BL184" s="17" t="s">
        <v>212</v>
      </c>
      <c r="BM184" s="156" t="s">
        <v>330</v>
      </c>
    </row>
    <row r="185" spans="1:47" s="2" customFormat="1" ht="12">
      <c r="A185" s="32"/>
      <c r="B185" s="33"/>
      <c r="C185" s="32"/>
      <c r="D185" s="158" t="s">
        <v>213</v>
      </c>
      <c r="E185" s="32"/>
      <c r="F185" s="159" t="s">
        <v>329</v>
      </c>
      <c r="G185" s="32"/>
      <c r="H185" s="32"/>
      <c r="I185" s="160"/>
      <c r="J185" s="32"/>
      <c r="K185" s="32"/>
      <c r="L185" s="33"/>
      <c r="M185" s="161"/>
      <c r="N185" s="162"/>
      <c r="O185" s="58"/>
      <c r="P185" s="58"/>
      <c r="Q185" s="58"/>
      <c r="R185" s="58"/>
      <c r="S185" s="58"/>
      <c r="T185" s="59"/>
      <c r="U185" s="32"/>
      <c r="V185" s="32"/>
      <c r="W185" s="32"/>
      <c r="X185" s="32"/>
      <c r="Y185" s="32"/>
      <c r="Z185" s="32"/>
      <c r="AA185" s="32"/>
      <c r="AB185" s="32"/>
      <c r="AC185" s="32"/>
      <c r="AD185" s="32"/>
      <c r="AE185" s="32"/>
      <c r="AT185" s="17" t="s">
        <v>213</v>
      </c>
      <c r="AU185" s="17" t="s">
        <v>87</v>
      </c>
    </row>
    <row r="186" spans="1:65" s="2" customFormat="1" ht="16.5" customHeight="1">
      <c r="A186" s="32"/>
      <c r="B186" s="143"/>
      <c r="C186" s="144" t="s">
        <v>272</v>
      </c>
      <c r="D186" s="144" t="s">
        <v>208</v>
      </c>
      <c r="E186" s="145" t="s">
        <v>331</v>
      </c>
      <c r="F186" s="146" t="s">
        <v>332</v>
      </c>
      <c r="G186" s="147" t="s">
        <v>333</v>
      </c>
      <c r="H186" s="148">
        <v>1</v>
      </c>
      <c r="I186" s="149"/>
      <c r="J186" s="150">
        <f>ROUND(I186*H186,2)</f>
        <v>0</v>
      </c>
      <c r="K186" s="151"/>
      <c r="L186" s="33"/>
      <c r="M186" s="152" t="s">
        <v>1</v>
      </c>
      <c r="N186" s="153" t="s">
        <v>44</v>
      </c>
      <c r="O186" s="58"/>
      <c r="P186" s="154">
        <f>O186*H186</f>
        <v>0</v>
      </c>
      <c r="Q186" s="154">
        <v>0</v>
      </c>
      <c r="R186" s="154">
        <f>Q186*H186</f>
        <v>0</v>
      </c>
      <c r="S186" s="154">
        <v>0</v>
      </c>
      <c r="T186" s="155">
        <f>S186*H186</f>
        <v>0</v>
      </c>
      <c r="U186" s="32"/>
      <c r="V186" s="32"/>
      <c r="W186" s="32"/>
      <c r="X186" s="32"/>
      <c r="Y186" s="32"/>
      <c r="Z186" s="32"/>
      <c r="AA186" s="32"/>
      <c r="AB186" s="32"/>
      <c r="AC186" s="32"/>
      <c r="AD186" s="32"/>
      <c r="AE186" s="32"/>
      <c r="AR186" s="156" t="s">
        <v>212</v>
      </c>
      <c r="AT186" s="156" t="s">
        <v>208</v>
      </c>
      <c r="AU186" s="156" t="s">
        <v>87</v>
      </c>
      <c r="AY186" s="17" t="s">
        <v>207</v>
      </c>
      <c r="BE186" s="157">
        <f>IF(N186="základní",J186,0)</f>
        <v>0</v>
      </c>
      <c r="BF186" s="157">
        <f>IF(N186="snížená",J186,0)</f>
        <v>0</v>
      </c>
      <c r="BG186" s="157">
        <f>IF(N186="zákl. přenesená",J186,0)</f>
        <v>0</v>
      </c>
      <c r="BH186" s="157">
        <f>IF(N186="sníž. přenesená",J186,0)</f>
        <v>0</v>
      </c>
      <c r="BI186" s="157">
        <f>IF(N186="nulová",J186,0)</f>
        <v>0</v>
      </c>
      <c r="BJ186" s="17" t="s">
        <v>87</v>
      </c>
      <c r="BK186" s="157">
        <f>ROUND(I186*H186,2)</f>
        <v>0</v>
      </c>
      <c r="BL186" s="17" t="s">
        <v>212</v>
      </c>
      <c r="BM186" s="156" t="s">
        <v>334</v>
      </c>
    </row>
    <row r="187" spans="1:47" s="2" customFormat="1" ht="12">
      <c r="A187" s="32"/>
      <c r="B187" s="33"/>
      <c r="C187" s="32"/>
      <c r="D187" s="158" t="s">
        <v>213</v>
      </c>
      <c r="E187" s="32"/>
      <c r="F187" s="159" t="s">
        <v>332</v>
      </c>
      <c r="G187" s="32"/>
      <c r="H187" s="32"/>
      <c r="I187" s="160"/>
      <c r="J187" s="32"/>
      <c r="K187" s="32"/>
      <c r="L187" s="33"/>
      <c r="M187" s="161"/>
      <c r="N187" s="162"/>
      <c r="O187" s="58"/>
      <c r="P187" s="58"/>
      <c r="Q187" s="58"/>
      <c r="R187" s="58"/>
      <c r="S187" s="58"/>
      <c r="T187" s="59"/>
      <c r="U187" s="32"/>
      <c r="V187" s="32"/>
      <c r="W187" s="32"/>
      <c r="X187" s="32"/>
      <c r="Y187" s="32"/>
      <c r="Z187" s="32"/>
      <c r="AA187" s="32"/>
      <c r="AB187" s="32"/>
      <c r="AC187" s="32"/>
      <c r="AD187" s="32"/>
      <c r="AE187" s="32"/>
      <c r="AT187" s="17" t="s">
        <v>213</v>
      </c>
      <c r="AU187" s="17" t="s">
        <v>87</v>
      </c>
    </row>
    <row r="188" spans="1:65" s="2" customFormat="1" ht="16.5" customHeight="1">
      <c r="A188" s="32"/>
      <c r="B188" s="143"/>
      <c r="C188" s="144" t="s">
        <v>335</v>
      </c>
      <c r="D188" s="144" t="s">
        <v>208</v>
      </c>
      <c r="E188" s="145" t="s">
        <v>336</v>
      </c>
      <c r="F188" s="146" t="s">
        <v>337</v>
      </c>
      <c r="G188" s="147" t="s">
        <v>321</v>
      </c>
      <c r="H188" s="148">
        <v>0.4</v>
      </c>
      <c r="I188" s="149"/>
      <c r="J188" s="150">
        <f>ROUND(I188*H188,2)</f>
        <v>0</v>
      </c>
      <c r="K188" s="151"/>
      <c r="L188" s="33"/>
      <c r="M188" s="152" t="s">
        <v>1</v>
      </c>
      <c r="N188" s="153" t="s">
        <v>44</v>
      </c>
      <c r="O188" s="58"/>
      <c r="P188" s="154">
        <f>O188*H188</f>
        <v>0</v>
      </c>
      <c r="Q188" s="154">
        <v>0</v>
      </c>
      <c r="R188" s="154">
        <f>Q188*H188</f>
        <v>0</v>
      </c>
      <c r="S188" s="154">
        <v>0</v>
      </c>
      <c r="T188" s="155">
        <f>S188*H188</f>
        <v>0</v>
      </c>
      <c r="U188" s="32"/>
      <c r="V188" s="32"/>
      <c r="W188" s="32"/>
      <c r="X188" s="32"/>
      <c r="Y188" s="32"/>
      <c r="Z188" s="32"/>
      <c r="AA188" s="32"/>
      <c r="AB188" s="32"/>
      <c r="AC188" s="32"/>
      <c r="AD188" s="32"/>
      <c r="AE188" s="32"/>
      <c r="AR188" s="156" t="s">
        <v>212</v>
      </c>
      <c r="AT188" s="156" t="s">
        <v>208</v>
      </c>
      <c r="AU188" s="156" t="s">
        <v>87</v>
      </c>
      <c r="AY188" s="17" t="s">
        <v>207</v>
      </c>
      <c r="BE188" s="157">
        <f>IF(N188="základní",J188,0)</f>
        <v>0</v>
      </c>
      <c r="BF188" s="157">
        <f>IF(N188="snížená",J188,0)</f>
        <v>0</v>
      </c>
      <c r="BG188" s="157">
        <f>IF(N188="zákl. přenesená",J188,0)</f>
        <v>0</v>
      </c>
      <c r="BH188" s="157">
        <f>IF(N188="sníž. přenesená",J188,0)</f>
        <v>0</v>
      </c>
      <c r="BI188" s="157">
        <f>IF(N188="nulová",J188,0)</f>
        <v>0</v>
      </c>
      <c r="BJ188" s="17" t="s">
        <v>87</v>
      </c>
      <c r="BK188" s="157">
        <f>ROUND(I188*H188,2)</f>
        <v>0</v>
      </c>
      <c r="BL188" s="17" t="s">
        <v>212</v>
      </c>
      <c r="BM188" s="156" t="s">
        <v>338</v>
      </c>
    </row>
    <row r="189" spans="1:47" s="2" customFormat="1" ht="12">
      <c r="A189" s="32"/>
      <c r="B189" s="33"/>
      <c r="C189" s="32"/>
      <c r="D189" s="158" t="s">
        <v>213</v>
      </c>
      <c r="E189" s="32"/>
      <c r="F189" s="159" t="s">
        <v>337</v>
      </c>
      <c r="G189" s="32"/>
      <c r="H189" s="32"/>
      <c r="I189" s="160"/>
      <c r="J189" s="32"/>
      <c r="K189" s="32"/>
      <c r="L189" s="33"/>
      <c r="M189" s="164"/>
      <c r="N189" s="165"/>
      <c r="O189" s="166"/>
      <c r="P189" s="166"/>
      <c r="Q189" s="166"/>
      <c r="R189" s="166"/>
      <c r="S189" s="166"/>
      <c r="T189" s="167"/>
      <c r="U189" s="32"/>
      <c r="V189" s="32"/>
      <c r="W189" s="32"/>
      <c r="X189" s="32"/>
      <c r="Y189" s="32"/>
      <c r="Z189" s="32"/>
      <c r="AA189" s="32"/>
      <c r="AB189" s="32"/>
      <c r="AC189" s="32"/>
      <c r="AD189" s="32"/>
      <c r="AE189" s="32"/>
      <c r="AT189" s="17" t="s">
        <v>213</v>
      </c>
      <c r="AU189" s="17" t="s">
        <v>87</v>
      </c>
    </row>
    <row r="190" spans="1:31" s="2" customFormat="1" ht="6.95" customHeight="1">
      <c r="A190" s="32"/>
      <c r="B190" s="47"/>
      <c r="C190" s="48"/>
      <c r="D190" s="48"/>
      <c r="E190" s="48"/>
      <c r="F190" s="48"/>
      <c r="G190" s="48"/>
      <c r="H190" s="48"/>
      <c r="I190" s="48"/>
      <c r="J190" s="48"/>
      <c r="K190" s="48"/>
      <c r="L190" s="33"/>
      <c r="M190" s="32"/>
      <c r="O190" s="32"/>
      <c r="P190" s="32"/>
      <c r="Q190" s="32"/>
      <c r="R190" s="32"/>
      <c r="S190" s="32"/>
      <c r="T190" s="32"/>
      <c r="U190" s="32"/>
      <c r="V190" s="32"/>
      <c r="W190" s="32"/>
      <c r="X190" s="32"/>
      <c r="Y190" s="32"/>
      <c r="Z190" s="32"/>
      <c r="AA190" s="32"/>
      <c r="AB190" s="32"/>
      <c r="AC190" s="32"/>
      <c r="AD190" s="32"/>
      <c r="AE190" s="32"/>
    </row>
  </sheetData>
  <autoFilter ref="C116:K189"/>
  <mergeCells count="9">
    <mergeCell ref="E87:H87"/>
    <mergeCell ref="E107:H107"/>
    <mergeCell ref="E109:H10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2:BM13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2" t="s">
        <v>5</v>
      </c>
      <c r="M2" s="243"/>
      <c r="N2" s="243"/>
      <c r="O2" s="243"/>
      <c r="P2" s="243"/>
      <c r="Q2" s="243"/>
      <c r="R2" s="243"/>
      <c r="S2" s="243"/>
      <c r="T2" s="243"/>
      <c r="U2" s="243"/>
      <c r="V2" s="243"/>
      <c r="AT2" s="17" t="s">
        <v>147</v>
      </c>
    </row>
    <row r="3" spans="2:46" s="1" customFormat="1" ht="6.95" customHeight="1" hidden="1">
      <c r="B3" s="18"/>
      <c r="C3" s="19"/>
      <c r="D3" s="19"/>
      <c r="E3" s="19"/>
      <c r="F3" s="19"/>
      <c r="G3" s="19"/>
      <c r="H3" s="19"/>
      <c r="I3" s="19"/>
      <c r="J3" s="19"/>
      <c r="K3" s="19"/>
      <c r="L3" s="20"/>
      <c r="AT3" s="17" t="s">
        <v>89</v>
      </c>
    </row>
    <row r="4" spans="2:46" s="1" customFormat="1" ht="24.95" customHeight="1" hidden="1">
      <c r="B4" s="20"/>
      <c r="D4" s="21" t="s">
        <v>183</v>
      </c>
      <c r="L4" s="20"/>
      <c r="M4" s="98" t="s">
        <v>10</v>
      </c>
      <c r="AT4" s="17" t="s">
        <v>3</v>
      </c>
    </row>
    <row r="5" spans="2:12" s="1" customFormat="1" ht="6.95" customHeight="1" hidden="1">
      <c r="B5" s="20"/>
      <c r="L5" s="20"/>
    </row>
    <row r="6" spans="2:12" s="1" customFormat="1" ht="12" customHeight="1" hidden="1">
      <c r="B6" s="20"/>
      <c r="D6" s="27" t="s">
        <v>16</v>
      </c>
      <c r="L6" s="20"/>
    </row>
    <row r="7" spans="2:12" s="1" customFormat="1" ht="16.5" customHeight="1" hidden="1">
      <c r="B7" s="20"/>
      <c r="E7" s="259" t="str">
        <f>'Rekapitulace stavby'!K6</f>
        <v>Oprava nástupišť č. 5 a 6 v žst. Brno hl.n.</v>
      </c>
      <c r="F7" s="260"/>
      <c r="G7" s="260"/>
      <c r="H7" s="260"/>
      <c r="L7" s="20"/>
    </row>
    <row r="8" spans="2:12" s="1" customFormat="1" ht="12" customHeight="1" hidden="1">
      <c r="B8" s="20"/>
      <c r="D8" s="27" t="s">
        <v>184</v>
      </c>
      <c r="L8" s="20"/>
    </row>
    <row r="9" spans="1:31" s="2" customFormat="1" ht="16.5" customHeight="1" hidden="1">
      <c r="A9" s="32"/>
      <c r="B9" s="33"/>
      <c r="C9" s="32"/>
      <c r="D9" s="32"/>
      <c r="E9" s="259" t="s">
        <v>1881</v>
      </c>
      <c r="F9" s="258"/>
      <c r="G9" s="258"/>
      <c r="H9" s="258"/>
      <c r="I9" s="32"/>
      <c r="J9" s="32"/>
      <c r="K9" s="32"/>
      <c r="L9" s="42"/>
      <c r="S9" s="32"/>
      <c r="T9" s="32"/>
      <c r="U9" s="32"/>
      <c r="V9" s="32"/>
      <c r="W9" s="32"/>
      <c r="X9" s="32"/>
      <c r="Y9" s="32"/>
      <c r="Z9" s="32"/>
      <c r="AA9" s="32"/>
      <c r="AB9" s="32"/>
      <c r="AC9" s="32"/>
      <c r="AD9" s="32"/>
      <c r="AE9" s="32"/>
    </row>
    <row r="10" spans="1:31" s="2" customFormat="1" ht="12" customHeight="1" hidden="1">
      <c r="A10" s="32"/>
      <c r="B10" s="33"/>
      <c r="C10" s="32"/>
      <c r="D10" s="27" t="s">
        <v>1882</v>
      </c>
      <c r="E10" s="32"/>
      <c r="F10" s="32"/>
      <c r="G10" s="32"/>
      <c r="H10" s="32"/>
      <c r="I10" s="32"/>
      <c r="J10" s="32"/>
      <c r="K10" s="32"/>
      <c r="L10" s="42"/>
      <c r="S10" s="32"/>
      <c r="T10" s="32"/>
      <c r="U10" s="32"/>
      <c r="V10" s="32"/>
      <c r="W10" s="32"/>
      <c r="X10" s="32"/>
      <c r="Y10" s="32"/>
      <c r="Z10" s="32"/>
      <c r="AA10" s="32"/>
      <c r="AB10" s="32"/>
      <c r="AC10" s="32"/>
      <c r="AD10" s="32"/>
      <c r="AE10" s="32"/>
    </row>
    <row r="11" spans="1:31" s="2" customFormat="1" ht="16.5" customHeight="1" hidden="1">
      <c r="A11" s="32"/>
      <c r="B11" s="33"/>
      <c r="C11" s="32"/>
      <c r="D11" s="32"/>
      <c r="E11" s="232" t="s">
        <v>1967</v>
      </c>
      <c r="F11" s="258"/>
      <c r="G11" s="258"/>
      <c r="H11" s="258"/>
      <c r="I11" s="32"/>
      <c r="J11" s="32"/>
      <c r="K11" s="32"/>
      <c r="L11" s="42"/>
      <c r="S11" s="32"/>
      <c r="T11" s="32"/>
      <c r="U11" s="32"/>
      <c r="V11" s="32"/>
      <c r="W11" s="32"/>
      <c r="X11" s="32"/>
      <c r="Y11" s="32"/>
      <c r="Z11" s="32"/>
      <c r="AA11" s="32"/>
      <c r="AB11" s="32"/>
      <c r="AC11" s="32"/>
      <c r="AD11" s="32"/>
      <c r="AE11" s="32"/>
    </row>
    <row r="12" spans="1:31" s="2" customFormat="1" ht="12" hidden="1">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31" s="2" customFormat="1" ht="12" customHeight="1" hidden="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31" s="2" customFormat="1" ht="12" customHeight="1" hidden="1">
      <c r="A14" s="32"/>
      <c r="B14" s="33"/>
      <c r="C14" s="32"/>
      <c r="D14" s="27" t="s">
        <v>20</v>
      </c>
      <c r="E14" s="32"/>
      <c r="F14" s="25" t="s">
        <v>21</v>
      </c>
      <c r="G14" s="32"/>
      <c r="H14" s="32"/>
      <c r="I14" s="27" t="s">
        <v>22</v>
      </c>
      <c r="J14" s="55" t="str">
        <f>'Rekapitulace stavby'!AN8</f>
        <v>18. 2. 2021</v>
      </c>
      <c r="K14" s="32"/>
      <c r="L14" s="42"/>
      <c r="S14" s="32"/>
      <c r="T14" s="32"/>
      <c r="U14" s="32"/>
      <c r="V14" s="32"/>
      <c r="W14" s="32"/>
      <c r="X14" s="32"/>
      <c r="Y14" s="32"/>
      <c r="Z14" s="32"/>
      <c r="AA14" s="32"/>
      <c r="AB14" s="32"/>
      <c r="AC14" s="32"/>
      <c r="AD14" s="32"/>
      <c r="AE14" s="32"/>
    </row>
    <row r="15" spans="1:31" s="2" customFormat="1" ht="10.9" customHeight="1" hidden="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31" s="2" customFormat="1" ht="12" customHeight="1" hidden="1">
      <c r="A16" s="32"/>
      <c r="B16" s="33"/>
      <c r="C16" s="32"/>
      <c r="D16" s="27" t="s">
        <v>24</v>
      </c>
      <c r="E16" s="32"/>
      <c r="F16" s="32"/>
      <c r="G16" s="32"/>
      <c r="H16" s="32"/>
      <c r="I16" s="27" t="s">
        <v>25</v>
      </c>
      <c r="J16" s="25" t="s">
        <v>26</v>
      </c>
      <c r="K16" s="32"/>
      <c r="L16" s="42"/>
      <c r="S16" s="32"/>
      <c r="T16" s="32"/>
      <c r="U16" s="32"/>
      <c r="V16" s="32"/>
      <c r="W16" s="32"/>
      <c r="X16" s="32"/>
      <c r="Y16" s="32"/>
      <c r="Z16" s="32"/>
      <c r="AA16" s="32"/>
      <c r="AB16" s="32"/>
      <c r="AC16" s="32"/>
      <c r="AD16" s="32"/>
      <c r="AE16" s="32"/>
    </row>
    <row r="17" spans="1:31" s="2" customFormat="1" ht="18" customHeight="1" hidden="1">
      <c r="A17" s="32"/>
      <c r="B17" s="33"/>
      <c r="C17" s="32"/>
      <c r="D17" s="32"/>
      <c r="E17" s="25" t="s">
        <v>27</v>
      </c>
      <c r="F17" s="32"/>
      <c r="G17" s="32"/>
      <c r="H17" s="32"/>
      <c r="I17" s="27" t="s">
        <v>28</v>
      </c>
      <c r="J17" s="25" t="s">
        <v>29</v>
      </c>
      <c r="K17" s="32"/>
      <c r="L17" s="42"/>
      <c r="S17" s="32"/>
      <c r="T17" s="32"/>
      <c r="U17" s="32"/>
      <c r="V17" s="32"/>
      <c r="W17" s="32"/>
      <c r="X17" s="32"/>
      <c r="Y17" s="32"/>
      <c r="Z17" s="32"/>
      <c r="AA17" s="32"/>
      <c r="AB17" s="32"/>
      <c r="AC17" s="32"/>
      <c r="AD17" s="32"/>
      <c r="AE17" s="32"/>
    </row>
    <row r="18" spans="1:31" s="2" customFormat="1" ht="6.95" customHeight="1" hidden="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hidden="1">
      <c r="A19" s="32"/>
      <c r="B19" s="33"/>
      <c r="C19" s="32"/>
      <c r="D19" s="27" t="s">
        <v>30</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hidden="1">
      <c r="A20" s="32"/>
      <c r="B20" s="33"/>
      <c r="C20" s="32"/>
      <c r="D20" s="32"/>
      <c r="E20" s="261" t="str">
        <f>'Rekapitulace stavby'!E14</f>
        <v>Vyplň údaj</v>
      </c>
      <c r="F20" s="247"/>
      <c r="G20" s="247"/>
      <c r="H20" s="247"/>
      <c r="I20" s="27" t="s">
        <v>28</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hidden="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hidden="1">
      <c r="A22" s="32"/>
      <c r="B22" s="33"/>
      <c r="C22" s="32"/>
      <c r="D22" s="27" t="s">
        <v>32</v>
      </c>
      <c r="E22" s="32"/>
      <c r="F22" s="32"/>
      <c r="G22" s="32"/>
      <c r="H22" s="32"/>
      <c r="I22" s="27" t="s">
        <v>25</v>
      </c>
      <c r="J22" s="25" t="s">
        <v>33</v>
      </c>
      <c r="K22" s="32"/>
      <c r="L22" s="42"/>
      <c r="S22" s="32"/>
      <c r="T22" s="32"/>
      <c r="U22" s="32"/>
      <c r="V22" s="32"/>
      <c r="W22" s="32"/>
      <c r="X22" s="32"/>
      <c r="Y22" s="32"/>
      <c r="Z22" s="32"/>
      <c r="AA22" s="32"/>
      <c r="AB22" s="32"/>
      <c r="AC22" s="32"/>
      <c r="AD22" s="32"/>
      <c r="AE22" s="32"/>
    </row>
    <row r="23" spans="1:31" s="2" customFormat="1" ht="18" customHeight="1" hidden="1">
      <c r="A23" s="32"/>
      <c r="B23" s="33"/>
      <c r="C23" s="32"/>
      <c r="D23" s="32"/>
      <c r="E23" s="25" t="s">
        <v>34</v>
      </c>
      <c r="F23" s="32"/>
      <c r="G23" s="32"/>
      <c r="H23" s="32"/>
      <c r="I23" s="27" t="s">
        <v>28</v>
      </c>
      <c r="J23" s="25" t="s">
        <v>35</v>
      </c>
      <c r="K23" s="32"/>
      <c r="L23" s="42"/>
      <c r="S23" s="32"/>
      <c r="T23" s="32"/>
      <c r="U23" s="32"/>
      <c r="V23" s="32"/>
      <c r="W23" s="32"/>
      <c r="X23" s="32"/>
      <c r="Y23" s="32"/>
      <c r="Z23" s="32"/>
      <c r="AA23" s="32"/>
      <c r="AB23" s="32"/>
      <c r="AC23" s="32"/>
      <c r="AD23" s="32"/>
      <c r="AE23" s="32"/>
    </row>
    <row r="24" spans="1:31" s="2" customFormat="1" ht="6.95" customHeight="1" hidden="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hidden="1">
      <c r="A25" s="32"/>
      <c r="B25" s="33"/>
      <c r="C25" s="32"/>
      <c r="D25" s="27" t="s">
        <v>37</v>
      </c>
      <c r="E25" s="32"/>
      <c r="F25" s="32"/>
      <c r="G25" s="32"/>
      <c r="H25" s="32"/>
      <c r="I25" s="27" t="s">
        <v>25</v>
      </c>
      <c r="J25" s="25" t="s">
        <v>33</v>
      </c>
      <c r="K25" s="32"/>
      <c r="L25" s="42"/>
      <c r="S25" s="32"/>
      <c r="T25" s="32"/>
      <c r="U25" s="32"/>
      <c r="V25" s="32"/>
      <c r="W25" s="32"/>
      <c r="X25" s="32"/>
      <c r="Y25" s="32"/>
      <c r="Z25" s="32"/>
      <c r="AA25" s="32"/>
      <c r="AB25" s="32"/>
      <c r="AC25" s="32"/>
      <c r="AD25" s="32"/>
      <c r="AE25" s="32"/>
    </row>
    <row r="26" spans="1:31" s="2" customFormat="1" ht="18" customHeight="1" hidden="1">
      <c r="A26" s="32"/>
      <c r="B26" s="33"/>
      <c r="C26" s="32"/>
      <c r="D26" s="32"/>
      <c r="E26" s="25" t="s">
        <v>34</v>
      </c>
      <c r="F26" s="32"/>
      <c r="G26" s="32"/>
      <c r="H26" s="32"/>
      <c r="I26" s="27" t="s">
        <v>28</v>
      </c>
      <c r="J26" s="25" t="s">
        <v>35</v>
      </c>
      <c r="K26" s="32"/>
      <c r="L26" s="42"/>
      <c r="S26" s="32"/>
      <c r="T26" s="32"/>
      <c r="U26" s="32"/>
      <c r="V26" s="32"/>
      <c r="W26" s="32"/>
      <c r="X26" s="32"/>
      <c r="Y26" s="32"/>
      <c r="Z26" s="32"/>
      <c r="AA26" s="32"/>
      <c r="AB26" s="32"/>
      <c r="AC26" s="32"/>
      <c r="AD26" s="32"/>
      <c r="AE26" s="32"/>
    </row>
    <row r="27" spans="1:31" s="2" customFormat="1" ht="6.95" customHeight="1" hidden="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hidden="1">
      <c r="A28" s="32"/>
      <c r="B28" s="33"/>
      <c r="C28" s="32"/>
      <c r="D28" s="27" t="s">
        <v>38</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16.5" customHeight="1" hidden="1">
      <c r="A29" s="99"/>
      <c r="B29" s="100"/>
      <c r="C29" s="99"/>
      <c r="D29" s="99"/>
      <c r="E29" s="251" t="s">
        <v>1</v>
      </c>
      <c r="F29" s="251"/>
      <c r="G29" s="251"/>
      <c r="H29" s="251"/>
      <c r="I29" s="99"/>
      <c r="J29" s="99"/>
      <c r="K29" s="99"/>
      <c r="L29" s="101"/>
      <c r="S29" s="99"/>
      <c r="T29" s="99"/>
      <c r="U29" s="99"/>
      <c r="V29" s="99"/>
      <c r="W29" s="99"/>
      <c r="X29" s="99"/>
      <c r="Y29" s="99"/>
      <c r="Z29" s="99"/>
      <c r="AA29" s="99"/>
      <c r="AB29" s="99"/>
      <c r="AC29" s="99"/>
      <c r="AD29" s="99"/>
      <c r="AE29" s="99"/>
    </row>
    <row r="30" spans="1:31" s="2" customFormat="1" ht="6.95" customHeight="1" hidden="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hidden="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hidden="1">
      <c r="A32" s="32"/>
      <c r="B32" s="33"/>
      <c r="C32" s="32"/>
      <c r="D32" s="102" t="s">
        <v>39</v>
      </c>
      <c r="E32" s="32"/>
      <c r="F32" s="32"/>
      <c r="G32" s="32"/>
      <c r="H32" s="32"/>
      <c r="I32" s="32"/>
      <c r="J32" s="71">
        <f>ROUND(J122,2)</f>
        <v>0</v>
      </c>
      <c r="K32" s="32"/>
      <c r="L32" s="42"/>
      <c r="S32" s="32"/>
      <c r="T32" s="32"/>
      <c r="U32" s="32"/>
      <c r="V32" s="32"/>
      <c r="W32" s="32"/>
      <c r="X32" s="32"/>
      <c r="Y32" s="32"/>
      <c r="Z32" s="32"/>
      <c r="AA32" s="32"/>
      <c r="AB32" s="32"/>
      <c r="AC32" s="32"/>
      <c r="AD32" s="32"/>
      <c r="AE32" s="32"/>
    </row>
    <row r="33" spans="1:31" s="2" customFormat="1" ht="6.95" customHeight="1" hidden="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hidden="1">
      <c r="A34" s="32"/>
      <c r="B34" s="33"/>
      <c r="C34" s="32"/>
      <c r="D34" s="32"/>
      <c r="E34" s="32"/>
      <c r="F34" s="36" t="s">
        <v>41</v>
      </c>
      <c r="G34" s="32"/>
      <c r="H34" s="32"/>
      <c r="I34" s="36" t="s">
        <v>40</v>
      </c>
      <c r="J34" s="36" t="s">
        <v>42</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103" t="s">
        <v>43</v>
      </c>
      <c r="E35" s="27" t="s">
        <v>44</v>
      </c>
      <c r="F35" s="104">
        <f>ROUND((SUM(BE122:BE138)),2)</f>
        <v>0</v>
      </c>
      <c r="G35" s="32"/>
      <c r="H35" s="32"/>
      <c r="I35" s="105">
        <v>0.21</v>
      </c>
      <c r="J35" s="104">
        <f>ROUND(((SUM(BE122:BE138))*I35),2)</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45</v>
      </c>
      <c r="F36" s="104">
        <f>ROUND((SUM(BF122:BF138)),2)</f>
        <v>0</v>
      </c>
      <c r="G36" s="32"/>
      <c r="H36" s="32"/>
      <c r="I36" s="105">
        <v>0.15</v>
      </c>
      <c r="J36" s="104">
        <f>ROUND(((SUM(BF122:BF138))*I36),2)</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46</v>
      </c>
      <c r="F37" s="104">
        <f>ROUND((SUM(BG122:BG138)),2)</f>
        <v>0</v>
      </c>
      <c r="G37" s="32"/>
      <c r="H37" s="32"/>
      <c r="I37" s="105">
        <v>0.21</v>
      </c>
      <c r="J37" s="104">
        <f>0</f>
        <v>0</v>
      </c>
      <c r="K37" s="32"/>
      <c r="L37" s="42"/>
      <c r="S37" s="32"/>
      <c r="T37" s="32"/>
      <c r="U37" s="32"/>
      <c r="V37" s="32"/>
      <c r="W37" s="32"/>
      <c r="X37" s="32"/>
      <c r="Y37" s="32"/>
      <c r="Z37" s="32"/>
      <c r="AA37" s="32"/>
      <c r="AB37" s="32"/>
      <c r="AC37" s="32"/>
      <c r="AD37" s="32"/>
      <c r="AE37" s="32"/>
    </row>
    <row r="38" spans="1:31" s="2" customFormat="1" ht="14.45" customHeight="1" hidden="1">
      <c r="A38" s="32"/>
      <c r="B38" s="33"/>
      <c r="C38" s="32"/>
      <c r="D38" s="32"/>
      <c r="E38" s="27" t="s">
        <v>47</v>
      </c>
      <c r="F38" s="104">
        <f>ROUND((SUM(BH122:BH138)),2)</f>
        <v>0</v>
      </c>
      <c r="G38" s="32"/>
      <c r="H38" s="32"/>
      <c r="I38" s="105">
        <v>0.15</v>
      </c>
      <c r="J38" s="104">
        <f>0</f>
        <v>0</v>
      </c>
      <c r="K38" s="32"/>
      <c r="L38" s="42"/>
      <c r="S38" s="32"/>
      <c r="T38" s="32"/>
      <c r="U38" s="32"/>
      <c r="V38" s="32"/>
      <c r="W38" s="32"/>
      <c r="X38" s="32"/>
      <c r="Y38" s="32"/>
      <c r="Z38" s="32"/>
      <c r="AA38" s="32"/>
      <c r="AB38" s="32"/>
      <c r="AC38" s="32"/>
      <c r="AD38" s="32"/>
      <c r="AE38" s="32"/>
    </row>
    <row r="39" spans="1:31" s="2" customFormat="1" ht="14.45" customHeight="1" hidden="1">
      <c r="A39" s="32"/>
      <c r="B39" s="33"/>
      <c r="C39" s="32"/>
      <c r="D39" s="32"/>
      <c r="E39" s="27" t="s">
        <v>48</v>
      </c>
      <c r="F39" s="104">
        <f>ROUND((SUM(BI122:BI138)),2)</f>
        <v>0</v>
      </c>
      <c r="G39" s="32"/>
      <c r="H39" s="32"/>
      <c r="I39" s="105">
        <v>0</v>
      </c>
      <c r="J39" s="104">
        <f>0</f>
        <v>0</v>
      </c>
      <c r="K39" s="32"/>
      <c r="L39" s="42"/>
      <c r="S39" s="32"/>
      <c r="T39" s="32"/>
      <c r="U39" s="32"/>
      <c r="V39" s="32"/>
      <c r="W39" s="32"/>
      <c r="X39" s="32"/>
      <c r="Y39" s="32"/>
      <c r="Z39" s="32"/>
      <c r="AA39" s="32"/>
      <c r="AB39" s="32"/>
      <c r="AC39" s="32"/>
      <c r="AD39" s="32"/>
      <c r="AE39" s="32"/>
    </row>
    <row r="40" spans="1:31" s="2" customFormat="1" ht="6.95" customHeight="1" hidden="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hidden="1">
      <c r="A41" s="32"/>
      <c r="B41" s="33"/>
      <c r="C41" s="106"/>
      <c r="D41" s="107" t="s">
        <v>49</v>
      </c>
      <c r="E41" s="60"/>
      <c r="F41" s="60"/>
      <c r="G41" s="108" t="s">
        <v>50</v>
      </c>
      <c r="H41" s="109" t="s">
        <v>51</v>
      </c>
      <c r="I41" s="60"/>
      <c r="J41" s="110">
        <f>SUM(J32:J39)</f>
        <v>0</v>
      </c>
      <c r="K41" s="111"/>
      <c r="L41" s="42"/>
      <c r="S41" s="32"/>
      <c r="T41" s="32"/>
      <c r="U41" s="32"/>
      <c r="V41" s="32"/>
      <c r="W41" s="32"/>
      <c r="X41" s="32"/>
      <c r="Y41" s="32"/>
      <c r="Z41" s="32"/>
      <c r="AA41" s="32"/>
      <c r="AB41" s="32"/>
      <c r="AC41" s="32"/>
      <c r="AD41" s="32"/>
      <c r="AE41" s="32"/>
    </row>
    <row r="42" spans="1:31" s="2" customFormat="1" ht="14.45" customHeight="1" hidden="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42"/>
      <c r="D50" s="43" t="s">
        <v>52</v>
      </c>
      <c r="E50" s="44"/>
      <c r="F50" s="44"/>
      <c r="G50" s="43" t="s">
        <v>53</v>
      </c>
      <c r="H50" s="44"/>
      <c r="I50" s="44"/>
      <c r="J50" s="44"/>
      <c r="K50" s="44"/>
      <c r="L50" s="42"/>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75" hidden="1">
      <c r="A61" s="32"/>
      <c r="B61" s="33"/>
      <c r="C61" s="32"/>
      <c r="D61" s="45" t="s">
        <v>54</v>
      </c>
      <c r="E61" s="35"/>
      <c r="F61" s="112" t="s">
        <v>55</v>
      </c>
      <c r="G61" s="45" t="s">
        <v>54</v>
      </c>
      <c r="H61" s="35"/>
      <c r="I61" s="35"/>
      <c r="J61" s="113" t="s">
        <v>55</v>
      </c>
      <c r="K61" s="35"/>
      <c r="L61" s="42"/>
      <c r="S61" s="32"/>
      <c r="T61" s="32"/>
      <c r="U61" s="32"/>
      <c r="V61" s="32"/>
      <c r="W61" s="32"/>
      <c r="X61" s="32"/>
      <c r="Y61" s="32"/>
      <c r="Z61" s="32"/>
      <c r="AA61" s="32"/>
      <c r="AB61" s="32"/>
      <c r="AC61" s="32"/>
      <c r="AD61" s="32"/>
      <c r="AE61" s="32"/>
    </row>
    <row r="62" spans="2:12" ht="12" hidden="1">
      <c r="B62" s="20"/>
      <c r="L62" s="20"/>
    </row>
    <row r="63" spans="2:12" ht="12" hidden="1">
      <c r="B63" s="20"/>
      <c r="L63" s="20"/>
    </row>
    <row r="64" spans="2:12" ht="12" hidden="1">
      <c r="B64" s="20"/>
      <c r="L64" s="20"/>
    </row>
    <row r="65" spans="1:31" s="2" customFormat="1" ht="12.75" hidden="1">
      <c r="A65" s="32"/>
      <c r="B65" s="33"/>
      <c r="C65" s="32"/>
      <c r="D65" s="43" t="s">
        <v>56</v>
      </c>
      <c r="E65" s="46"/>
      <c r="F65" s="46"/>
      <c r="G65" s="43" t="s">
        <v>57</v>
      </c>
      <c r="H65" s="46"/>
      <c r="I65" s="46"/>
      <c r="J65" s="46"/>
      <c r="K65" s="46"/>
      <c r="L65" s="42"/>
      <c r="S65" s="32"/>
      <c r="T65" s="32"/>
      <c r="U65" s="32"/>
      <c r="V65" s="32"/>
      <c r="W65" s="32"/>
      <c r="X65" s="32"/>
      <c r="Y65" s="32"/>
      <c r="Z65" s="32"/>
      <c r="AA65" s="32"/>
      <c r="AB65" s="32"/>
      <c r="AC65" s="32"/>
      <c r="AD65" s="32"/>
      <c r="AE65" s="32"/>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75" hidden="1">
      <c r="A76" s="32"/>
      <c r="B76" s="33"/>
      <c r="C76" s="32"/>
      <c r="D76" s="45" t="s">
        <v>54</v>
      </c>
      <c r="E76" s="35"/>
      <c r="F76" s="112" t="s">
        <v>55</v>
      </c>
      <c r="G76" s="45" t="s">
        <v>54</v>
      </c>
      <c r="H76" s="35"/>
      <c r="I76" s="35"/>
      <c r="J76" s="113" t="s">
        <v>55</v>
      </c>
      <c r="K76" s="35"/>
      <c r="L76" s="42"/>
      <c r="S76" s="32"/>
      <c r="T76" s="32"/>
      <c r="U76" s="32"/>
      <c r="V76" s="32"/>
      <c r="W76" s="32"/>
      <c r="X76" s="32"/>
      <c r="Y76" s="32"/>
      <c r="Z76" s="32"/>
      <c r="AA76" s="32"/>
      <c r="AB76" s="32"/>
      <c r="AC76" s="32"/>
      <c r="AD76" s="32"/>
      <c r="AE76" s="32"/>
    </row>
    <row r="77" spans="1:31" s="2" customFormat="1" ht="14.45" customHeight="1" hidden="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78" ht="12" hidden="1"/>
    <row r="79" ht="12" hidden="1"/>
    <row r="80" ht="12" hidden="1"/>
    <row r="81" spans="1:31" s="2" customFormat="1" ht="6.95" customHeight="1" hidden="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hidden="1">
      <c r="A82" s="32"/>
      <c r="B82" s="33"/>
      <c r="C82" s="21" t="s">
        <v>186</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hidden="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hidden="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hidden="1">
      <c r="A85" s="32"/>
      <c r="B85" s="33"/>
      <c r="C85" s="32"/>
      <c r="D85" s="32"/>
      <c r="E85" s="259" t="str">
        <f>E7</f>
        <v>Oprava nástupišť č. 5 a 6 v žst. Brno hl.n.</v>
      </c>
      <c r="F85" s="260"/>
      <c r="G85" s="260"/>
      <c r="H85" s="260"/>
      <c r="I85" s="32"/>
      <c r="J85" s="32"/>
      <c r="K85" s="32"/>
      <c r="L85" s="42"/>
      <c r="S85" s="32"/>
      <c r="T85" s="32"/>
      <c r="U85" s="32"/>
      <c r="V85" s="32"/>
      <c r="W85" s="32"/>
      <c r="X85" s="32"/>
      <c r="Y85" s="32"/>
      <c r="Z85" s="32"/>
      <c r="AA85" s="32"/>
      <c r="AB85" s="32"/>
      <c r="AC85" s="32"/>
      <c r="AD85" s="32"/>
      <c r="AE85" s="32"/>
    </row>
    <row r="86" spans="2:12" s="1" customFormat="1" ht="12" customHeight="1" hidden="1">
      <c r="B86" s="20"/>
      <c r="C86" s="27" t="s">
        <v>184</v>
      </c>
      <c r="L86" s="20"/>
    </row>
    <row r="87" spans="1:31" s="2" customFormat="1" ht="16.5" customHeight="1" hidden="1">
      <c r="A87" s="32"/>
      <c r="B87" s="33"/>
      <c r="C87" s="32"/>
      <c r="D87" s="32"/>
      <c r="E87" s="259" t="s">
        <v>1881</v>
      </c>
      <c r="F87" s="258"/>
      <c r="G87" s="258"/>
      <c r="H87" s="258"/>
      <c r="I87" s="32"/>
      <c r="J87" s="32"/>
      <c r="K87" s="32"/>
      <c r="L87" s="42"/>
      <c r="S87" s="32"/>
      <c r="T87" s="32"/>
      <c r="U87" s="32"/>
      <c r="V87" s="32"/>
      <c r="W87" s="32"/>
      <c r="X87" s="32"/>
      <c r="Y87" s="32"/>
      <c r="Z87" s="32"/>
      <c r="AA87" s="32"/>
      <c r="AB87" s="32"/>
      <c r="AC87" s="32"/>
      <c r="AD87" s="32"/>
      <c r="AE87" s="32"/>
    </row>
    <row r="88" spans="1:31" s="2" customFormat="1" ht="12" customHeight="1" hidden="1">
      <c r="A88" s="32"/>
      <c r="B88" s="33"/>
      <c r="C88" s="27" t="s">
        <v>1882</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6.5" customHeight="1" hidden="1">
      <c r="A89" s="32"/>
      <c r="B89" s="33"/>
      <c r="C89" s="32"/>
      <c r="D89" s="32"/>
      <c r="E89" s="232" t="str">
        <f>E11</f>
        <v>SO 513_02 - Rozvody NN (nástupiště č.5) - URS</v>
      </c>
      <c r="F89" s="258"/>
      <c r="G89" s="258"/>
      <c r="H89" s="258"/>
      <c r="I89" s="32"/>
      <c r="J89" s="32"/>
      <c r="K89" s="32"/>
      <c r="L89" s="42"/>
      <c r="S89" s="32"/>
      <c r="T89" s="32"/>
      <c r="U89" s="32"/>
      <c r="V89" s="32"/>
      <c r="W89" s="32"/>
      <c r="X89" s="32"/>
      <c r="Y89" s="32"/>
      <c r="Z89" s="32"/>
      <c r="AA89" s="32"/>
      <c r="AB89" s="32"/>
      <c r="AC89" s="32"/>
      <c r="AD89" s="32"/>
      <c r="AE89" s="32"/>
    </row>
    <row r="90" spans="1:31" s="2" customFormat="1" ht="6.95" customHeight="1" hidden="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hidden="1">
      <c r="A91" s="32"/>
      <c r="B91" s="33"/>
      <c r="C91" s="27" t="s">
        <v>20</v>
      </c>
      <c r="D91" s="32"/>
      <c r="E91" s="32"/>
      <c r="F91" s="25" t="str">
        <f>F14</f>
        <v>Brno hl.n.</v>
      </c>
      <c r="G91" s="32"/>
      <c r="H91" s="32"/>
      <c r="I91" s="27" t="s">
        <v>22</v>
      </c>
      <c r="J91" s="55" t="str">
        <f>IF(J14="","",J14)</f>
        <v>18. 2. 2021</v>
      </c>
      <c r="K91" s="32"/>
      <c r="L91" s="42"/>
      <c r="S91" s="32"/>
      <c r="T91" s="32"/>
      <c r="U91" s="32"/>
      <c r="V91" s="32"/>
      <c r="W91" s="32"/>
      <c r="X91" s="32"/>
      <c r="Y91" s="32"/>
      <c r="Z91" s="32"/>
      <c r="AA91" s="32"/>
      <c r="AB91" s="32"/>
      <c r="AC91" s="32"/>
      <c r="AD91" s="32"/>
      <c r="AE91" s="32"/>
    </row>
    <row r="92" spans="1:31" s="2" customFormat="1" ht="6.95" customHeight="1" hidden="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25.7" customHeight="1" hidden="1">
      <c r="A93" s="32"/>
      <c r="B93" s="33"/>
      <c r="C93" s="27" t="s">
        <v>24</v>
      </c>
      <c r="D93" s="32"/>
      <c r="E93" s="32"/>
      <c r="F93" s="25" t="str">
        <f>E17</f>
        <v>Správa železnic, státní organizace</v>
      </c>
      <c r="G93" s="32"/>
      <c r="H93" s="32"/>
      <c r="I93" s="27" t="s">
        <v>32</v>
      </c>
      <c r="J93" s="30" t="str">
        <f>E23</f>
        <v>DMC Havlíčkův Brod, s.r.o.</v>
      </c>
      <c r="K93" s="32"/>
      <c r="L93" s="42"/>
      <c r="S93" s="32"/>
      <c r="T93" s="32"/>
      <c r="U93" s="32"/>
      <c r="V93" s="32"/>
      <c r="W93" s="32"/>
      <c r="X93" s="32"/>
      <c r="Y93" s="32"/>
      <c r="Z93" s="32"/>
      <c r="AA93" s="32"/>
      <c r="AB93" s="32"/>
      <c r="AC93" s="32"/>
      <c r="AD93" s="32"/>
      <c r="AE93" s="32"/>
    </row>
    <row r="94" spans="1:31" s="2" customFormat="1" ht="25.7" customHeight="1" hidden="1">
      <c r="A94" s="32"/>
      <c r="B94" s="33"/>
      <c r="C94" s="27" t="s">
        <v>30</v>
      </c>
      <c r="D94" s="32"/>
      <c r="E94" s="32"/>
      <c r="F94" s="25" t="str">
        <f>IF(E20="","",E20)</f>
        <v>Vyplň údaj</v>
      </c>
      <c r="G94" s="32"/>
      <c r="H94" s="32"/>
      <c r="I94" s="27" t="s">
        <v>37</v>
      </c>
      <c r="J94" s="30" t="str">
        <f>E26</f>
        <v>DMC Havlíčkův Brod, s.r.o.</v>
      </c>
      <c r="K94" s="32"/>
      <c r="L94" s="42"/>
      <c r="S94" s="32"/>
      <c r="T94" s="32"/>
      <c r="U94" s="32"/>
      <c r="V94" s="32"/>
      <c r="W94" s="32"/>
      <c r="X94" s="32"/>
      <c r="Y94" s="32"/>
      <c r="Z94" s="32"/>
      <c r="AA94" s="32"/>
      <c r="AB94" s="32"/>
      <c r="AC94" s="32"/>
      <c r="AD94" s="32"/>
      <c r="AE94" s="32"/>
    </row>
    <row r="95" spans="1:31" s="2" customFormat="1" ht="10.35" customHeight="1" hidden="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hidden="1">
      <c r="A96" s="32"/>
      <c r="B96" s="33"/>
      <c r="C96" s="114" t="s">
        <v>187</v>
      </c>
      <c r="D96" s="106"/>
      <c r="E96" s="106"/>
      <c r="F96" s="106"/>
      <c r="G96" s="106"/>
      <c r="H96" s="106"/>
      <c r="I96" s="106"/>
      <c r="J96" s="115" t="s">
        <v>188</v>
      </c>
      <c r="K96" s="106"/>
      <c r="L96" s="42"/>
      <c r="S96" s="32"/>
      <c r="T96" s="32"/>
      <c r="U96" s="32"/>
      <c r="V96" s="32"/>
      <c r="W96" s="32"/>
      <c r="X96" s="32"/>
      <c r="Y96" s="32"/>
      <c r="Z96" s="32"/>
      <c r="AA96" s="32"/>
      <c r="AB96" s="32"/>
      <c r="AC96" s="32"/>
      <c r="AD96" s="32"/>
      <c r="AE96" s="32"/>
    </row>
    <row r="97" spans="1:31" s="2" customFormat="1" ht="10.35" customHeight="1" hidden="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hidden="1">
      <c r="A98" s="32"/>
      <c r="B98" s="33"/>
      <c r="C98" s="116" t="s">
        <v>189</v>
      </c>
      <c r="D98" s="32"/>
      <c r="E98" s="32"/>
      <c r="F98" s="32"/>
      <c r="G98" s="32"/>
      <c r="H98" s="32"/>
      <c r="I98" s="32"/>
      <c r="J98" s="71">
        <f>J122</f>
        <v>0</v>
      </c>
      <c r="K98" s="32"/>
      <c r="L98" s="42"/>
      <c r="S98" s="32"/>
      <c r="T98" s="32"/>
      <c r="U98" s="32"/>
      <c r="V98" s="32"/>
      <c r="W98" s="32"/>
      <c r="X98" s="32"/>
      <c r="Y98" s="32"/>
      <c r="Z98" s="32"/>
      <c r="AA98" s="32"/>
      <c r="AB98" s="32"/>
      <c r="AC98" s="32"/>
      <c r="AD98" s="32"/>
      <c r="AE98" s="32"/>
      <c r="AU98" s="17" t="s">
        <v>190</v>
      </c>
    </row>
    <row r="99" spans="2:12" s="9" customFormat="1" ht="24.95" customHeight="1" hidden="1">
      <c r="B99" s="117"/>
      <c r="D99" s="118" t="s">
        <v>1968</v>
      </c>
      <c r="E99" s="119"/>
      <c r="F99" s="119"/>
      <c r="G99" s="119"/>
      <c r="H99" s="119"/>
      <c r="I99" s="119"/>
      <c r="J99" s="120">
        <f>J123</f>
        <v>0</v>
      </c>
      <c r="L99" s="117"/>
    </row>
    <row r="100" spans="2:12" s="14" customFormat="1" ht="19.9" customHeight="1" hidden="1">
      <c r="B100" s="183"/>
      <c r="D100" s="184" t="s">
        <v>1969</v>
      </c>
      <c r="E100" s="185"/>
      <c r="F100" s="185"/>
      <c r="G100" s="185"/>
      <c r="H100" s="185"/>
      <c r="I100" s="185"/>
      <c r="J100" s="186">
        <f>J124</f>
        <v>0</v>
      </c>
      <c r="L100" s="183"/>
    </row>
    <row r="101" spans="1:31" s="2" customFormat="1" ht="21.75" customHeight="1" hidden="1">
      <c r="A101" s="32"/>
      <c r="B101" s="33"/>
      <c r="C101" s="32"/>
      <c r="D101" s="32"/>
      <c r="E101" s="32"/>
      <c r="F101" s="32"/>
      <c r="G101" s="32"/>
      <c r="H101" s="32"/>
      <c r="I101" s="32"/>
      <c r="J101" s="32"/>
      <c r="K101" s="32"/>
      <c r="L101" s="42"/>
      <c r="S101" s="32"/>
      <c r="T101" s="32"/>
      <c r="U101" s="32"/>
      <c r="V101" s="32"/>
      <c r="W101" s="32"/>
      <c r="X101" s="32"/>
      <c r="Y101" s="32"/>
      <c r="Z101" s="32"/>
      <c r="AA101" s="32"/>
      <c r="AB101" s="32"/>
      <c r="AC101" s="32"/>
      <c r="AD101" s="32"/>
      <c r="AE101" s="32"/>
    </row>
    <row r="102" spans="1:31" s="2" customFormat="1" ht="6.95" customHeight="1" hidden="1">
      <c r="A102" s="32"/>
      <c r="B102" s="47"/>
      <c r="C102" s="48"/>
      <c r="D102" s="48"/>
      <c r="E102" s="48"/>
      <c r="F102" s="48"/>
      <c r="G102" s="48"/>
      <c r="H102" s="48"/>
      <c r="I102" s="48"/>
      <c r="J102" s="48"/>
      <c r="K102" s="48"/>
      <c r="L102" s="42"/>
      <c r="S102" s="32"/>
      <c r="T102" s="32"/>
      <c r="U102" s="32"/>
      <c r="V102" s="32"/>
      <c r="W102" s="32"/>
      <c r="X102" s="32"/>
      <c r="Y102" s="32"/>
      <c r="Z102" s="32"/>
      <c r="AA102" s="32"/>
      <c r="AB102" s="32"/>
      <c r="AC102" s="32"/>
      <c r="AD102" s="32"/>
      <c r="AE102" s="32"/>
    </row>
    <row r="103" ht="12" hidden="1"/>
    <row r="104" ht="12" hidden="1"/>
    <row r="105" ht="12" hidden="1"/>
    <row r="106" spans="1:31" s="2" customFormat="1" ht="6.95" customHeight="1">
      <c r="A106" s="32"/>
      <c r="B106" s="49"/>
      <c r="C106" s="50"/>
      <c r="D106" s="50"/>
      <c r="E106" s="50"/>
      <c r="F106" s="50"/>
      <c r="G106" s="50"/>
      <c r="H106" s="50"/>
      <c r="I106" s="50"/>
      <c r="J106" s="50"/>
      <c r="K106" s="50"/>
      <c r="L106" s="42"/>
      <c r="S106" s="32"/>
      <c r="T106" s="32"/>
      <c r="U106" s="32"/>
      <c r="V106" s="32"/>
      <c r="W106" s="32"/>
      <c r="X106" s="32"/>
      <c r="Y106" s="32"/>
      <c r="Z106" s="32"/>
      <c r="AA106" s="32"/>
      <c r="AB106" s="32"/>
      <c r="AC106" s="32"/>
      <c r="AD106" s="32"/>
      <c r="AE106" s="32"/>
    </row>
    <row r="107" spans="1:31" s="2" customFormat="1" ht="24.95" customHeight="1">
      <c r="A107" s="32"/>
      <c r="B107" s="33"/>
      <c r="C107" s="21" t="s">
        <v>192</v>
      </c>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6.95" customHeight="1">
      <c r="A108" s="32"/>
      <c r="B108" s="33"/>
      <c r="C108" s="32"/>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2" customHeight="1">
      <c r="A109" s="32"/>
      <c r="B109" s="33"/>
      <c r="C109" s="27" t="s">
        <v>16</v>
      </c>
      <c r="D109" s="32"/>
      <c r="E109" s="32"/>
      <c r="F109" s="32"/>
      <c r="G109" s="32"/>
      <c r="H109" s="32"/>
      <c r="I109" s="32"/>
      <c r="J109" s="32"/>
      <c r="K109" s="32"/>
      <c r="L109" s="42"/>
      <c r="S109" s="32"/>
      <c r="T109" s="32"/>
      <c r="U109" s="32"/>
      <c r="V109" s="32"/>
      <c r="W109" s="32"/>
      <c r="X109" s="32"/>
      <c r="Y109" s="32"/>
      <c r="Z109" s="32"/>
      <c r="AA109" s="32"/>
      <c r="AB109" s="32"/>
      <c r="AC109" s="32"/>
      <c r="AD109" s="32"/>
      <c r="AE109" s="32"/>
    </row>
    <row r="110" spans="1:31" s="2" customFormat="1" ht="16.5" customHeight="1">
      <c r="A110" s="32"/>
      <c r="B110" s="33"/>
      <c r="C110" s="32"/>
      <c r="D110" s="32"/>
      <c r="E110" s="259" t="str">
        <f>E7</f>
        <v>Oprava nástupišť č. 5 a 6 v žst. Brno hl.n.</v>
      </c>
      <c r="F110" s="260"/>
      <c r="G110" s="260"/>
      <c r="H110" s="260"/>
      <c r="I110" s="32"/>
      <c r="J110" s="32"/>
      <c r="K110" s="32"/>
      <c r="L110" s="42"/>
      <c r="S110" s="32"/>
      <c r="T110" s="32"/>
      <c r="U110" s="32"/>
      <c r="V110" s="32"/>
      <c r="W110" s="32"/>
      <c r="X110" s="32"/>
      <c r="Y110" s="32"/>
      <c r="Z110" s="32"/>
      <c r="AA110" s="32"/>
      <c r="AB110" s="32"/>
      <c r="AC110" s="32"/>
      <c r="AD110" s="32"/>
      <c r="AE110" s="32"/>
    </row>
    <row r="111" spans="2:12" s="1" customFormat="1" ht="12" customHeight="1">
      <c r="B111" s="20"/>
      <c r="C111" s="27" t="s">
        <v>184</v>
      </c>
      <c r="L111" s="20"/>
    </row>
    <row r="112" spans="1:31" s="2" customFormat="1" ht="16.5" customHeight="1">
      <c r="A112" s="32"/>
      <c r="B112" s="33"/>
      <c r="C112" s="32"/>
      <c r="D112" s="32"/>
      <c r="E112" s="259" t="s">
        <v>1881</v>
      </c>
      <c r="F112" s="258"/>
      <c r="G112" s="258"/>
      <c r="H112" s="258"/>
      <c r="I112" s="32"/>
      <c r="J112" s="32"/>
      <c r="K112" s="32"/>
      <c r="L112" s="42"/>
      <c r="S112" s="32"/>
      <c r="T112" s="32"/>
      <c r="U112" s="32"/>
      <c r="V112" s="32"/>
      <c r="W112" s="32"/>
      <c r="X112" s="32"/>
      <c r="Y112" s="32"/>
      <c r="Z112" s="32"/>
      <c r="AA112" s="32"/>
      <c r="AB112" s="32"/>
      <c r="AC112" s="32"/>
      <c r="AD112" s="32"/>
      <c r="AE112" s="32"/>
    </row>
    <row r="113" spans="1:31" s="2" customFormat="1" ht="12" customHeight="1">
      <c r="A113" s="32"/>
      <c r="B113" s="33"/>
      <c r="C113" s="27" t="s">
        <v>1882</v>
      </c>
      <c r="D113" s="32"/>
      <c r="E113" s="32"/>
      <c r="F113" s="32"/>
      <c r="G113" s="32"/>
      <c r="H113" s="32"/>
      <c r="I113" s="32"/>
      <c r="J113" s="32"/>
      <c r="K113" s="32"/>
      <c r="L113" s="42"/>
      <c r="S113" s="32"/>
      <c r="T113" s="32"/>
      <c r="U113" s="32"/>
      <c r="V113" s="32"/>
      <c r="W113" s="32"/>
      <c r="X113" s="32"/>
      <c r="Y113" s="32"/>
      <c r="Z113" s="32"/>
      <c r="AA113" s="32"/>
      <c r="AB113" s="32"/>
      <c r="AC113" s="32"/>
      <c r="AD113" s="32"/>
      <c r="AE113" s="32"/>
    </row>
    <row r="114" spans="1:31" s="2" customFormat="1" ht="16.5" customHeight="1">
      <c r="A114" s="32"/>
      <c r="B114" s="33"/>
      <c r="C114" s="32"/>
      <c r="D114" s="32"/>
      <c r="E114" s="232" t="str">
        <f>E11</f>
        <v>SO 513_02 - Rozvody NN (nástupiště č.5) - URS</v>
      </c>
      <c r="F114" s="258"/>
      <c r="G114" s="258"/>
      <c r="H114" s="258"/>
      <c r="I114" s="32"/>
      <c r="J114" s="32"/>
      <c r="K114" s="32"/>
      <c r="L114" s="42"/>
      <c r="S114" s="32"/>
      <c r="T114" s="32"/>
      <c r="U114" s="32"/>
      <c r="V114" s="32"/>
      <c r="W114" s="32"/>
      <c r="X114" s="32"/>
      <c r="Y114" s="32"/>
      <c r="Z114" s="32"/>
      <c r="AA114" s="32"/>
      <c r="AB114" s="32"/>
      <c r="AC114" s="32"/>
      <c r="AD114" s="32"/>
      <c r="AE114" s="32"/>
    </row>
    <row r="115" spans="1:31" s="2" customFormat="1" ht="6.95" customHeight="1">
      <c r="A115" s="32"/>
      <c r="B115" s="33"/>
      <c r="C115" s="32"/>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2" customFormat="1" ht="12" customHeight="1">
      <c r="A116" s="32"/>
      <c r="B116" s="33"/>
      <c r="C116" s="27" t="s">
        <v>20</v>
      </c>
      <c r="D116" s="32"/>
      <c r="E116" s="32"/>
      <c r="F116" s="25" t="str">
        <f>F14</f>
        <v>Brno hl.n.</v>
      </c>
      <c r="G116" s="32"/>
      <c r="H116" s="32"/>
      <c r="I116" s="27" t="s">
        <v>22</v>
      </c>
      <c r="J116" s="55" t="str">
        <f>IF(J14="","",J14)</f>
        <v>18. 2. 2021</v>
      </c>
      <c r="K116" s="32"/>
      <c r="L116" s="42"/>
      <c r="S116" s="32"/>
      <c r="T116" s="32"/>
      <c r="U116" s="32"/>
      <c r="V116" s="32"/>
      <c r="W116" s="32"/>
      <c r="X116" s="32"/>
      <c r="Y116" s="32"/>
      <c r="Z116" s="32"/>
      <c r="AA116" s="32"/>
      <c r="AB116" s="32"/>
      <c r="AC116" s="32"/>
      <c r="AD116" s="32"/>
      <c r="AE116" s="32"/>
    </row>
    <row r="117" spans="1:31" s="2" customFormat="1" ht="6.95" customHeight="1">
      <c r="A117" s="32"/>
      <c r="B117" s="33"/>
      <c r="C117" s="32"/>
      <c r="D117" s="32"/>
      <c r="E117" s="32"/>
      <c r="F117" s="32"/>
      <c r="G117" s="32"/>
      <c r="H117" s="32"/>
      <c r="I117" s="32"/>
      <c r="J117" s="32"/>
      <c r="K117" s="32"/>
      <c r="L117" s="42"/>
      <c r="S117" s="32"/>
      <c r="T117" s="32"/>
      <c r="U117" s="32"/>
      <c r="V117" s="32"/>
      <c r="W117" s="32"/>
      <c r="X117" s="32"/>
      <c r="Y117" s="32"/>
      <c r="Z117" s="32"/>
      <c r="AA117" s="32"/>
      <c r="AB117" s="32"/>
      <c r="AC117" s="32"/>
      <c r="AD117" s="32"/>
      <c r="AE117" s="32"/>
    </row>
    <row r="118" spans="1:31" s="2" customFormat="1" ht="25.7" customHeight="1">
      <c r="A118" s="32"/>
      <c r="B118" s="33"/>
      <c r="C118" s="27" t="s">
        <v>24</v>
      </c>
      <c r="D118" s="32"/>
      <c r="E118" s="32"/>
      <c r="F118" s="25" t="str">
        <f>E17</f>
        <v>Správa železnic, státní organizace</v>
      </c>
      <c r="G118" s="32"/>
      <c r="H118" s="32"/>
      <c r="I118" s="27" t="s">
        <v>32</v>
      </c>
      <c r="J118" s="30" t="str">
        <f>E23</f>
        <v>DMC Havlíčkův Brod, s.r.o.</v>
      </c>
      <c r="K118" s="32"/>
      <c r="L118" s="42"/>
      <c r="S118" s="32"/>
      <c r="T118" s="32"/>
      <c r="U118" s="32"/>
      <c r="V118" s="32"/>
      <c r="W118" s="32"/>
      <c r="X118" s="32"/>
      <c r="Y118" s="32"/>
      <c r="Z118" s="32"/>
      <c r="AA118" s="32"/>
      <c r="AB118" s="32"/>
      <c r="AC118" s="32"/>
      <c r="AD118" s="32"/>
      <c r="AE118" s="32"/>
    </row>
    <row r="119" spans="1:31" s="2" customFormat="1" ht="25.7" customHeight="1">
      <c r="A119" s="32"/>
      <c r="B119" s="33"/>
      <c r="C119" s="27" t="s">
        <v>30</v>
      </c>
      <c r="D119" s="32"/>
      <c r="E119" s="32"/>
      <c r="F119" s="25" t="str">
        <f>IF(E20="","",E20)</f>
        <v>Vyplň údaj</v>
      </c>
      <c r="G119" s="32"/>
      <c r="H119" s="32"/>
      <c r="I119" s="27" t="s">
        <v>37</v>
      </c>
      <c r="J119" s="30" t="str">
        <f>E26</f>
        <v>DMC Havlíčkův Brod, s.r.o.</v>
      </c>
      <c r="K119" s="32"/>
      <c r="L119" s="42"/>
      <c r="S119" s="32"/>
      <c r="T119" s="32"/>
      <c r="U119" s="32"/>
      <c r="V119" s="32"/>
      <c r="W119" s="32"/>
      <c r="X119" s="32"/>
      <c r="Y119" s="32"/>
      <c r="Z119" s="32"/>
      <c r="AA119" s="32"/>
      <c r="AB119" s="32"/>
      <c r="AC119" s="32"/>
      <c r="AD119" s="32"/>
      <c r="AE119" s="32"/>
    </row>
    <row r="120" spans="1:31" s="2" customFormat="1" ht="10.35" customHeight="1">
      <c r="A120" s="32"/>
      <c r="B120" s="33"/>
      <c r="C120" s="32"/>
      <c r="D120" s="32"/>
      <c r="E120" s="32"/>
      <c r="F120" s="32"/>
      <c r="G120" s="32"/>
      <c r="H120" s="32"/>
      <c r="I120" s="32"/>
      <c r="J120" s="32"/>
      <c r="K120" s="32"/>
      <c r="L120" s="42"/>
      <c r="S120" s="32"/>
      <c r="T120" s="32"/>
      <c r="U120" s="32"/>
      <c r="V120" s="32"/>
      <c r="W120" s="32"/>
      <c r="X120" s="32"/>
      <c r="Y120" s="32"/>
      <c r="Z120" s="32"/>
      <c r="AA120" s="32"/>
      <c r="AB120" s="32"/>
      <c r="AC120" s="32"/>
      <c r="AD120" s="32"/>
      <c r="AE120" s="32"/>
    </row>
    <row r="121" spans="1:31" s="10" customFormat="1" ht="29.25" customHeight="1">
      <c r="A121" s="121"/>
      <c r="B121" s="122"/>
      <c r="C121" s="123" t="s">
        <v>193</v>
      </c>
      <c r="D121" s="124" t="s">
        <v>64</v>
      </c>
      <c r="E121" s="124" t="s">
        <v>60</v>
      </c>
      <c r="F121" s="124" t="s">
        <v>61</v>
      </c>
      <c r="G121" s="124" t="s">
        <v>194</v>
      </c>
      <c r="H121" s="124" t="s">
        <v>195</v>
      </c>
      <c r="I121" s="124" t="s">
        <v>196</v>
      </c>
      <c r="J121" s="125" t="s">
        <v>188</v>
      </c>
      <c r="K121" s="126" t="s">
        <v>197</v>
      </c>
      <c r="L121" s="127"/>
      <c r="M121" s="62" t="s">
        <v>1</v>
      </c>
      <c r="N121" s="63" t="s">
        <v>43</v>
      </c>
      <c r="O121" s="63" t="s">
        <v>198</v>
      </c>
      <c r="P121" s="63" t="s">
        <v>199</v>
      </c>
      <c r="Q121" s="63" t="s">
        <v>200</v>
      </c>
      <c r="R121" s="63" t="s">
        <v>201</v>
      </c>
      <c r="S121" s="63" t="s">
        <v>202</v>
      </c>
      <c r="T121" s="64" t="s">
        <v>203</v>
      </c>
      <c r="U121" s="121"/>
      <c r="V121" s="121"/>
      <c r="W121" s="121"/>
      <c r="X121" s="121"/>
      <c r="Y121" s="121"/>
      <c r="Z121" s="121"/>
      <c r="AA121" s="121"/>
      <c r="AB121" s="121"/>
      <c r="AC121" s="121"/>
      <c r="AD121" s="121"/>
      <c r="AE121" s="121"/>
    </row>
    <row r="122" spans="1:63" s="2" customFormat="1" ht="22.9" customHeight="1">
      <c r="A122" s="32"/>
      <c r="B122" s="33"/>
      <c r="C122" s="69" t="s">
        <v>204</v>
      </c>
      <c r="D122" s="32"/>
      <c r="E122" s="32"/>
      <c r="F122" s="32"/>
      <c r="G122" s="32"/>
      <c r="H122" s="32"/>
      <c r="I122" s="32"/>
      <c r="J122" s="128">
        <f>BK122</f>
        <v>0</v>
      </c>
      <c r="K122" s="32"/>
      <c r="L122" s="33"/>
      <c r="M122" s="65"/>
      <c r="N122" s="56"/>
      <c r="O122" s="66"/>
      <c r="P122" s="129">
        <f>P123</f>
        <v>0</v>
      </c>
      <c r="Q122" s="66"/>
      <c r="R122" s="129">
        <f>R123</f>
        <v>20.44788</v>
      </c>
      <c r="S122" s="66"/>
      <c r="T122" s="130">
        <f>T123</f>
        <v>0</v>
      </c>
      <c r="U122" s="32"/>
      <c r="V122" s="32"/>
      <c r="W122" s="32"/>
      <c r="X122" s="32"/>
      <c r="Y122" s="32"/>
      <c r="Z122" s="32"/>
      <c r="AA122" s="32"/>
      <c r="AB122" s="32"/>
      <c r="AC122" s="32"/>
      <c r="AD122" s="32"/>
      <c r="AE122" s="32"/>
      <c r="AT122" s="17" t="s">
        <v>78</v>
      </c>
      <c r="AU122" s="17" t="s">
        <v>190</v>
      </c>
      <c r="BK122" s="131">
        <f>BK123</f>
        <v>0</v>
      </c>
    </row>
    <row r="123" spans="2:63" s="11" customFormat="1" ht="25.9" customHeight="1">
      <c r="B123" s="132"/>
      <c r="D123" s="133" t="s">
        <v>78</v>
      </c>
      <c r="E123" s="134" t="s">
        <v>267</v>
      </c>
      <c r="F123" s="134" t="s">
        <v>1970</v>
      </c>
      <c r="I123" s="135"/>
      <c r="J123" s="136">
        <f>BK123</f>
        <v>0</v>
      </c>
      <c r="L123" s="132"/>
      <c r="M123" s="137"/>
      <c r="N123" s="138"/>
      <c r="O123" s="138"/>
      <c r="P123" s="139">
        <f>P124</f>
        <v>0</v>
      </c>
      <c r="Q123" s="138"/>
      <c r="R123" s="139">
        <f>R124</f>
        <v>20.44788</v>
      </c>
      <c r="S123" s="138"/>
      <c r="T123" s="140">
        <f>T124</f>
        <v>0</v>
      </c>
      <c r="AR123" s="133" t="s">
        <v>218</v>
      </c>
      <c r="AT123" s="141" t="s">
        <v>78</v>
      </c>
      <c r="AU123" s="141" t="s">
        <v>79</v>
      </c>
      <c r="AY123" s="133" t="s">
        <v>207</v>
      </c>
      <c r="BK123" s="142">
        <f>BK124</f>
        <v>0</v>
      </c>
    </row>
    <row r="124" spans="2:63" s="11" customFormat="1" ht="22.9" customHeight="1">
      <c r="B124" s="132"/>
      <c r="D124" s="133" t="s">
        <v>78</v>
      </c>
      <c r="E124" s="187" t="s">
        <v>1971</v>
      </c>
      <c r="F124" s="187" t="s">
        <v>1972</v>
      </c>
      <c r="I124" s="135"/>
      <c r="J124" s="188">
        <f>BK124</f>
        <v>0</v>
      </c>
      <c r="L124" s="132"/>
      <c r="M124" s="137"/>
      <c r="N124" s="138"/>
      <c r="O124" s="138"/>
      <c r="P124" s="139">
        <f>SUM(P125:P138)</f>
        <v>0</v>
      </c>
      <c r="Q124" s="138"/>
      <c r="R124" s="139">
        <f>SUM(R125:R138)</f>
        <v>20.44788</v>
      </c>
      <c r="S124" s="138"/>
      <c r="T124" s="140">
        <f>SUM(T125:T138)</f>
        <v>0</v>
      </c>
      <c r="AR124" s="133" t="s">
        <v>218</v>
      </c>
      <c r="AT124" s="141" t="s">
        <v>78</v>
      </c>
      <c r="AU124" s="141" t="s">
        <v>87</v>
      </c>
      <c r="AY124" s="133" t="s">
        <v>207</v>
      </c>
      <c r="BK124" s="142">
        <f>SUM(BK125:BK138)</f>
        <v>0</v>
      </c>
    </row>
    <row r="125" spans="1:65" s="2" customFormat="1" ht="21.75" customHeight="1">
      <c r="A125" s="32"/>
      <c r="B125" s="143"/>
      <c r="C125" s="144" t="s">
        <v>87</v>
      </c>
      <c r="D125" s="144" t="s">
        <v>208</v>
      </c>
      <c r="E125" s="145" t="s">
        <v>1973</v>
      </c>
      <c r="F125" s="146" t="s">
        <v>1974</v>
      </c>
      <c r="G125" s="147" t="s">
        <v>321</v>
      </c>
      <c r="H125" s="148">
        <v>0.1</v>
      </c>
      <c r="I125" s="149"/>
      <c r="J125" s="150">
        <f>ROUND(I125*H125,2)</f>
        <v>0</v>
      </c>
      <c r="K125" s="151"/>
      <c r="L125" s="33"/>
      <c r="M125" s="152" t="s">
        <v>1</v>
      </c>
      <c r="N125" s="153" t="s">
        <v>44</v>
      </c>
      <c r="O125" s="58"/>
      <c r="P125" s="154">
        <f>O125*H125</f>
        <v>0</v>
      </c>
      <c r="Q125" s="154">
        <v>0.0088</v>
      </c>
      <c r="R125" s="154">
        <f>Q125*H125</f>
        <v>0.0008800000000000001</v>
      </c>
      <c r="S125" s="154">
        <v>0</v>
      </c>
      <c r="T125" s="155">
        <f>S125*H125</f>
        <v>0</v>
      </c>
      <c r="U125" s="32"/>
      <c r="V125" s="32"/>
      <c r="W125" s="32"/>
      <c r="X125" s="32"/>
      <c r="Y125" s="32"/>
      <c r="Z125" s="32"/>
      <c r="AA125" s="32"/>
      <c r="AB125" s="32"/>
      <c r="AC125" s="32"/>
      <c r="AD125" s="32"/>
      <c r="AE125" s="32"/>
      <c r="AR125" s="156" t="s">
        <v>326</v>
      </c>
      <c r="AT125" s="156" t="s">
        <v>208</v>
      </c>
      <c r="AU125" s="156" t="s">
        <v>89</v>
      </c>
      <c r="AY125" s="17" t="s">
        <v>207</v>
      </c>
      <c r="BE125" s="157">
        <f>IF(N125="základní",J125,0)</f>
        <v>0</v>
      </c>
      <c r="BF125" s="157">
        <f>IF(N125="snížená",J125,0)</f>
        <v>0</v>
      </c>
      <c r="BG125" s="157">
        <f>IF(N125="zákl. přenesená",J125,0)</f>
        <v>0</v>
      </c>
      <c r="BH125" s="157">
        <f>IF(N125="sníž. přenesená",J125,0)</f>
        <v>0</v>
      </c>
      <c r="BI125" s="157">
        <f>IF(N125="nulová",J125,0)</f>
        <v>0</v>
      </c>
      <c r="BJ125" s="17" t="s">
        <v>87</v>
      </c>
      <c r="BK125" s="157">
        <f>ROUND(I125*H125,2)</f>
        <v>0</v>
      </c>
      <c r="BL125" s="17" t="s">
        <v>326</v>
      </c>
      <c r="BM125" s="156" t="s">
        <v>1975</v>
      </c>
    </row>
    <row r="126" spans="1:47" s="2" customFormat="1" ht="19.5">
      <c r="A126" s="32"/>
      <c r="B126" s="33"/>
      <c r="C126" s="32"/>
      <c r="D126" s="158" t="s">
        <v>213</v>
      </c>
      <c r="E126" s="32"/>
      <c r="F126" s="159" t="s">
        <v>1976</v>
      </c>
      <c r="G126" s="32"/>
      <c r="H126" s="32"/>
      <c r="I126" s="160"/>
      <c r="J126" s="32"/>
      <c r="K126" s="32"/>
      <c r="L126" s="33"/>
      <c r="M126" s="161"/>
      <c r="N126" s="162"/>
      <c r="O126" s="58"/>
      <c r="P126" s="58"/>
      <c r="Q126" s="58"/>
      <c r="R126" s="58"/>
      <c r="S126" s="58"/>
      <c r="T126" s="59"/>
      <c r="U126" s="32"/>
      <c r="V126" s="32"/>
      <c r="W126" s="32"/>
      <c r="X126" s="32"/>
      <c r="Y126" s="32"/>
      <c r="Z126" s="32"/>
      <c r="AA126" s="32"/>
      <c r="AB126" s="32"/>
      <c r="AC126" s="32"/>
      <c r="AD126" s="32"/>
      <c r="AE126" s="32"/>
      <c r="AT126" s="17" t="s">
        <v>213</v>
      </c>
      <c r="AU126" s="17" t="s">
        <v>89</v>
      </c>
    </row>
    <row r="127" spans="1:65" s="2" customFormat="1" ht="21.75" customHeight="1">
      <c r="A127" s="32"/>
      <c r="B127" s="143"/>
      <c r="C127" s="144" t="s">
        <v>89</v>
      </c>
      <c r="D127" s="144" t="s">
        <v>208</v>
      </c>
      <c r="E127" s="145" t="s">
        <v>1977</v>
      </c>
      <c r="F127" s="146" t="s">
        <v>1978</v>
      </c>
      <c r="G127" s="147" t="s">
        <v>612</v>
      </c>
      <c r="H127" s="148">
        <v>100</v>
      </c>
      <c r="I127" s="149"/>
      <c r="J127" s="150">
        <f>ROUND(I127*H127,2)</f>
        <v>0</v>
      </c>
      <c r="K127" s="151"/>
      <c r="L127" s="33"/>
      <c r="M127" s="152" t="s">
        <v>1</v>
      </c>
      <c r="N127" s="153" t="s">
        <v>44</v>
      </c>
      <c r="O127" s="58"/>
      <c r="P127" s="154">
        <f>O127*H127</f>
        <v>0</v>
      </c>
      <c r="Q127" s="154">
        <v>0</v>
      </c>
      <c r="R127" s="154">
        <f>Q127*H127</f>
        <v>0</v>
      </c>
      <c r="S127" s="154">
        <v>0</v>
      </c>
      <c r="T127" s="155">
        <f>S127*H127</f>
        <v>0</v>
      </c>
      <c r="U127" s="32"/>
      <c r="V127" s="32"/>
      <c r="W127" s="32"/>
      <c r="X127" s="32"/>
      <c r="Y127" s="32"/>
      <c r="Z127" s="32"/>
      <c r="AA127" s="32"/>
      <c r="AB127" s="32"/>
      <c r="AC127" s="32"/>
      <c r="AD127" s="32"/>
      <c r="AE127" s="32"/>
      <c r="AR127" s="156" t="s">
        <v>326</v>
      </c>
      <c r="AT127" s="156" t="s">
        <v>208</v>
      </c>
      <c r="AU127" s="156" t="s">
        <v>89</v>
      </c>
      <c r="AY127" s="17" t="s">
        <v>207</v>
      </c>
      <c r="BE127" s="157">
        <f>IF(N127="základní",J127,0)</f>
        <v>0</v>
      </c>
      <c r="BF127" s="157">
        <f>IF(N127="snížená",J127,0)</f>
        <v>0</v>
      </c>
      <c r="BG127" s="157">
        <f>IF(N127="zákl. přenesená",J127,0)</f>
        <v>0</v>
      </c>
      <c r="BH127" s="157">
        <f>IF(N127="sníž. přenesená",J127,0)</f>
        <v>0</v>
      </c>
      <c r="BI127" s="157">
        <f>IF(N127="nulová",J127,0)</f>
        <v>0</v>
      </c>
      <c r="BJ127" s="17" t="s">
        <v>87</v>
      </c>
      <c r="BK127" s="157">
        <f>ROUND(I127*H127,2)</f>
        <v>0</v>
      </c>
      <c r="BL127" s="17" t="s">
        <v>326</v>
      </c>
      <c r="BM127" s="156" t="s">
        <v>1979</v>
      </c>
    </row>
    <row r="128" spans="1:47" s="2" customFormat="1" ht="39">
      <c r="A128" s="32"/>
      <c r="B128" s="33"/>
      <c r="C128" s="32"/>
      <c r="D128" s="158" t="s">
        <v>213</v>
      </c>
      <c r="E128" s="32"/>
      <c r="F128" s="159" t="s">
        <v>1980</v>
      </c>
      <c r="G128" s="32"/>
      <c r="H128" s="32"/>
      <c r="I128" s="160"/>
      <c r="J128" s="32"/>
      <c r="K128" s="32"/>
      <c r="L128" s="33"/>
      <c r="M128" s="161"/>
      <c r="N128" s="162"/>
      <c r="O128" s="58"/>
      <c r="P128" s="58"/>
      <c r="Q128" s="58"/>
      <c r="R128" s="58"/>
      <c r="S128" s="58"/>
      <c r="T128" s="59"/>
      <c r="U128" s="32"/>
      <c r="V128" s="32"/>
      <c r="W128" s="32"/>
      <c r="X128" s="32"/>
      <c r="Y128" s="32"/>
      <c r="Z128" s="32"/>
      <c r="AA128" s="32"/>
      <c r="AB128" s="32"/>
      <c r="AC128" s="32"/>
      <c r="AD128" s="32"/>
      <c r="AE128" s="32"/>
      <c r="AT128" s="17" t="s">
        <v>213</v>
      </c>
      <c r="AU128" s="17" t="s">
        <v>89</v>
      </c>
    </row>
    <row r="129" spans="1:65" s="2" customFormat="1" ht="21.75" customHeight="1">
      <c r="A129" s="32"/>
      <c r="B129" s="143"/>
      <c r="C129" s="197" t="s">
        <v>218</v>
      </c>
      <c r="D129" s="197" t="s">
        <v>267</v>
      </c>
      <c r="E129" s="198" t="s">
        <v>1981</v>
      </c>
      <c r="F129" s="199" t="s">
        <v>1982</v>
      </c>
      <c r="G129" s="200" t="s">
        <v>612</v>
      </c>
      <c r="H129" s="201">
        <v>200</v>
      </c>
      <c r="I129" s="202"/>
      <c r="J129" s="203">
        <f>ROUND(I129*H129,2)</f>
        <v>0</v>
      </c>
      <c r="K129" s="204"/>
      <c r="L129" s="205"/>
      <c r="M129" s="206" t="s">
        <v>1</v>
      </c>
      <c r="N129" s="207" t="s">
        <v>44</v>
      </c>
      <c r="O129" s="58"/>
      <c r="P129" s="154">
        <f>O129*H129</f>
        <v>0</v>
      </c>
      <c r="Q129" s="154">
        <v>0.00069</v>
      </c>
      <c r="R129" s="154">
        <f>Q129*H129</f>
        <v>0.13799999999999998</v>
      </c>
      <c r="S129" s="154">
        <v>0</v>
      </c>
      <c r="T129" s="155">
        <f>S129*H129</f>
        <v>0</v>
      </c>
      <c r="U129" s="32"/>
      <c r="V129" s="32"/>
      <c r="W129" s="32"/>
      <c r="X129" s="32"/>
      <c r="Y129" s="32"/>
      <c r="Z129" s="32"/>
      <c r="AA129" s="32"/>
      <c r="AB129" s="32"/>
      <c r="AC129" s="32"/>
      <c r="AD129" s="32"/>
      <c r="AE129" s="32"/>
      <c r="AR129" s="156" t="s">
        <v>604</v>
      </c>
      <c r="AT129" s="156" t="s">
        <v>267</v>
      </c>
      <c r="AU129" s="156" t="s">
        <v>89</v>
      </c>
      <c r="AY129" s="17" t="s">
        <v>207</v>
      </c>
      <c r="BE129" s="157">
        <f>IF(N129="základní",J129,0)</f>
        <v>0</v>
      </c>
      <c r="BF129" s="157">
        <f>IF(N129="snížená",J129,0)</f>
        <v>0</v>
      </c>
      <c r="BG129" s="157">
        <f>IF(N129="zákl. přenesená",J129,0)</f>
        <v>0</v>
      </c>
      <c r="BH129" s="157">
        <f>IF(N129="sníž. přenesená",J129,0)</f>
        <v>0</v>
      </c>
      <c r="BI129" s="157">
        <f>IF(N129="nulová",J129,0)</f>
        <v>0</v>
      </c>
      <c r="BJ129" s="17" t="s">
        <v>87</v>
      </c>
      <c r="BK129" s="157">
        <f>ROUND(I129*H129,2)</f>
        <v>0</v>
      </c>
      <c r="BL129" s="17" t="s">
        <v>604</v>
      </c>
      <c r="BM129" s="156" t="s">
        <v>1983</v>
      </c>
    </row>
    <row r="130" spans="1:47" s="2" customFormat="1" ht="19.5">
      <c r="A130" s="32"/>
      <c r="B130" s="33"/>
      <c r="C130" s="32"/>
      <c r="D130" s="158" t="s">
        <v>213</v>
      </c>
      <c r="E130" s="32"/>
      <c r="F130" s="159" t="s">
        <v>1982</v>
      </c>
      <c r="G130" s="32"/>
      <c r="H130" s="32"/>
      <c r="I130" s="160"/>
      <c r="J130" s="32"/>
      <c r="K130" s="32"/>
      <c r="L130" s="33"/>
      <c r="M130" s="161"/>
      <c r="N130" s="162"/>
      <c r="O130" s="58"/>
      <c r="P130" s="58"/>
      <c r="Q130" s="58"/>
      <c r="R130" s="58"/>
      <c r="S130" s="58"/>
      <c r="T130" s="59"/>
      <c r="U130" s="32"/>
      <c r="V130" s="32"/>
      <c r="W130" s="32"/>
      <c r="X130" s="32"/>
      <c r="Y130" s="32"/>
      <c r="Z130" s="32"/>
      <c r="AA130" s="32"/>
      <c r="AB130" s="32"/>
      <c r="AC130" s="32"/>
      <c r="AD130" s="32"/>
      <c r="AE130" s="32"/>
      <c r="AT130" s="17" t="s">
        <v>213</v>
      </c>
      <c r="AU130" s="17" t="s">
        <v>89</v>
      </c>
    </row>
    <row r="131" spans="1:65" s="2" customFormat="1" ht="21.75" customHeight="1">
      <c r="A131" s="32"/>
      <c r="B131" s="143"/>
      <c r="C131" s="144" t="s">
        <v>212</v>
      </c>
      <c r="D131" s="144" t="s">
        <v>208</v>
      </c>
      <c r="E131" s="145" t="s">
        <v>1984</v>
      </c>
      <c r="F131" s="146" t="s">
        <v>1985</v>
      </c>
      <c r="G131" s="147" t="s">
        <v>612</v>
      </c>
      <c r="H131" s="148">
        <v>100</v>
      </c>
      <c r="I131" s="149"/>
      <c r="J131" s="150">
        <f>ROUND(I131*H131,2)</f>
        <v>0</v>
      </c>
      <c r="K131" s="151"/>
      <c r="L131" s="33"/>
      <c r="M131" s="152" t="s">
        <v>1</v>
      </c>
      <c r="N131" s="153" t="s">
        <v>44</v>
      </c>
      <c r="O131" s="58"/>
      <c r="P131" s="154">
        <f>O131*H131</f>
        <v>0</v>
      </c>
      <c r="Q131" s="154">
        <v>0.203</v>
      </c>
      <c r="R131" s="154">
        <f>Q131*H131</f>
        <v>20.3</v>
      </c>
      <c r="S131" s="154">
        <v>0</v>
      </c>
      <c r="T131" s="155">
        <f>S131*H131</f>
        <v>0</v>
      </c>
      <c r="U131" s="32"/>
      <c r="V131" s="32"/>
      <c r="W131" s="32"/>
      <c r="X131" s="32"/>
      <c r="Y131" s="32"/>
      <c r="Z131" s="32"/>
      <c r="AA131" s="32"/>
      <c r="AB131" s="32"/>
      <c r="AC131" s="32"/>
      <c r="AD131" s="32"/>
      <c r="AE131" s="32"/>
      <c r="AR131" s="156" t="s">
        <v>326</v>
      </c>
      <c r="AT131" s="156" t="s">
        <v>208</v>
      </c>
      <c r="AU131" s="156" t="s">
        <v>89</v>
      </c>
      <c r="AY131" s="17" t="s">
        <v>207</v>
      </c>
      <c r="BE131" s="157">
        <f>IF(N131="základní",J131,0)</f>
        <v>0</v>
      </c>
      <c r="BF131" s="157">
        <f>IF(N131="snížená",J131,0)</f>
        <v>0</v>
      </c>
      <c r="BG131" s="157">
        <f>IF(N131="zákl. přenesená",J131,0)</f>
        <v>0</v>
      </c>
      <c r="BH131" s="157">
        <f>IF(N131="sníž. přenesená",J131,0)</f>
        <v>0</v>
      </c>
      <c r="BI131" s="157">
        <f>IF(N131="nulová",J131,0)</f>
        <v>0</v>
      </c>
      <c r="BJ131" s="17" t="s">
        <v>87</v>
      </c>
      <c r="BK131" s="157">
        <f>ROUND(I131*H131,2)</f>
        <v>0</v>
      </c>
      <c r="BL131" s="17" t="s">
        <v>326</v>
      </c>
      <c r="BM131" s="156" t="s">
        <v>1986</v>
      </c>
    </row>
    <row r="132" spans="1:47" s="2" customFormat="1" ht="29.25">
      <c r="A132" s="32"/>
      <c r="B132" s="33"/>
      <c r="C132" s="32"/>
      <c r="D132" s="158" t="s">
        <v>213</v>
      </c>
      <c r="E132" s="32"/>
      <c r="F132" s="159" t="s">
        <v>1987</v>
      </c>
      <c r="G132" s="32"/>
      <c r="H132" s="32"/>
      <c r="I132" s="160"/>
      <c r="J132" s="32"/>
      <c r="K132" s="32"/>
      <c r="L132" s="33"/>
      <c r="M132" s="161"/>
      <c r="N132" s="162"/>
      <c r="O132" s="58"/>
      <c r="P132" s="58"/>
      <c r="Q132" s="58"/>
      <c r="R132" s="58"/>
      <c r="S132" s="58"/>
      <c r="T132" s="59"/>
      <c r="U132" s="32"/>
      <c r="V132" s="32"/>
      <c r="W132" s="32"/>
      <c r="X132" s="32"/>
      <c r="Y132" s="32"/>
      <c r="Z132" s="32"/>
      <c r="AA132" s="32"/>
      <c r="AB132" s="32"/>
      <c r="AC132" s="32"/>
      <c r="AD132" s="32"/>
      <c r="AE132" s="32"/>
      <c r="AT132" s="17" t="s">
        <v>213</v>
      </c>
      <c r="AU132" s="17" t="s">
        <v>89</v>
      </c>
    </row>
    <row r="133" spans="1:65" s="2" customFormat="1" ht="16.5" customHeight="1">
      <c r="A133" s="32"/>
      <c r="B133" s="143"/>
      <c r="C133" s="144" t="s">
        <v>225</v>
      </c>
      <c r="D133" s="144" t="s">
        <v>208</v>
      </c>
      <c r="E133" s="145" t="s">
        <v>1988</v>
      </c>
      <c r="F133" s="146" t="s">
        <v>1989</v>
      </c>
      <c r="G133" s="147" t="s">
        <v>612</v>
      </c>
      <c r="H133" s="148">
        <v>100</v>
      </c>
      <c r="I133" s="149"/>
      <c r="J133" s="150">
        <f>ROUND(I133*H133,2)</f>
        <v>0</v>
      </c>
      <c r="K133" s="151"/>
      <c r="L133" s="33"/>
      <c r="M133" s="152" t="s">
        <v>1</v>
      </c>
      <c r="N133" s="153" t="s">
        <v>44</v>
      </c>
      <c r="O133" s="58"/>
      <c r="P133" s="154">
        <f>O133*H133</f>
        <v>0</v>
      </c>
      <c r="Q133" s="154">
        <v>9E-05</v>
      </c>
      <c r="R133" s="154">
        <f>Q133*H133</f>
        <v>0.009000000000000001</v>
      </c>
      <c r="S133" s="154">
        <v>0</v>
      </c>
      <c r="T133" s="155">
        <f>S133*H133</f>
        <v>0</v>
      </c>
      <c r="U133" s="32"/>
      <c r="V133" s="32"/>
      <c r="W133" s="32"/>
      <c r="X133" s="32"/>
      <c r="Y133" s="32"/>
      <c r="Z133" s="32"/>
      <c r="AA133" s="32"/>
      <c r="AB133" s="32"/>
      <c r="AC133" s="32"/>
      <c r="AD133" s="32"/>
      <c r="AE133" s="32"/>
      <c r="AR133" s="156" t="s">
        <v>326</v>
      </c>
      <c r="AT133" s="156" t="s">
        <v>208</v>
      </c>
      <c r="AU133" s="156" t="s">
        <v>89</v>
      </c>
      <c r="AY133" s="17" t="s">
        <v>207</v>
      </c>
      <c r="BE133" s="157">
        <f>IF(N133="základní",J133,0)</f>
        <v>0</v>
      </c>
      <c r="BF133" s="157">
        <f>IF(N133="snížená",J133,0)</f>
        <v>0</v>
      </c>
      <c r="BG133" s="157">
        <f>IF(N133="zákl. přenesená",J133,0)</f>
        <v>0</v>
      </c>
      <c r="BH133" s="157">
        <f>IF(N133="sníž. přenesená",J133,0)</f>
        <v>0</v>
      </c>
      <c r="BI133" s="157">
        <f>IF(N133="nulová",J133,0)</f>
        <v>0</v>
      </c>
      <c r="BJ133" s="17" t="s">
        <v>87</v>
      </c>
      <c r="BK133" s="157">
        <f>ROUND(I133*H133,2)</f>
        <v>0</v>
      </c>
      <c r="BL133" s="17" t="s">
        <v>326</v>
      </c>
      <c r="BM133" s="156" t="s">
        <v>1990</v>
      </c>
    </row>
    <row r="134" spans="1:47" s="2" customFormat="1" ht="29.25">
      <c r="A134" s="32"/>
      <c r="B134" s="33"/>
      <c r="C134" s="32"/>
      <c r="D134" s="158" t="s">
        <v>213</v>
      </c>
      <c r="E134" s="32"/>
      <c r="F134" s="159" t="s">
        <v>1991</v>
      </c>
      <c r="G134" s="32"/>
      <c r="H134" s="32"/>
      <c r="I134" s="160"/>
      <c r="J134" s="32"/>
      <c r="K134" s="32"/>
      <c r="L134" s="33"/>
      <c r="M134" s="161"/>
      <c r="N134" s="162"/>
      <c r="O134" s="58"/>
      <c r="P134" s="58"/>
      <c r="Q134" s="58"/>
      <c r="R134" s="58"/>
      <c r="S134" s="58"/>
      <c r="T134" s="59"/>
      <c r="U134" s="32"/>
      <c r="V134" s="32"/>
      <c r="W134" s="32"/>
      <c r="X134" s="32"/>
      <c r="Y134" s="32"/>
      <c r="Z134" s="32"/>
      <c r="AA134" s="32"/>
      <c r="AB134" s="32"/>
      <c r="AC134" s="32"/>
      <c r="AD134" s="32"/>
      <c r="AE134" s="32"/>
      <c r="AT134" s="17" t="s">
        <v>213</v>
      </c>
      <c r="AU134" s="17" t="s">
        <v>89</v>
      </c>
    </row>
    <row r="135" spans="1:65" s="2" customFormat="1" ht="21.75" customHeight="1">
      <c r="A135" s="32"/>
      <c r="B135" s="143"/>
      <c r="C135" s="144" t="s">
        <v>221</v>
      </c>
      <c r="D135" s="144" t="s">
        <v>208</v>
      </c>
      <c r="E135" s="145" t="s">
        <v>1992</v>
      </c>
      <c r="F135" s="146" t="s">
        <v>1993</v>
      </c>
      <c r="G135" s="147" t="s">
        <v>612</v>
      </c>
      <c r="H135" s="148">
        <v>100</v>
      </c>
      <c r="I135" s="149"/>
      <c r="J135" s="150">
        <f>ROUND(I135*H135,2)</f>
        <v>0</v>
      </c>
      <c r="K135" s="151"/>
      <c r="L135" s="33"/>
      <c r="M135" s="152" t="s">
        <v>1</v>
      </c>
      <c r="N135" s="153" t="s">
        <v>44</v>
      </c>
      <c r="O135" s="58"/>
      <c r="P135" s="154">
        <f>O135*H135</f>
        <v>0</v>
      </c>
      <c r="Q135" s="154">
        <v>0</v>
      </c>
      <c r="R135" s="154">
        <f>Q135*H135</f>
        <v>0</v>
      </c>
      <c r="S135" s="154">
        <v>0</v>
      </c>
      <c r="T135" s="155">
        <f>S135*H135</f>
        <v>0</v>
      </c>
      <c r="U135" s="32"/>
      <c r="V135" s="32"/>
      <c r="W135" s="32"/>
      <c r="X135" s="32"/>
      <c r="Y135" s="32"/>
      <c r="Z135" s="32"/>
      <c r="AA135" s="32"/>
      <c r="AB135" s="32"/>
      <c r="AC135" s="32"/>
      <c r="AD135" s="32"/>
      <c r="AE135" s="32"/>
      <c r="AR135" s="156" t="s">
        <v>326</v>
      </c>
      <c r="AT135" s="156" t="s">
        <v>208</v>
      </c>
      <c r="AU135" s="156" t="s">
        <v>89</v>
      </c>
      <c r="AY135" s="17" t="s">
        <v>207</v>
      </c>
      <c r="BE135" s="157">
        <f>IF(N135="základní",J135,0)</f>
        <v>0</v>
      </c>
      <c r="BF135" s="157">
        <f>IF(N135="snížená",J135,0)</f>
        <v>0</v>
      </c>
      <c r="BG135" s="157">
        <f>IF(N135="zákl. přenesená",J135,0)</f>
        <v>0</v>
      </c>
      <c r="BH135" s="157">
        <f>IF(N135="sníž. přenesená",J135,0)</f>
        <v>0</v>
      </c>
      <c r="BI135" s="157">
        <f>IF(N135="nulová",J135,0)</f>
        <v>0</v>
      </c>
      <c r="BJ135" s="17" t="s">
        <v>87</v>
      </c>
      <c r="BK135" s="157">
        <f>ROUND(I135*H135,2)</f>
        <v>0</v>
      </c>
      <c r="BL135" s="17" t="s">
        <v>326</v>
      </c>
      <c r="BM135" s="156" t="s">
        <v>1994</v>
      </c>
    </row>
    <row r="136" spans="1:47" s="2" customFormat="1" ht="29.25">
      <c r="A136" s="32"/>
      <c r="B136" s="33"/>
      <c r="C136" s="32"/>
      <c r="D136" s="158" t="s">
        <v>213</v>
      </c>
      <c r="E136" s="32"/>
      <c r="F136" s="159" t="s">
        <v>1995</v>
      </c>
      <c r="G136" s="32"/>
      <c r="H136" s="32"/>
      <c r="I136" s="160"/>
      <c r="J136" s="32"/>
      <c r="K136" s="32"/>
      <c r="L136" s="33"/>
      <c r="M136" s="161"/>
      <c r="N136" s="162"/>
      <c r="O136" s="58"/>
      <c r="P136" s="58"/>
      <c r="Q136" s="58"/>
      <c r="R136" s="58"/>
      <c r="S136" s="58"/>
      <c r="T136" s="59"/>
      <c r="U136" s="32"/>
      <c r="V136" s="32"/>
      <c r="W136" s="32"/>
      <c r="X136" s="32"/>
      <c r="Y136" s="32"/>
      <c r="Z136" s="32"/>
      <c r="AA136" s="32"/>
      <c r="AB136" s="32"/>
      <c r="AC136" s="32"/>
      <c r="AD136" s="32"/>
      <c r="AE136" s="32"/>
      <c r="AT136" s="17" t="s">
        <v>213</v>
      </c>
      <c r="AU136" s="17" t="s">
        <v>89</v>
      </c>
    </row>
    <row r="137" spans="1:65" s="2" customFormat="1" ht="21.75" customHeight="1">
      <c r="A137" s="32"/>
      <c r="B137" s="143"/>
      <c r="C137" s="144" t="s">
        <v>232</v>
      </c>
      <c r="D137" s="144" t="s">
        <v>208</v>
      </c>
      <c r="E137" s="145" t="s">
        <v>1996</v>
      </c>
      <c r="F137" s="146" t="s">
        <v>1997</v>
      </c>
      <c r="G137" s="147" t="s">
        <v>789</v>
      </c>
      <c r="H137" s="148">
        <v>100</v>
      </c>
      <c r="I137" s="149"/>
      <c r="J137" s="150">
        <f>ROUND(I137*H137,2)</f>
        <v>0</v>
      </c>
      <c r="K137" s="151"/>
      <c r="L137" s="33"/>
      <c r="M137" s="152" t="s">
        <v>1</v>
      </c>
      <c r="N137" s="153" t="s">
        <v>44</v>
      </c>
      <c r="O137" s="58"/>
      <c r="P137" s="154">
        <f>O137*H137</f>
        <v>0</v>
      </c>
      <c r="Q137" s="154">
        <v>0</v>
      </c>
      <c r="R137" s="154">
        <f>Q137*H137</f>
        <v>0</v>
      </c>
      <c r="S137" s="154">
        <v>0</v>
      </c>
      <c r="T137" s="155">
        <f>S137*H137</f>
        <v>0</v>
      </c>
      <c r="U137" s="32"/>
      <c r="V137" s="32"/>
      <c r="W137" s="32"/>
      <c r="X137" s="32"/>
      <c r="Y137" s="32"/>
      <c r="Z137" s="32"/>
      <c r="AA137" s="32"/>
      <c r="AB137" s="32"/>
      <c r="AC137" s="32"/>
      <c r="AD137" s="32"/>
      <c r="AE137" s="32"/>
      <c r="AR137" s="156" t="s">
        <v>326</v>
      </c>
      <c r="AT137" s="156" t="s">
        <v>208</v>
      </c>
      <c r="AU137" s="156" t="s">
        <v>89</v>
      </c>
      <c r="AY137" s="17" t="s">
        <v>207</v>
      </c>
      <c r="BE137" s="157">
        <f>IF(N137="základní",J137,0)</f>
        <v>0</v>
      </c>
      <c r="BF137" s="157">
        <f>IF(N137="snížená",J137,0)</f>
        <v>0</v>
      </c>
      <c r="BG137" s="157">
        <f>IF(N137="zákl. přenesená",J137,0)</f>
        <v>0</v>
      </c>
      <c r="BH137" s="157">
        <f>IF(N137="sníž. přenesená",J137,0)</f>
        <v>0</v>
      </c>
      <c r="BI137" s="157">
        <f>IF(N137="nulová",J137,0)</f>
        <v>0</v>
      </c>
      <c r="BJ137" s="17" t="s">
        <v>87</v>
      </c>
      <c r="BK137" s="157">
        <f>ROUND(I137*H137,2)</f>
        <v>0</v>
      </c>
      <c r="BL137" s="17" t="s">
        <v>326</v>
      </c>
      <c r="BM137" s="156" t="s">
        <v>1998</v>
      </c>
    </row>
    <row r="138" spans="1:47" s="2" customFormat="1" ht="29.25">
      <c r="A138" s="32"/>
      <c r="B138" s="33"/>
      <c r="C138" s="32"/>
      <c r="D138" s="158" t="s">
        <v>213</v>
      </c>
      <c r="E138" s="32"/>
      <c r="F138" s="159" t="s">
        <v>1999</v>
      </c>
      <c r="G138" s="32"/>
      <c r="H138" s="32"/>
      <c r="I138" s="160"/>
      <c r="J138" s="32"/>
      <c r="K138" s="32"/>
      <c r="L138" s="33"/>
      <c r="M138" s="164"/>
      <c r="N138" s="165"/>
      <c r="O138" s="166"/>
      <c r="P138" s="166"/>
      <c r="Q138" s="166"/>
      <c r="R138" s="166"/>
      <c r="S138" s="166"/>
      <c r="T138" s="167"/>
      <c r="U138" s="32"/>
      <c r="V138" s="32"/>
      <c r="W138" s="32"/>
      <c r="X138" s="32"/>
      <c r="Y138" s="32"/>
      <c r="Z138" s="32"/>
      <c r="AA138" s="32"/>
      <c r="AB138" s="32"/>
      <c r="AC138" s="32"/>
      <c r="AD138" s="32"/>
      <c r="AE138" s="32"/>
      <c r="AT138" s="17" t="s">
        <v>213</v>
      </c>
      <c r="AU138" s="17" t="s">
        <v>89</v>
      </c>
    </row>
    <row r="139" spans="1:31" s="2" customFormat="1" ht="6.95" customHeight="1">
      <c r="A139" s="32"/>
      <c r="B139" s="47"/>
      <c r="C139" s="48"/>
      <c r="D139" s="48"/>
      <c r="E139" s="48"/>
      <c r="F139" s="48"/>
      <c r="G139" s="48"/>
      <c r="H139" s="48"/>
      <c r="I139" s="48"/>
      <c r="J139" s="48"/>
      <c r="K139" s="48"/>
      <c r="L139" s="33"/>
      <c r="M139" s="32"/>
      <c r="O139" s="32"/>
      <c r="P139" s="32"/>
      <c r="Q139" s="32"/>
      <c r="R139" s="32"/>
      <c r="S139" s="32"/>
      <c r="T139" s="32"/>
      <c r="U139" s="32"/>
      <c r="V139" s="32"/>
      <c r="W139" s="32"/>
      <c r="X139" s="32"/>
      <c r="Y139" s="32"/>
      <c r="Z139" s="32"/>
      <c r="AA139" s="32"/>
      <c r="AB139" s="32"/>
      <c r="AC139" s="32"/>
      <c r="AD139" s="32"/>
      <c r="AE139" s="32"/>
    </row>
  </sheetData>
  <autoFilter ref="C121:K138"/>
  <mergeCells count="12">
    <mergeCell ref="E114:H114"/>
    <mergeCell ref="L2:V2"/>
    <mergeCell ref="E85:H85"/>
    <mergeCell ref="E87:H87"/>
    <mergeCell ref="E89:H89"/>
    <mergeCell ref="E110:H110"/>
    <mergeCell ref="E112:H11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2:BM17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2" t="s">
        <v>5</v>
      </c>
      <c r="M2" s="243"/>
      <c r="N2" s="243"/>
      <c r="O2" s="243"/>
      <c r="P2" s="243"/>
      <c r="Q2" s="243"/>
      <c r="R2" s="243"/>
      <c r="S2" s="243"/>
      <c r="T2" s="243"/>
      <c r="U2" s="243"/>
      <c r="V2" s="243"/>
      <c r="AT2" s="17" t="s">
        <v>153</v>
      </c>
    </row>
    <row r="3" spans="2:46" s="1" customFormat="1" ht="6.95" customHeight="1" hidden="1">
      <c r="B3" s="18"/>
      <c r="C3" s="19"/>
      <c r="D3" s="19"/>
      <c r="E3" s="19"/>
      <c r="F3" s="19"/>
      <c r="G3" s="19"/>
      <c r="H3" s="19"/>
      <c r="I3" s="19"/>
      <c r="J3" s="19"/>
      <c r="K3" s="19"/>
      <c r="L3" s="20"/>
      <c r="AT3" s="17" t="s">
        <v>89</v>
      </c>
    </row>
    <row r="4" spans="2:46" s="1" customFormat="1" ht="24.95" customHeight="1" hidden="1">
      <c r="B4" s="20"/>
      <c r="D4" s="21" t="s">
        <v>183</v>
      </c>
      <c r="L4" s="20"/>
      <c r="M4" s="98" t="s">
        <v>10</v>
      </c>
      <c r="AT4" s="17" t="s">
        <v>3</v>
      </c>
    </row>
    <row r="5" spans="2:12" s="1" customFormat="1" ht="6.95" customHeight="1" hidden="1">
      <c r="B5" s="20"/>
      <c r="L5" s="20"/>
    </row>
    <row r="6" spans="2:12" s="1" customFormat="1" ht="12" customHeight="1" hidden="1">
      <c r="B6" s="20"/>
      <c r="D6" s="27" t="s">
        <v>16</v>
      </c>
      <c r="L6" s="20"/>
    </row>
    <row r="7" spans="2:12" s="1" customFormat="1" ht="16.5" customHeight="1" hidden="1">
      <c r="B7" s="20"/>
      <c r="E7" s="259" t="str">
        <f>'Rekapitulace stavby'!K6</f>
        <v>Oprava nástupišť č. 5 a 6 v žst. Brno hl.n.</v>
      </c>
      <c r="F7" s="260"/>
      <c r="G7" s="260"/>
      <c r="H7" s="260"/>
      <c r="L7" s="20"/>
    </row>
    <row r="8" spans="2:12" s="1" customFormat="1" ht="12" customHeight="1" hidden="1">
      <c r="B8" s="20"/>
      <c r="D8" s="27" t="s">
        <v>184</v>
      </c>
      <c r="L8" s="20"/>
    </row>
    <row r="9" spans="1:31" s="2" customFormat="1" ht="16.5" customHeight="1" hidden="1">
      <c r="A9" s="32"/>
      <c r="B9" s="33"/>
      <c r="C9" s="32"/>
      <c r="D9" s="32"/>
      <c r="E9" s="259" t="s">
        <v>2000</v>
      </c>
      <c r="F9" s="258"/>
      <c r="G9" s="258"/>
      <c r="H9" s="258"/>
      <c r="I9" s="32"/>
      <c r="J9" s="32"/>
      <c r="K9" s="32"/>
      <c r="L9" s="42"/>
      <c r="S9" s="32"/>
      <c r="T9" s="32"/>
      <c r="U9" s="32"/>
      <c r="V9" s="32"/>
      <c r="W9" s="32"/>
      <c r="X9" s="32"/>
      <c r="Y9" s="32"/>
      <c r="Z9" s="32"/>
      <c r="AA9" s="32"/>
      <c r="AB9" s="32"/>
      <c r="AC9" s="32"/>
      <c r="AD9" s="32"/>
      <c r="AE9" s="32"/>
    </row>
    <row r="10" spans="1:31" s="2" customFormat="1" ht="12" customHeight="1" hidden="1">
      <c r="A10" s="32"/>
      <c r="B10" s="33"/>
      <c r="C10" s="32"/>
      <c r="D10" s="27" t="s">
        <v>1882</v>
      </c>
      <c r="E10" s="32"/>
      <c r="F10" s="32"/>
      <c r="G10" s="32"/>
      <c r="H10" s="32"/>
      <c r="I10" s="32"/>
      <c r="J10" s="32"/>
      <c r="K10" s="32"/>
      <c r="L10" s="42"/>
      <c r="S10" s="32"/>
      <c r="T10" s="32"/>
      <c r="U10" s="32"/>
      <c r="V10" s="32"/>
      <c r="W10" s="32"/>
      <c r="X10" s="32"/>
      <c r="Y10" s="32"/>
      <c r="Z10" s="32"/>
      <c r="AA10" s="32"/>
      <c r="AB10" s="32"/>
      <c r="AC10" s="32"/>
      <c r="AD10" s="32"/>
      <c r="AE10" s="32"/>
    </row>
    <row r="11" spans="1:31" s="2" customFormat="1" ht="16.5" customHeight="1" hidden="1">
      <c r="A11" s="32"/>
      <c r="B11" s="33"/>
      <c r="C11" s="32"/>
      <c r="D11" s="32"/>
      <c r="E11" s="232" t="s">
        <v>2001</v>
      </c>
      <c r="F11" s="258"/>
      <c r="G11" s="258"/>
      <c r="H11" s="258"/>
      <c r="I11" s="32"/>
      <c r="J11" s="32"/>
      <c r="K11" s="32"/>
      <c r="L11" s="42"/>
      <c r="S11" s="32"/>
      <c r="T11" s="32"/>
      <c r="U11" s="32"/>
      <c r="V11" s="32"/>
      <c r="W11" s="32"/>
      <c r="X11" s="32"/>
      <c r="Y11" s="32"/>
      <c r="Z11" s="32"/>
      <c r="AA11" s="32"/>
      <c r="AB11" s="32"/>
      <c r="AC11" s="32"/>
      <c r="AD11" s="32"/>
      <c r="AE11" s="32"/>
    </row>
    <row r="12" spans="1:31" s="2" customFormat="1" ht="12" hidden="1">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31" s="2" customFormat="1" ht="12" customHeight="1" hidden="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31" s="2" customFormat="1" ht="12" customHeight="1" hidden="1">
      <c r="A14" s="32"/>
      <c r="B14" s="33"/>
      <c r="C14" s="32"/>
      <c r="D14" s="27" t="s">
        <v>20</v>
      </c>
      <c r="E14" s="32"/>
      <c r="F14" s="25" t="s">
        <v>21</v>
      </c>
      <c r="G14" s="32"/>
      <c r="H14" s="32"/>
      <c r="I14" s="27" t="s">
        <v>22</v>
      </c>
      <c r="J14" s="55" t="str">
        <f>'Rekapitulace stavby'!AN8</f>
        <v>18. 2. 2021</v>
      </c>
      <c r="K14" s="32"/>
      <c r="L14" s="42"/>
      <c r="S14" s="32"/>
      <c r="T14" s="32"/>
      <c r="U14" s="32"/>
      <c r="V14" s="32"/>
      <c r="W14" s="32"/>
      <c r="X14" s="32"/>
      <c r="Y14" s="32"/>
      <c r="Z14" s="32"/>
      <c r="AA14" s="32"/>
      <c r="AB14" s="32"/>
      <c r="AC14" s="32"/>
      <c r="AD14" s="32"/>
      <c r="AE14" s="32"/>
    </row>
    <row r="15" spans="1:31" s="2" customFormat="1" ht="10.9" customHeight="1" hidden="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31" s="2" customFormat="1" ht="12" customHeight="1" hidden="1">
      <c r="A16" s="32"/>
      <c r="B16" s="33"/>
      <c r="C16" s="32"/>
      <c r="D16" s="27" t="s">
        <v>24</v>
      </c>
      <c r="E16" s="32"/>
      <c r="F16" s="32"/>
      <c r="G16" s="32"/>
      <c r="H16" s="32"/>
      <c r="I16" s="27" t="s">
        <v>25</v>
      </c>
      <c r="J16" s="25" t="s">
        <v>26</v>
      </c>
      <c r="K16" s="32"/>
      <c r="L16" s="42"/>
      <c r="S16" s="32"/>
      <c r="T16" s="32"/>
      <c r="U16" s="32"/>
      <c r="V16" s="32"/>
      <c r="W16" s="32"/>
      <c r="X16" s="32"/>
      <c r="Y16" s="32"/>
      <c r="Z16" s="32"/>
      <c r="AA16" s="32"/>
      <c r="AB16" s="32"/>
      <c r="AC16" s="32"/>
      <c r="AD16" s="32"/>
      <c r="AE16" s="32"/>
    </row>
    <row r="17" spans="1:31" s="2" customFormat="1" ht="18" customHeight="1" hidden="1">
      <c r="A17" s="32"/>
      <c r="B17" s="33"/>
      <c r="C17" s="32"/>
      <c r="D17" s="32"/>
      <c r="E17" s="25" t="s">
        <v>27</v>
      </c>
      <c r="F17" s="32"/>
      <c r="G17" s="32"/>
      <c r="H17" s="32"/>
      <c r="I17" s="27" t="s">
        <v>28</v>
      </c>
      <c r="J17" s="25" t="s">
        <v>29</v>
      </c>
      <c r="K17" s="32"/>
      <c r="L17" s="42"/>
      <c r="S17" s="32"/>
      <c r="T17" s="32"/>
      <c r="U17" s="32"/>
      <c r="V17" s="32"/>
      <c r="W17" s="32"/>
      <c r="X17" s="32"/>
      <c r="Y17" s="32"/>
      <c r="Z17" s="32"/>
      <c r="AA17" s="32"/>
      <c r="AB17" s="32"/>
      <c r="AC17" s="32"/>
      <c r="AD17" s="32"/>
      <c r="AE17" s="32"/>
    </row>
    <row r="18" spans="1:31" s="2" customFormat="1" ht="6.95" customHeight="1" hidden="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hidden="1">
      <c r="A19" s="32"/>
      <c r="B19" s="33"/>
      <c r="C19" s="32"/>
      <c r="D19" s="27" t="s">
        <v>30</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hidden="1">
      <c r="A20" s="32"/>
      <c r="B20" s="33"/>
      <c r="C20" s="32"/>
      <c r="D20" s="32"/>
      <c r="E20" s="261" t="str">
        <f>'Rekapitulace stavby'!E14</f>
        <v>Vyplň údaj</v>
      </c>
      <c r="F20" s="247"/>
      <c r="G20" s="247"/>
      <c r="H20" s="247"/>
      <c r="I20" s="27" t="s">
        <v>28</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hidden="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hidden="1">
      <c r="A22" s="32"/>
      <c r="B22" s="33"/>
      <c r="C22" s="32"/>
      <c r="D22" s="27" t="s">
        <v>32</v>
      </c>
      <c r="E22" s="32"/>
      <c r="F22" s="32"/>
      <c r="G22" s="32"/>
      <c r="H22" s="32"/>
      <c r="I22" s="27" t="s">
        <v>25</v>
      </c>
      <c r="J22" s="25" t="s">
        <v>33</v>
      </c>
      <c r="K22" s="32"/>
      <c r="L22" s="42"/>
      <c r="S22" s="32"/>
      <c r="T22" s="32"/>
      <c r="U22" s="32"/>
      <c r="V22" s="32"/>
      <c r="W22" s="32"/>
      <c r="X22" s="32"/>
      <c r="Y22" s="32"/>
      <c r="Z22" s="32"/>
      <c r="AA22" s="32"/>
      <c r="AB22" s="32"/>
      <c r="AC22" s="32"/>
      <c r="AD22" s="32"/>
      <c r="AE22" s="32"/>
    </row>
    <row r="23" spans="1:31" s="2" customFormat="1" ht="18" customHeight="1" hidden="1">
      <c r="A23" s="32"/>
      <c r="B23" s="33"/>
      <c r="C23" s="32"/>
      <c r="D23" s="32"/>
      <c r="E23" s="25" t="s">
        <v>34</v>
      </c>
      <c r="F23" s="32"/>
      <c r="G23" s="32"/>
      <c r="H23" s="32"/>
      <c r="I23" s="27" t="s">
        <v>28</v>
      </c>
      <c r="J23" s="25" t="s">
        <v>35</v>
      </c>
      <c r="K23" s="32"/>
      <c r="L23" s="42"/>
      <c r="S23" s="32"/>
      <c r="T23" s="32"/>
      <c r="U23" s="32"/>
      <c r="V23" s="32"/>
      <c r="W23" s="32"/>
      <c r="X23" s="32"/>
      <c r="Y23" s="32"/>
      <c r="Z23" s="32"/>
      <c r="AA23" s="32"/>
      <c r="AB23" s="32"/>
      <c r="AC23" s="32"/>
      <c r="AD23" s="32"/>
      <c r="AE23" s="32"/>
    </row>
    <row r="24" spans="1:31" s="2" customFormat="1" ht="6.95" customHeight="1" hidden="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hidden="1">
      <c r="A25" s="32"/>
      <c r="B25" s="33"/>
      <c r="C25" s="32"/>
      <c r="D25" s="27" t="s">
        <v>37</v>
      </c>
      <c r="E25" s="32"/>
      <c r="F25" s="32"/>
      <c r="G25" s="32"/>
      <c r="H25" s="32"/>
      <c r="I25" s="27" t="s">
        <v>25</v>
      </c>
      <c r="J25" s="25" t="s">
        <v>33</v>
      </c>
      <c r="K25" s="32"/>
      <c r="L25" s="42"/>
      <c r="S25" s="32"/>
      <c r="T25" s="32"/>
      <c r="U25" s="32"/>
      <c r="V25" s="32"/>
      <c r="W25" s="32"/>
      <c r="X25" s="32"/>
      <c r="Y25" s="32"/>
      <c r="Z25" s="32"/>
      <c r="AA25" s="32"/>
      <c r="AB25" s="32"/>
      <c r="AC25" s="32"/>
      <c r="AD25" s="32"/>
      <c r="AE25" s="32"/>
    </row>
    <row r="26" spans="1:31" s="2" customFormat="1" ht="18" customHeight="1" hidden="1">
      <c r="A26" s="32"/>
      <c r="B26" s="33"/>
      <c r="C26" s="32"/>
      <c r="D26" s="32"/>
      <c r="E26" s="25" t="s">
        <v>34</v>
      </c>
      <c r="F26" s="32"/>
      <c r="G26" s="32"/>
      <c r="H26" s="32"/>
      <c r="I26" s="27" t="s">
        <v>28</v>
      </c>
      <c r="J26" s="25" t="s">
        <v>35</v>
      </c>
      <c r="K26" s="32"/>
      <c r="L26" s="42"/>
      <c r="S26" s="32"/>
      <c r="T26" s="32"/>
      <c r="U26" s="32"/>
      <c r="V26" s="32"/>
      <c r="W26" s="32"/>
      <c r="X26" s="32"/>
      <c r="Y26" s="32"/>
      <c r="Z26" s="32"/>
      <c r="AA26" s="32"/>
      <c r="AB26" s="32"/>
      <c r="AC26" s="32"/>
      <c r="AD26" s="32"/>
      <c r="AE26" s="32"/>
    </row>
    <row r="27" spans="1:31" s="2" customFormat="1" ht="6.95" customHeight="1" hidden="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hidden="1">
      <c r="A28" s="32"/>
      <c r="B28" s="33"/>
      <c r="C28" s="32"/>
      <c r="D28" s="27" t="s">
        <v>38</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16.5" customHeight="1" hidden="1">
      <c r="A29" s="99"/>
      <c r="B29" s="100"/>
      <c r="C29" s="99"/>
      <c r="D29" s="99"/>
      <c r="E29" s="251" t="s">
        <v>1</v>
      </c>
      <c r="F29" s="251"/>
      <c r="G29" s="251"/>
      <c r="H29" s="251"/>
      <c r="I29" s="99"/>
      <c r="J29" s="99"/>
      <c r="K29" s="99"/>
      <c r="L29" s="101"/>
      <c r="S29" s="99"/>
      <c r="T29" s="99"/>
      <c r="U29" s="99"/>
      <c r="V29" s="99"/>
      <c r="W29" s="99"/>
      <c r="X29" s="99"/>
      <c r="Y29" s="99"/>
      <c r="Z29" s="99"/>
      <c r="AA29" s="99"/>
      <c r="AB29" s="99"/>
      <c r="AC29" s="99"/>
      <c r="AD29" s="99"/>
      <c r="AE29" s="99"/>
    </row>
    <row r="30" spans="1:31" s="2" customFormat="1" ht="6.95" customHeight="1" hidden="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hidden="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hidden="1">
      <c r="A32" s="32"/>
      <c r="B32" s="33"/>
      <c r="C32" s="32"/>
      <c r="D32" s="102" t="s">
        <v>39</v>
      </c>
      <c r="E32" s="32"/>
      <c r="F32" s="32"/>
      <c r="G32" s="32"/>
      <c r="H32" s="32"/>
      <c r="I32" s="32"/>
      <c r="J32" s="71">
        <f>ROUND(J121,2)</f>
        <v>0</v>
      </c>
      <c r="K32" s="32"/>
      <c r="L32" s="42"/>
      <c r="S32" s="32"/>
      <c r="T32" s="32"/>
      <c r="U32" s="32"/>
      <c r="V32" s="32"/>
      <c r="W32" s="32"/>
      <c r="X32" s="32"/>
      <c r="Y32" s="32"/>
      <c r="Z32" s="32"/>
      <c r="AA32" s="32"/>
      <c r="AB32" s="32"/>
      <c r="AC32" s="32"/>
      <c r="AD32" s="32"/>
      <c r="AE32" s="32"/>
    </row>
    <row r="33" spans="1:31" s="2" customFormat="1" ht="6.95" customHeight="1" hidden="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hidden="1">
      <c r="A34" s="32"/>
      <c r="B34" s="33"/>
      <c r="C34" s="32"/>
      <c r="D34" s="32"/>
      <c r="E34" s="32"/>
      <c r="F34" s="36" t="s">
        <v>41</v>
      </c>
      <c r="G34" s="32"/>
      <c r="H34" s="32"/>
      <c r="I34" s="36" t="s">
        <v>40</v>
      </c>
      <c r="J34" s="36" t="s">
        <v>42</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103" t="s">
        <v>43</v>
      </c>
      <c r="E35" s="27" t="s">
        <v>44</v>
      </c>
      <c r="F35" s="104">
        <f>ROUND((SUM(BE121:BE176)),2)</f>
        <v>0</v>
      </c>
      <c r="G35" s="32"/>
      <c r="H35" s="32"/>
      <c r="I35" s="105">
        <v>0.21</v>
      </c>
      <c r="J35" s="104">
        <f>ROUND(((SUM(BE121:BE176))*I35),2)</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45</v>
      </c>
      <c r="F36" s="104">
        <f>ROUND((SUM(BF121:BF176)),2)</f>
        <v>0</v>
      </c>
      <c r="G36" s="32"/>
      <c r="H36" s="32"/>
      <c r="I36" s="105">
        <v>0.15</v>
      </c>
      <c r="J36" s="104">
        <f>ROUND(((SUM(BF121:BF176))*I36),2)</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46</v>
      </c>
      <c r="F37" s="104">
        <f>ROUND((SUM(BG121:BG176)),2)</f>
        <v>0</v>
      </c>
      <c r="G37" s="32"/>
      <c r="H37" s="32"/>
      <c r="I37" s="105">
        <v>0.21</v>
      </c>
      <c r="J37" s="104">
        <f>0</f>
        <v>0</v>
      </c>
      <c r="K37" s="32"/>
      <c r="L37" s="42"/>
      <c r="S37" s="32"/>
      <c r="T37" s="32"/>
      <c r="U37" s="32"/>
      <c r="V37" s="32"/>
      <c r="W37" s="32"/>
      <c r="X37" s="32"/>
      <c r="Y37" s="32"/>
      <c r="Z37" s="32"/>
      <c r="AA37" s="32"/>
      <c r="AB37" s="32"/>
      <c r="AC37" s="32"/>
      <c r="AD37" s="32"/>
      <c r="AE37" s="32"/>
    </row>
    <row r="38" spans="1:31" s="2" customFormat="1" ht="14.45" customHeight="1" hidden="1">
      <c r="A38" s="32"/>
      <c r="B38" s="33"/>
      <c r="C38" s="32"/>
      <c r="D38" s="32"/>
      <c r="E38" s="27" t="s">
        <v>47</v>
      </c>
      <c r="F38" s="104">
        <f>ROUND((SUM(BH121:BH176)),2)</f>
        <v>0</v>
      </c>
      <c r="G38" s="32"/>
      <c r="H38" s="32"/>
      <c r="I38" s="105">
        <v>0.15</v>
      </c>
      <c r="J38" s="104">
        <f>0</f>
        <v>0</v>
      </c>
      <c r="K38" s="32"/>
      <c r="L38" s="42"/>
      <c r="S38" s="32"/>
      <c r="T38" s="32"/>
      <c r="U38" s="32"/>
      <c r="V38" s="32"/>
      <c r="W38" s="32"/>
      <c r="X38" s="32"/>
      <c r="Y38" s="32"/>
      <c r="Z38" s="32"/>
      <c r="AA38" s="32"/>
      <c r="AB38" s="32"/>
      <c r="AC38" s="32"/>
      <c r="AD38" s="32"/>
      <c r="AE38" s="32"/>
    </row>
    <row r="39" spans="1:31" s="2" customFormat="1" ht="14.45" customHeight="1" hidden="1">
      <c r="A39" s="32"/>
      <c r="B39" s="33"/>
      <c r="C39" s="32"/>
      <c r="D39" s="32"/>
      <c r="E39" s="27" t="s">
        <v>48</v>
      </c>
      <c r="F39" s="104">
        <f>ROUND((SUM(BI121:BI176)),2)</f>
        <v>0</v>
      </c>
      <c r="G39" s="32"/>
      <c r="H39" s="32"/>
      <c r="I39" s="105">
        <v>0</v>
      </c>
      <c r="J39" s="104">
        <f>0</f>
        <v>0</v>
      </c>
      <c r="K39" s="32"/>
      <c r="L39" s="42"/>
      <c r="S39" s="32"/>
      <c r="T39" s="32"/>
      <c r="U39" s="32"/>
      <c r="V39" s="32"/>
      <c r="W39" s="32"/>
      <c r="X39" s="32"/>
      <c r="Y39" s="32"/>
      <c r="Z39" s="32"/>
      <c r="AA39" s="32"/>
      <c r="AB39" s="32"/>
      <c r="AC39" s="32"/>
      <c r="AD39" s="32"/>
      <c r="AE39" s="32"/>
    </row>
    <row r="40" spans="1:31" s="2" customFormat="1" ht="6.95" customHeight="1" hidden="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hidden="1">
      <c r="A41" s="32"/>
      <c r="B41" s="33"/>
      <c r="C41" s="106"/>
      <c r="D41" s="107" t="s">
        <v>49</v>
      </c>
      <c r="E41" s="60"/>
      <c r="F41" s="60"/>
      <c r="G41" s="108" t="s">
        <v>50</v>
      </c>
      <c r="H41" s="109" t="s">
        <v>51</v>
      </c>
      <c r="I41" s="60"/>
      <c r="J41" s="110">
        <f>SUM(J32:J39)</f>
        <v>0</v>
      </c>
      <c r="K41" s="111"/>
      <c r="L41" s="42"/>
      <c r="S41" s="32"/>
      <c r="T41" s="32"/>
      <c r="U41" s="32"/>
      <c r="V41" s="32"/>
      <c r="W41" s="32"/>
      <c r="X41" s="32"/>
      <c r="Y41" s="32"/>
      <c r="Z41" s="32"/>
      <c r="AA41" s="32"/>
      <c r="AB41" s="32"/>
      <c r="AC41" s="32"/>
      <c r="AD41" s="32"/>
      <c r="AE41" s="32"/>
    </row>
    <row r="42" spans="1:31" s="2" customFormat="1" ht="14.45" customHeight="1" hidden="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42"/>
      <c r="D50" s="43" t="s">
        <v>52</v>
      </c>
      <c r="E50" s="44"/>
      <c r="F50" s="44"/>
      <c r="G50" s="43" t="s">
        <v>53</v>
      </c>
      <c r="H50" s="44"/>
      <c r="I50" s="44"/>
      <c r="J50" s="44"/>
      <c r="K50" s="44"/>
      <c r="L50" s="42"/>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75" hidden="1">
      <c r="A61" s="32"/>
      <c r="B61" s="33"/>
      <c r="C61" s="32"/>
      <c r="D61" s="45" t="s">
        <v>54</v>
      </c>
      <c r="E61" s="35"/>
      <c r="F61" s="112" t="s">
        <v>55</v>
      </c>
      <c r="G61" s="45" t="s">
        <v>54</v>
      </c>
      <c r="H61" s="35"/>
      <c r="I61" s="35"/>
      <c r="J61" s="113" t="s">
        <v>55</v>
      </c>
      <c r="K61" s="35"/>
      <c r="L61" s="42"/>
      <c r="S61" s="32"/>
      <c r="T61" s="32"/>
      <c r="U61" s="32"/>
      <c r="V61" s="32"/>
      <c r="W61" s="32"/>
      <c r="X61" s="32"/>
      <c r="Y61" s="32"/>
      <c r="Z61" s="32"/>
      <c r="AA61" s="32"/>
      <c r="AB61" s="32"/>
      <c r="AC61" s="32"/>
      <c r="AD61" s="32"/>
      <c r="AE61" s="32"/>
    </row>
    <row r="62" spans="2:12" ht="12" hidden="1">
      <c r="B62" s="20"/>
      <c r="L62" s="20"/>
    </row>
    <row r="63" spans="2:12" ht="12" hidden="1">
      <c r="B63" s="20"/>
      <c r="L63" s="20"/>
    </row>
    <row r="64" spans="2:12" ht="12" hidden="1">
      <c r="B64" s="20"/>
      <c r="L64" s="20"/>
    </row>
    <row r="65" spans="1:31" s="2" customFormat="1" ht="12.75" hidden="1">
      <c r="A65" s="32"/>
      <c r="B65" s="33"/>
      <c r="C65" s="32"/>
      <c r="D65" s="43" t="s">
        <v>56</v>
      </c>
      <c r="E65" s="46"/>
      <c r="F65" s="46"/>
      <c r="G65" s="43" t="s">
        <v>57</v>
      </c>
      <c r="H65" s="46"/>
      <c r="I65" s="46"/>
      <c r="J65" s="46"/>
      <c r="K65" s="46"/>
      <c r="L65" s="42"/>
      <c r="S65" s="32"/>
      <c r="T65" s="32"/>
      <c r="U65" s="32"/>
      <c r="V65" s="32"/>
      <c r="W65" s="32"/>
      <c r="X65" s="32"/>
      <c r="Y65" s="32"/>
      <c r="Z65" s="32"/>
      <c r="AA65" s="32"/>
      <c r="AB65" s="32"/>
      <c r="AC65" s="32"/>
      <c r="AD65" s="32"/>
      <c r="AE65" s="32"/>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75" hidden="1">
      <c r="A76" s="32"/>
      <c r="B76" s="33"/>
      <c r="C76" s="32"/>
      <c r="D76" s="45" t="s">
        <v>54</v>
      </c>
      <c r="E76" s="35"/>
      <c r="F76" s="112" t="s">
        <v>55</v>
      </c>
      <c r="G76" s="45" t="s">
        <v>54</v>
      </c>
      <c r="H76" s="35"/>
      <c r="I76" s="35"/>
      <c r="J76" s="113" t="s">
        <v>55</v>
      </c>
      <c r="K76" s="35"/>
      <c r="L76" s="42"/>
      <c r="S76" s="32"/>
      <c r="T76" s="32"/>
      <c r="U76" s="32"/>
      <c r="V76" s="32"/>
      <c r="W76" s="32"/>
      <c r="X76" s="32"/>
      <c r="Y76" s="32"/>
      <c r="Z76" s="32"/>
      <c r="AA76" s="32"/>
      <c r="AB76" s="32"/>
      <c r="AC76" s="32"/>
      <c r="AD76" s="32"/>
      <c r="AE76" s="32"/>
    </row>
    <row r="77" spans="1:31" s="2" customFormat="1" ht="14.45" customHeight="1" hidden="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78" ht="12" hidden="1"/>
    <row r="79" ht="12" hidden="1"/>
    <row r="80" ht="12" hidden="1"/>
    <row r="81" spans="1:31" s="2" customFormat="1" ht="6.95" customHeight="1" hidden="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hidden="1">
      <c r="A82" s="32"/>
      <c r="B82" s="33"/>
      <c r="C82" s="21" t="s">
        <v>186</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hidden="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hidden="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hidden="1">
      <c r="A85" s="32"/>
      <c r="B85" s="33"/>
      <c r="C85" s="32"/>
      <c r="D85" s="32"/>
      <c r="E85" s="259" t="str">
        <f>E7</f>
        <v>Oprava nástupišť č. 5 a 6 v žst. Brno hl.n.</v>
      </c>
      <c r="F85" s="260"/>
      <c r="G85" s="260"/>
      <c r="H85" s="260"/>
      <c r="I85" s="32"/>
      <c r="J85" s="32"/>
      <c r="K85" s="32"/>
      <c r="L85" s="42"/>
      <c r="S85" s="32"/>
      <c r="T85" s="32"/>
      <c r="U85" s="32"/>
      <c r="V85" s="32"/>
      <c r="W85" s="32"/>
      <c r="X85" s="32"/>
      <c r="Y85" s="32"/>
      <c r="Z85" s="32"/>
      <c r="AA85" s="32"/>
      <c r="AB85" s="32"/>
      <c r="AC85" s="32"/>
      <c r="AD85" s="32"/>
      <c r="AE85" s="32"/>
    </row>
    <row r="86" spans="2:12" s="1" customFormat="1" ht="12" customHeight="1" hidden="1">
      <c r="B86" s="20"/>
      <c r="C86" s="27" t="s">
        <v>184</v>
      </c>
      <c r="L86" s="20"/>
    </row>
    <row r="87" spans="1:31" s="2" customFormat="1" ht="16.5" customHeight="1" hidden="1">
      <c r="A87" s="32"/>
      <c r="B87" s="33"/>
      <c r="C87" s="32"/>
      <c r="D87" s="32"/>
      <c r="E87" s="259" t="s">
        <v>2000</v>
      </c>
      <c r="F87" s="258"/>
      <c r="G87" s="258"/>
      <c r="H87" s="258"/>
      <c r="I87" s="32"/>
      <c r="J87" s="32"/>
      <c r="K87" s="32"/>
      <c r="L87" s="42"/>
      <c r="S87" s="32"/>
      <c r="T87" s="32"/>
      <c r="U87" s="32"/>
      <c r="V87" s="32"/>
      <c r="W87" s="32"/>
      <c r="X87" s="32"/>
      <c r="Y87" s="32"/>
      <c r="Z87" s="32"/>
      <c r="AA87" s="32"/>
      <c r="AB87" s="32"/>
      <c r="AC87" s="32"/>
      <c r="AD87" s="32"/>
      <c r="AE87" s="32"/>
    </row>
    <row r="88" spans="1:31" s="2" customFormat="1" ht="12" customHeight="1" hidden="1">
      <c r="A88" s="32"/>
      <c r="B88" s="33"/>
      <c r="C88" s="27" t="s">
        <v>1882</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6.5" customHeight="1" hidden="1">
      <c r="A89" s="32"/>
      <c r="B89" s="33"/>
      <c r="C89" s="32"/>
      <c r="D89" s="32"/>
      <c r="E89" s="232" t="str">
        <f>E11</f>
        <v>SO 613_01 - Rozvody NN (nástupiště č.6) - Sborník</v>
      </c>
      <c r="F89" s="258"/>
      <c r="G89" s="258"/>
      <c r="H89" s="258"/>
      <c r="I89" s="32"/>
      <c r="J89" s="32"/>
      <c r="K89" s="32"/>
      <c r="L89" s="42"/>
      <c r="S89" s="32"/>
      <c r="T89" s="32"/>
      <c r="U89" s="32"/>
      <c r="V89" s="32"/>
      <c r="W89" s="32"/>
      <c r="X89" s="32"/>
      <c r="Y89" s="32"/>
      <c r="Z89" s="32"/>
      <c r="AA89" s="32"/>
      <c r="AB89" s="32"/>
      <c r="AC89" s="32"/>
      <c r="AD89" s="32"/>
      <c r="AE89" s="32"/>
    </row>
    <row r="90" spans="1:31" s="2" customFormat="1" ht="6.95" customHeight="1" hidden="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hidden="1">
      <c r="A91" s="32"/>
      <c r="B91" s="33"/>
      <c r="C91" s="27" t="s">
        <v>20</v>
      </c>
      <c r="D91" s="32"/>
      <c r="E91" s="32"/>
      <c r="F91" s="25" t="str">
        <f>F14</f>
        <v>Brno hl.n.</v>
      </c>
      <c r="G91" s="32"/>
      <c r="H91" s="32"/>
      <c r="I91" s="27" t="s">
        <v>22</v>
      </c>
      <c r="J91" s="55" t="str">
        <f>IF(J14="","",J14)</f>
        <v>18. 2. 2021</v>
      </c>
      <c r="K91" s="32"/>
      <c r="L91" s="42"/>
      <c r="S91" s="32"/>
      <c r="T91" s="32"/>
      <c r="U91" s="32"/>
      <c r="V91" s="32"/>
      <c r="W91" s="32"/>
      <c r="X91" s="32"/>
      <c r="Y91" s="32"/>
      <c r="Z91" s="32"/>
      <c r="AA91" s="32"/>
      <c r="AB91" s="32"/>
      <c r="AC91" s="32"/>
      <c r="AD91" s="32"/>
      <c r="AE91" s="32"/>
    </row>
    <row r="92" spans="1:31" s="2" customFormat="1" ht="6.95" customHeight="1" hidden="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25.7" customHeight="1" hidden="1">
      <c r="A93" s="32"/>
      <c r="B93" s="33"/>
      <c r="C93" s="27" t="s">
        <v>24</v>
      </c>
      <c r="D93" s="32"/>
      <c r="E93" s="32"/>
      <c r="F93" s="25" t="str">
        <f>E17</f>
        <v>Správa železnic, státní organizace</v>
      </c>
      <c r="G93" s="32"/>
      <c r="H93" s="32"/>
      <c r="I93" s="27" t="s">
        <v>32</v>
      </c>
      <c r="J93" s="30" t="str">
        <f>E23</f>
        <v>DMC Havlíčkův Brod, s.r.o.</v>
      </c>
      <c r="K93" s="32"/>
      <c r="L93" s="42"/>
      <c r="S93" s="32"/>
      <c r="T93" s="32"/>
      <c r="U93" s="32"/>
      <c r="V93" s="32"/>
      <c r="W93" s="32"/>
      <c r="X93" s="32"/>
      <c r="Y93" s="32"/>
      <c r="Z93" s="32"/>
      <c r="AA93" s="32"/>
      <c r="AB93" s="32"/>
      <c r="AC93" s="32"/>
      <c r="AD93" s="32"/>
      <c r="AE93" s="32"/>
    </row>
    <row r="94" spans="1:31" s="2" customFormat="1" ht="25.7" customHeight="1" hidden="1">
      <c r="A94" s="32"/>
      <c r="B94" s="33"/>
      <c r="C94" s="27" t="s">
        <v>30</v>
      </c>
      <c r="D94" s="32"/>
      <c r="E94" s="32"/>
      <c r="F94" s="25" t="str">
        <f>IF(E20="","",E20)</f>
        <v>Vyplň údaj</v>
      </c>
      <c r="G94" s="32"/>
      <c r="H94" s="32"/>
      <c r="I94" s="27" t="s">
        <v>37</v>
      </c>
      <c r="J94" s="30" t="str">
        <f>E26</f>
        <v>DMC Havlíčkův Brod, s.r.o.</v>
      </c>
      <c r="K94" s="32"/>
      <c r="L94" s="42"/>
      <c r="S94" s="32"/>
      <c r="T94" s="32"/>
      <c r="U94" s="32"/>
      <c r="V94" s="32"/>
      <c r="W94" s="32"/>
      <c r="X94" s="32"/>
      <c r="Y94" s="32"/>
      <c r="Z94" s="32"/>
      <c r="AA94" s="32"/>
      <c r="AB94" s="32"/>
      <c r="AC94" s="32"/>
      <c r="AD94" s="32"/>
      <c r="AE94" s="32"/>
    </row>
    <row r="95" spans="1:31" s="2" customFormat="1" ht="10.35" customHeight="1" hidden="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hidden="1">
      <c r="A96" s="32"/>
      <c r="B96" s="33"/>
      <c r="C96" s="114" t="s">
        <v>187</v>
      </c>
      <c r="D96" s="106"/>
      <c r="E96" s="106"/>
      <c r="F96" s="106"/>
      <c r="G96" s="106"/>
      <c r="H96" s="106"/>
      <c r="I96" s="106"/>
      <c r="J96" s="115" t="s">
        <v>188</v>
      </c>
      <c r="K96" s="106"/>
      <c r="L96" s="42"/>
      <c r="S96" s="32"/>
      <c r="T96" s="32"/>
      <c r="U96" s="32"/>
      <c r="V96" s="32"/>
      <c r="W96" s="32"/>
      <c r="X96" s="32"/>
      <c r="Y96" s="32"/>
      <c r="Z96" s="32"/>
      <c r="AA96" s="32"/>
      <c r="AB96" s="32"/>
      <c r="AC96" s="32"/>
      <c r="AD96" s="32"/>
      <c r="AE96" s="32"/>
    </row>
    <row r="97" spans="1:31" s="2" customFormat="1" ht="10.35" customHeight="1" hidden="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hidden="1">
      <c r="A98" s="32"/>
      <c r="B98" s="33"/>
      <c r="C98" s="116" t="s">
        <v>189</v>
      </c>
      <c r="D98" s="32"/>
      <c r="E98" s="32"/>
      <c r="F98" s="32"/>
      <c r="G98" s="32"/>
      <c r="H98" s="32"/>
      <c r="I98" s="32"/>
      <c r="J98" s="71">
        <f>J121</f>
        <v>0</v>
      </c>
      <c r="K98" s="32"/>
      <c r="L98" s="42"/>
      <c r="S98" s="32"/>
      <c r="T98" s="32"/>
      <c r="U98" s="32"/>
      <c r="V98" s="32"/>
      <c r="W98" s="32"/>
      <c r="X98" s="32"/>
      <c r="Y98" s="32"/>
      <c r="Z98" s="32"/>
      <c r="AA98" s="32"/>
      <c r="AB98" s="32"/>
      <c r="AC98" s="32"/>
      <c r="AD98" s="32"/>
      <c r="AE98" s="32"/>
      <c r="AU98" s="17" t="s">
        <v>190</v>
      </c>
    </row>
    <row r="99" spans="2:12" s="9" customFormat="1" ht="24.95" customHeight="1" hidden="1">
      <c r="B99" s="117"/>
      <c r="D99" s="118" t="s">
        <v>607</v>
      </c>
      <c r="E99" s="119"/>
      <c r="F99" s="119"/>
      <c r="G99" s="119"/>
      <c r="H99" s="119"/>
      <c r="I99" s="119"/>
      <c r="J99" s="120">
        <f>J122</f>
        <v>0</v>
      </c>
      <c r="L99" s="117"/>
    </row>
    <row r="100" spans="1:31" s="2" customFormat="1" ht="21.75" customHeight="1" hidden="1">
      <c r="A100" s="32"/>
      <c r="B100" s="33"/>
      <c r="C100" s="32"/>
      <c r="D100" s="32"/>
      <c r="E100" s="32"/>
      <c r="F100" s="32"/>
      <c r="G100" s="32"/>
      <c r="H100" s="32"/>
      <c r="I100" s="32"/>
      <c r="J100" s="32"/>
      <c r="K100" s="32"/>
      <c r="L100" s="42"/>
      <c r="S100" s="32"/>
      <c r="T100" s="32"/>
      <c r="U100" s="32"/>
      <c r="V100" s="32"/>
      <c r="W100" s="32"/>
      <c r="X100" s="32"/>
      <c r="Y100" s="32"/>
      <c r="Z100" s="32"/>
      <c r="AA100" s="32"/>
      <c r="AB100" s="32"/>
      <c r="AC100" s="32"/>
      <c r="AD100" s="32"/>
      <c r="AE100" s="32"/>
    </row>
    <row r="101" spans="1:31" s="2" customFormat="1" ht="6.95" customHeight="1" hidden="1">
      <c r="A101" s="32"/>
      <c r="B101" s="47"/>
      <c r="C101" s="48"/>
      <c r="D101" s="48"/>
      <c r="E101" s="48"/>
      <c r="F101" s="48"/>
      <c r="G101" s="48"/>
      <c r="H101" s="48"/>
      <c r="I101" s="48"/>
      <c r="J101" s="48"/>
      <c r="K101" s="48"/>
      <c r="L101" s="42"/>
      <c r="S101" s="32"/>
      <c r="T101" s="32"/>
      <c r="U101" s="32"/>
      <c r="V101" s="32"/>
      <c r="W101" s="32"/>
      <c r="X101" s="32"/>
      <c r="Y101" s="32"/>
      <c r="Z101" s="32"/>
      <c r="AA101" s="32"/>
      <c r="AB101" s="32"/>
      <c r="AC101" s="32"/>
      <c r="AD101" s="32"/>
      <c r="AE101" s="32"/>
    </row>
    <row r="102" ht="12" hidden="1"/>
    <row r="103" ht="12" hidden="1"/>
    <row r="104" ht="12" hidden="1"/>
    <row r="105" spans="1:31" s="2" customFormat="1" ht="6.95" customHeight="1">
      <c r="A105" s="32"/>
      <c r="B105" s="49"/>
      <c r="C105" s="50"/>
      <c r="D105" s="50"/>
      <c r="E105" s="50"/>
      <c r="F105" s="50"/>
      <c r="G105" s="50"/>
      <c r="H105" s="50"/>
      <c r="I105" s="50"/>
      <c r="J105" s="50"/>
      <c r="K105" s="50"/>
      <c r="L105" s="42"/>
      <c r="S105" s="32"/>
      <c r="T105" s="32"/>
      <c r="U105" s="32"/>
      <c r="V105" s="32"/>
      <c r="W105" s="32"/>
      <c r="X105" s="32"/>
      <c r="Y105" s="32"/>
      <c r="Z105" s="32"/>
      <c r="AA105" s="32"/>
      <c r="AB105" s="32"/>
      <c r="AC105" s="32"/>
      <c r="AD105" s="32"/>
      <c r="AE105" s="32"/>
    </row>
    <row r="106" spans="1:31" s="2" customFormat="1" ht="24.95" customHeight="1">
      <c r="A106" s="32"/>
      <c r="B106" s="33"/>
      <c r="C106" s="21" t="s">
        <v>192</v>
      </c>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6.95" customHeight="1">
      <c r="A107" s="32"/>
      <c r="B107" s="33"/>
      <c r="C107" s="32"/>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12" customHeight="1">
      <c r="A108" s="32"/>
      <c r="B108" s="33"/>
      <c r="C108" s="27" t="s">
        <v>16</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6.5" customHeight="1">
      <c r="A109" s="32"/>
      <c r="B109" s="33"/>
      <c r="C109" s="32"/>
      <c r="D109" s="32"/>
      <c r="E109" s="259" t="str">
        <f>E7</f>
        <v>Oprava nástupišť č. 5 a 6 v žst. Brno hl.n.</v>
      </c>
      <c r="F109" s="260"/>
      <c r="G109" s="260"/>
      <c r="H109" s="260"/>
      <c r="I109" s="32"/>
      <c r="J109" s="32"/>
      <c r="K109" s="32"/>
      <c r="L109" s="42"/>
      <c r="S109" s="32"/>
      <c r="T109" s="32"/>
      <c r="U109" s="32"/>
      <c r="V109" s="32"/>
      <c r="W109" s="32"/>
      <c r="X109" s="32"/>
      <c r="Y109" s="32"/>
      <c r="Z109" s="32"/>
      <c r="AA109" s="32"/>
      <c r="AB109" s="32"/>
      <c r="AC109" s="32"/>
      <c r="AD109" s="32"/>
      <c r="AE109" s="32"/>
    </row>
    <row r="110" spans="2:12" s="1" customFormat="1" ht="12" customHeight="1">
      <c r="B110" s="20"/>
      <c r="C110" s="27" t="s">
        <v>184</v>
      </c>
      <c r="L110" s="20"/>
    </row>
    <row r="111" spans="1:31" s="2" customFormat="1" ht="16.5" customHeight="1">
      <c r="A111" s="32"/>
      <c r="B111" s="33"/>
      <c r="C111" s="32"/>
      <c r="D111" s="32"/>
      <c r="E111" s="259" t="s">
        <v>2000</v>
      </c>
      <c r="F111" s="258"/>
      <c r="G111" s="258"/>
      <c r="H111" s="258"/>
      <c r="I111" s="32"/>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1882</v>
      </c>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6.5" customHeight="1">
      <c r="A113" s="32"/>
      <c r="B113" s="33"/>
      <c r="C113" s="32"/>
      <c r="D113" s="32"/>
      <c r="E113" s="232" t="str">
        <f>E11</f>
        <v>SO 613_01 - Rozvody NN (nástupiště č.6) - Sborník</v>
      </c>
      <c r="F113" s="258"/>
      <c r="G113" s="258"/>
      <c r="H113" s="258"/>
      <c r="I113" s="32"/>
      <c r="J113" s="32"/>
      <c r="K113" s="32"/>
      <c r="L113" s="42"/>
      <c r="S113" s="32"/>
      <c r="T113" s="32"/>
      <c r="U113" s="32"/>
      <c r="V113" s="32"/>
      <c r="W113" s="32"/>
      <c r="X113" s="32"/>
      <c r="Y113" s="32"/>
      <c r="Z113" s="32"/>
      <c r="AA113" s="32"/>
      <c r="AB113" s="32"/>
      <c r="AC113" s="32"/>
      <c r="AD113" s="32"/>
      <c r="AE113" s="32"/>
    </row>
    <row r="114" spans="1:31" s="2" customFormat="1" ht="6.95" customHeight="1">
      <c r="A114" s="32"/>
      <c r="B114" s="33"/>
      <c r="C114" s="32"/>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12" customHeight="1">
      <c r="A115" s="32"/>
      <c r="B115" s="33"/>
      <c r="C115" s="27" t="s">
        <v>20</v>
      </c>
      <c r="D115" s="32"/>
      <c r="E115" s="32"/>
      <c r="F115" s="25" t="str">
        <f>F14</f>
        <v>Brno hl.n.</v>
      </c>
      <c r="G115" s="32"/>
      <c r="H115" s="32"/>
      <c r="I115" s="27" t="s">
        <v>22</v>
      </c>
      <c r="J115" s="55" t="str">
        <f>IF(J14="","",J14)</f>
        <v>18. 2. 2021</v>
      </c>
      <c r="K115" s="32"/>
      <c r="L115" s="42"/>
      <c r="S115" s="32"/>
      <c r="T115" s="32"/>
      <c r="U115" s="32"/>
      <c r="V115" s="32"/>
      <c r="W115" s="32"/>
      <c r="X115" s="32"/>
      <c r="Y115" s="32"/>
      <c r="Z115" s="32"/>
      <c r="AA115" s="32"/>
      <c r="AB115" s="32"/>
      <c r="AC115" s="32"/>
      <c r="AD115" s="32"/>
      <c r="AE115" s="32"/>
    </row>
    <row r="116" spans="1:31" s="2" customFormat="1" ht="6.95" customHeight="1">
      <c r="A116" s="32"/>
      <c r="B116" s="33"/>
      <c r="C116" s="32"/>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25.7" customHeight="1">
      <c r="A117" s="32"/>
      <c r="B117" s="33"/>
      <c r="C117" s="27" t="s">
        <v>24</v>
      </c>
      <c r="D117" s="32"/>
      <c r="E117" s="32"/>
      <c r="F117" s="25" t="str">
        <f>E17</f>
        <v>Správa železnic, státní organizace</v>
      </c>
      <c r="G117" s="32"/>
      <c r="H117" s="32"/>
      <c r="I117" s="27" t="s">
        <v>32</v>
      </c>
      <c r="J117" s="30" t="str">
        <f>E23</f>
        <v>DMC Havlíčkův Brod, s.r.o.</v>
      </c>
      <c r="K117" s="32"/>
      <c r="L117" s="42"/>
      <c r="S117" s="32"/>
      <c r="T117" s="32"/>
      <c r="U117" s="32"/>
      <c r="V117" s="32"/>
      <c r="W117" s="32"/>
      <c r="X117" s="32"/>
      <c r="Y117" s="32"/>
      <c r="Z117" s="32"/>
      <c r="AA117" s="32"/>
      <c r="AB117" s="32"/>
      <c r="AC117" s="32"/>
      <c r="AD117" s="32"/>
      <c r="AE117" s="32"/>
    </row>
    <row r="118" spans="1:31" s="2" customFormat="1" ht="25.7" customHeight="1">
      <c r="A118" s="32"/>
      <c r="B118" s="33"/>
      <c r="C118" s="27" t="s">
        <v>30</v>
      </c>
      <c r="D118" s="32"/>
      <c r="E118" s="32"/>
      <c r="F118" s="25" t="str">
        <f>IF(E20="","",E20)</f>
        <v>Vyplň údaj</v>
      </c>
      <c r="G118" s="32"/>
      <c r="H118" s="32"/>
      <c r="I118" s="27" t="s">
        <v>37</v>
      </c>
      <c r="J118" s="30" t="str">
        <f>E26</f>
        <v>DMC Havlíčkův Brod, s.r.o.</v>
      </c>
      <c r="K118" s="32"/>
      <c r="L118" s="42"/>
      <c r="S118" s="32"/>
      <c r="T118" s="32"/>
      <c r="U118" s="32"/>
      <c r="V118" s="32"/>
      <c r="W118" s="32"/>
      <c r="X118" s="32"/>
      <c r="Y118" s="32"/>
      <c r="Z118" s="32"/>
      <c r="AA118" s="32"/>
      <c r="AB118" s="32"/>
      <c r="AC118" s="32"/>
      <c r="AD118" s="32"/>
      <c r="AE118" s="32"/>
    </row>
    <row r="119" spans="1:31" s="2" customFormat="1" ht="10.35" customHeight="1">
      <c r="A119" s="32"/>
      <c r="B119" s="33"/>
      <c r="C119" s="32"/>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31" s="10" customFormat="1" ht="29.25" customHeight="1">
      <c r="A120" s="121"/>
      <c r="B120" s="122"/>
      <c r="C120" s="123" t="s">
        <v>193</v>
      </c>
      <c r="D120" s="124" t="s">
        <v>64</v>
      </c>
      <c r="E120" s="124" t="s">
        <v>60</v>
      </c>
      <c r="F120" s="124" t="s">
        <v>61</v>
      </c>
      <c r="G120" s="124" t="s">
        <v>194</v>
      </c>
      <c r="H120" s="124" t="s">
        <v>195</v>
      </c>
      <c r="I120" s="124" t="s">
        <v>196</v>
      </c>
      <c r="J120" s="125" t="s">
        <v>188</v>
      </c>
      <c r="K120" s="126" t="s">
        <v>197</v>
      </c>
      <c r="L120" s="127"/>
      <c r="M120" s="62" t="s">
        <v>1</v>
      </c>
      <c r="N120" s="63" t="s">
        <v>43</v>
      </c>
      <c r="O120" s="63" t="s">
        <v>198</v>
      </c>
      <c r="P120" s="63" t="s">
        <v>199</v>
      </c>
      <c r="Q120" s="63" t="s">
        <v>200</v>
      </c>
      <c r="R120" s="63" t="s">
        <v>201</v>
      </c>
      <c r="S120" s="63" t="s">
        <v>202</v>
      </c>
      <c r="T120" s="64" t="s">
        <v>203</v>
      </c>
      <c r="U120" s="121"/>
      <c r="V120" s="121"/>
      <c r="W120" s="121"/>
      <c r="X120" s="121"/>
      <c r="Y120" s="121"/>
      <c r="Z120" s="121"/>
      <c r="AA120" s="121"/>
      <c r="AB120" s="121"/>
      <c r="AC120" s="121"/>
      <c r="AD120" s="121"/>
      <c r="AE120" s="121"/>
    </row>
    <row r="121" spans="1:63" s="2" customFormat="1" ht="22.9" customHeight="1">
      <c r="A121" s="32"/>
      <c r="B121" s="33"/>
      <c r="C121" s="69" t="s">
        <v>204</v>
      </c>
      <c r="D121" s="32"/>
      <c r="E121" s="32"/>
      <c r="F121" s="32"/>
      <c r="G121" s="32"/>
      <c r="H121" s="32"/>
      <c r="I121" s="32"/>
      <c r="J121" s="128">
        <f>BK121</f>
        <v>0</v>
      </c>
      <c r="K121" s="32"/>
      <c r="L121" s="33"/>
      <c r="M121" s="65"/>
      <c r="N121" s="56"/>
      <c r="O121" s="66"/>
      <c r="P121" s="129">
        <f>P122</f>
        <v>0</v>
      </c>
      <c r="Q121" s="66"/>
      <c r="R121" s="129">
        <f>R122</f>
        <v>0</v>
      </c>
      <c r="S121" s="66"/>
      <c r="T121" s="130">
        <f>T122</f>
        <v>0</v>
      </c>
      <c r="U121" s="32"/>
      <c r="V121" s="32"/>
      <c r="W121" s="32"/>
      <c r="X121" s="32"/>
      <c r="Y121" s="32"/>
      <c r="Z121" s="32"/>
      <c r="AA121" s="32"/>
      <c r="AB121" s="32"/>
      <c r="AC121" s="32"/>
      <c r="AD121" s="32"/>
      <c r="AE121" s="32"/>
      <c r="AT121" s="17" t="s">
        <v>78</v>
      </c>
      <c r="AU121" s="17" t="s">
        <v>190</v>
      </c>
      <c r="BK121" s="131">
        <f>BK122</f>
        <v>0</v>
      </c>
    </row>
    <row r="122" spans="2:63" s="11" customFormat="1" ht="25.9" customHeight="1">
      <c r="B122" s="132"/>
      <c r="D122" s="133" t="s">
        <v>78</v>
      </c>
      <c r="E122" s="134" t="s">
        <v>608</v>
      </c>
      <c r="F122" s="134" t="s">
        <v>609</v>
      </c>
      <c r="I122" s="135"/>
      <c r="J122" s="136">
        <f>BK122</f>
        <v>0</v>
      </c>
      <c r="L122" s="132"/>
      <c r="M122" s="137"/>
      <c r="N122" s="138"/>
      <c r="O122" s="138"/>
      <c r="P122" s="139">
        <f>SUM(P123:P176)</f>
        <v>0</v>
      </c>
      <c r="Q122" s="138"/>
      <c r="R122" s="139">
        <f>SUM(R123:R176)</f>
        <v>0</v>
      </c>
      <c r="S122" s="138"/>
      <c r="T122" s="140">
        <f>SUM(T123:T176)</f>
        <v>0</v>
      </c>
      <c r="AR122" s="133" t="s">
        <v>212</v>
      </c>
      <c r="AT122" s="141" t="s">
        <v>78</v>
      </c>
      <c r="AU122" s="141" t="s">
        <v>79</v>
      </c>
      <c r="AY122" s="133" t="s">
        <v>207</v>
      </c>
      <c r="BK122" s="142">
        <f>SUM(BK123:BK176)</f>
        <v>0</v>
      </c>
    </row>
    <row r="123" spans="1:65" s="2" customFormat="1" ht="33" customHeight="1">
      <c r="A123" s="32"/>
      <c r="B123" s="143"/>
      <c r="C123" s="144" t="s">
        <v>87</v>
      </c>
      <c r="D123" s="144" t="s">
        <v>208</v>
      </c>
      <c r="E123" s="145" t="s">
        <v>1884</v>
      </c>
      <c r="F123" s="146" t="s">
        <v>1885</v>
      </c>
      <c r="G123" s="147" t="s">
        <v>612</v>
      </c>
      <c r="H123" s="148">
        <v>50</v>
      </c>
      <c r="I123" s="149"/>
      <c r="J123" s="150">
        <f>ROUND(I123*H123,2)</f>
        <v>0</v>
      </c>
      <c r="K123" s="151"/>
      <c r="L123" s="33"/>
      <c r="M123" s="152" t="s">
        <v>1</v>
      </c>
      <c r="N123" s="153" t="s">
        <v>44</v>
      </c>
      <c r="O123" s="58"/>
      <c r="P123" s="154">
        <f>O123*H123</f>
        <v>0</v>
      </c>
      <c r="Q123" s="154">
        <v>0</v>
      </c>
      <c r="R123" s="154">
        <f>Q123*H123</f>
        <v>0</v>
      </c>
      <c r="S123" s="154">
        <v>0</v>
      </c>
      <c r="T123" s="155">
        <f>S123*H123</f>
        <v>0</v>
      </c>
      <c r="U123" s="32"/>
      <c r="V123" s="32"/>
      <c r="W123" s="32"/>
      <c r="X123" s="32"/>
      <c r="Y123" s="32"/>
      <c r="Z123" s="32"/>
      <c r="AA123" s="32"/>
      <c r="AB123" s="32"/>
      <c r="AC123" s="32"/>
      <c r="AD123" s="32"/>
      <c r="AE123" s="32"/>
      <c r="AR123" s="156" t="s">
        <v>902</v>
      </c>
      <c r="AT123" s="156" t="s">
        <v>208</v>
      </c>
      <c r="AU123" s="156" t="s">
        <v>87</v>
      </c>
      <c r="AY123" s="17" t="s">
        <v>207</v>
      </c>
      <c r="BE123" s="157">
        <f>IF(N123="základní",J123,0)</f>
        <v>0</v>
      </c>
      <c r="BF123" s="157">
        <f>IF(N123="snížená",J123,0)</f>
        <v>0</v>
      </c>
      <c r="BG123" s="157">
        <f>IF(N123="zákl. přenesená",J123,0)</f>
        <v>0</v>
      </c>
      <c r="BH123" s="157">
        <f>IF(N123="sníž. přenesená",J123,0)</f>
        <v>0</v>
      </c>
      <c r="BI123" s="157">
        <f>IF(N123="nulová",J123,0)</f>
        <v>0</v>
      </c>
      <c r="BJ123" s="17" t="s">
        <v>87</v>
      </c>
      <c r="BK123" s="157">
        <f>ROUND(I123*H123,2)</f>
        <v>0</v>
      </c>
      <c r="BL123" s="17" t="s">
        <v>902</v>
      </c>
      <c r="BM123" s="156" t="s">
        <v>2002</v>
      </c>
    </row>
    <row r="124" spans="1:47" s="2" customFormat="1" ht="48.75">
      <c r="A124" s="32"/>
      <c r="B124" s="33"/>
      <c r="C124" s="32"/>
      <c r="D124" s="158" t="s">
        <v>213</v>
      </c>
      <c r="E124" s="32"/>
      <c r="F124" s="159" t="s">
        <v>1887</v>
      </c>
      <c r="G124" s="32"/>
      <c r="H124" s="32"/>
      <c r="I124" s="160"/>
      <c r="J124" s="32"/>
      <c r="K124" s="32"/>
      <c r="L124" s="33"/>
      <c r="M124" s="161"/>
      <c r="N124" s="162"/>
      <c r="O124" s="58"/>
      <c r="P124" s="58"/>
      <c r="Q124" s="58"/>
      <c r="R124" s="58"/>
      <c r="S124" s="58"/>
      <c r="T124" s="59"/>
      <c r="U124" s="32"/>
      <c r="V124" s="32"/>
      <c r="W124" s="32"/>
      <c r="X124" s="32"/>
      <c r="Y124" s="32"/>
      <c r="Z124" s="32"/>
      <c r="AA124" s="32"/>
      <c r="AB124" s="32"/>
      <c r="AC124" s="32"/>
      <c r="AD124" s="32"/>
      <c r="AE124" s="32"/>
      <c r="AT124" s="17" t="s">
        <v>213</v>
      </c>
      <c r="AU124" s="17" t="s">
        <v>87</v>
      </c>
    </row>
    <row r="125" spans="1:65" s="2" customFormat="1" ht="21.75" customHeight="1">
      <c r="A125" s="32"/>
      <c r="B125" s="143"/>
      <c r="C125" s="197" t="s">
        <v>89</v>
      </c>
      <c r="D125" s="197" t="s">
        <v>267</v>
      </c>
      <c r="E125" s="198" t="s">
        <v>1888</v>
      </c>
      <c r="F125" s="199" t="s">
        <v>1889</v>
      </c>
      <c r="G125" s="200" t="s">
        <v>612</v>
      </c>
      <c r="H125" s="201">
        <v>50</v>
      </c>
      <c r="I125" s="202"/>
      <c r="J125" s="203">
        <f>ROUND(I125*H125,2)</f>
        <v>0</v>
      </c>
      <c r="K125" s="204"/>
      <c r="L125" s="205"/>
      <c r="M125" s="206" t="s">
        <v>1</v>
      </c>
      <c r="N125" s="207" t="s">
        <v>44</v>
      </c>
      <c r="O125" s="58"/>
      <c r="P125" s="154">
        <f>O125*H125</f>
        <v>0</v>
      </c>
      <c r="Q125" s="154">
        <v>0</v>
      </c>
      <c r="R125" s="154">
        <f>Q125*H125</f>
        <v>0</v>
      </c>
      <c r="S125" s="154">
        <v>0</v>
      </c>
      <c r="T125" s="155">
        <f>S125*H125</f>
        <v>0</v>
      </c>
      <c r="U125" s="32"/>
      <c r="V125" s="32"/>
      <c r="W125" s="32"/>
      <c r="X125" s="32"/>
      <c r="Y125" s="32"/>
      <c r="Z125" s="32"/>
      <c r="AA125" s="32"/>
      <c r="AB125" s="32"/>
      <c r="AC125" s="32"/>
      <c r="AD125" s="32"/>
      <c r="AE125" s="32"/>
      <c r="AR125" s="156" t="s">
        <v>604</v>
      </c>
      <c r="AT125" s="156" t="s">
        <v>267</v>
      </c>
      <c r="AU125" s="156" t="s">
        <v>87</v>
      </c>
      <c r="AY125" s="17" t="s">
        <v>207</v>
      </c>
      <c r="BE125" s="157">
        <f>IF(N125="základní",J125,0)</f>
        <v>0</v>
      </c>
      <c r="BF125" s="157">
        <f>IF(N125="snížená",J125,0)</f>
        <v>0</v>
      </c>
      <c r="BG125" s="157">
        <f>IF(N125="zákl. přenesená",J125,0)</f>
        <v>0</v>
      </c>
      <c r="BH125" s="157">
        <f>IF(N125="sníž. přenesená",J125,0)</f>
        <v>0</v>
      </c>
      <c r="BI125" s="157">
        <f>IF(N125="nulová",J125,0)</f>
        <v>0</v>
      </c>
      <c r="BJ125" s="17" t="s">
        <v>87</v>
      </c>
      <c r="BK125" s="157">
        <f>ROUND(I125*H125,2)</f>
        <v>0</v>
      </c>
      <c r="BL125" s="17" t="s">
        <v>604</v>
      </c>
      <c r="BM125" s="156" t="s">
        <v>2003</v>
      </c>
    </row>
    <row r="126" spans="1:47" s="2" customFormat="1" ht="19.5">
      <c r="A126" s="32"/>
      <c r="B126" s="33"/>
      <c r="C126" s="32"/>
      <c r="D126" s="158" t="s">
        <v>213</v>
      </c>
      <c r="E126" s="32"/>
      <c r="F126" s="159" t="s">
        <v>1889</v>
      </c>
      <c r="G126" s="32"/>
      <c r="H126" s="32"/>
      <c r="I126" s="160"/>
      <c r="J126" s="32"/>
      <c r="K126" s="32"/>
      <c r="L126" s="33"/>
      <c r="M126" s="161"/>
      <c r="N126" s="162"/>
      <c r="O126" s="58"/>
      <c r="P126" s="58"/>
      <c r="Q126" s="58"/>
      <c r="R126" s="58"/>
      <c r="S126" s="58"/>
      <c r="T126" s="59"/>
      <c r="U126" s="32"/>
      <c r="V126" s="32"/>
      <c r="W126" s="32"/>
      <c r="X126" s="32"/>
      <c r="Y126" s="32"/>
      <c r="Z126" s="32"/>
      <c r="AA126" s="32"/>
      <c r="AB126" s="32"/>
      <c r="AC126" s="32"/>
      <c r="AD126" s="32"/>
      <c r="AE126" s="32"/>
      <c r="AT126" s="17" t="s">
        <v>213</v>
      </c>
      <c r="AU126" s="17" t="s">
        <v>87</v>
      </c>
    </row>
    <row r="127" spans="1:65" s="2" customFormat="1" ht="16.5" customHeight="1">
      <c r="A127" s="32"/>
      <c r="B127" s="143"/>
      <c r="C127" s="144" t="s">
        <v>218</v>
      </c>
      <c r="D127" s="144" t="s">
        <v>208</v>
      </c>
      <c r="E127" s="145" t="s">
        <v>1891</v>
      </c>
      <c r="F127" s="146" t="s">
        <v>1892</v>
      </c>
      <c r="G127" s="147" t="s">
        <v>612</v>
      </c>
      <c r="H127" s="148">
        <v>90</v>
      </c>
      <c r="I127" s="149"/>
      <c r="J127" s="150">
        <f>ROUND(I127*H127,2)</f>
        <v>0</v>
      </c>
      <c r="K127" s="151"/>
      <c r="L127" s="33"/>
      <c r="M127" s="152" t="s">
        <v>1</v>
      </c>
      <c r="N127" s="153" t="s">
        <v>44</v>
      </c>
      <c r="O127" s="58"/>
      <c r="P127" s="154">
        <f>O127*H127</f>
        <v>0</v>
      </c>
      <c r="Q127" s="154">
        <v>0</v>
      </c>
      <c r="R127" s="154">
        <f>Q127*H127</f>
        <v>0</v>
      </c>
      <c r="S127" s="154">
        <v>0</v>
      </c>
      <c r="T127" s="155">
        <f>S127*H127</f>
        <v>0</v>
      </c>
      <c r="U127" s="32"/>
      <c r="V127" s="32"/>
      <c r="W127" s="32"/>
      <c r="X127" s="32"/>
      <c r="Y127" s="32"/>
      <c r="Z127" s="32"/>
      <c r="AA127" s="32"/>
      <c r="AB127" s="32"/>
      <c r="AC127" s="32"/>
      <c r="AD127" s="32"/>
      <c r="AE127" s="32"/>
      <c r="AR127" s="156" t="s">
        <v>902</v>
      </c>
      <c r="AT127" s="156" t="s">
        <v>208</v>
      </c>
      <c r="AU127" s="156" t="s">
        <v>87</v>
      </c>
      <c r="AY127" s="17" t="s">
        <v>207</v>
      </c>
      <c r="BE127" s="157">
        <f>IF(N127="základní",J127,0)</f>
        <v>0</v>
      </c>
      <c r="BF127" s="157">
        <f>IF(N127="snížená",J127,0)</f>
        <v>0</v>
      </c>
      <c r="BG127" s="157">
        <f>IF(N127="zákl. přenesená",J127,0)</f>
        <v>0</v>
      </c>
      <c r="BH127" s="157">
        <f>IF(N127="sníž. přenesená",J127,0)</f>
        <v>0</v>
      </c>
      <c r="BI127" s="157">
        <f>IF(N127="nulová",J127,0)</f>
        <v>0</v>
      </c>
      <c r="BJ127" s="17" t="s">
        <v>87</v>
      </c>
      <c r="BK127" s="157">
        <f>ROUND(I127*H127,2)</f>
        <v>0</v>
      </c>
      <c r="BL127" s="17" t="s">
        <v>902</v>
      </c>
      <c r="BM127" s="156" t="s">
        <v>2004</v>
      </c>
    </row>
    <row r="128" spans="1:47" s="2" customFormat="1" ht="19.5">
      <c r="A128" s="32"/>
      <c r="B128" s="33"/>
      <c r="C128" s="32"/>
      <c r="D128" s="158" t="s">
        <v>213</v>
      </c>
      <c r="E128" s="32"/>
      <c r="F128" s="159" t="s">
        <v>1894</v>
      </c>
      <c r="G128" s="32"/>
      <c r="H128" s="32"/>
      <c r="I128" s="160"/>
      <c r="J128" s="32"/>
      <c r="K128" s="32"/>
      <c r="L128" s="33"/>
      <c r="M128" s="161"/>
      <c r="N128" s="162"/>
      <c r="O128" s="58"/>
      <c r="P128" s="58"/>
      <c r="Q128" s="58"/>
      <c r="R128" s="58"/>
      <c r="S128" s="58"/>
      <c r="T128" s="59"/>
      <c r="U128" s="32"/>
      <c r="V128" s="32"/>
      <c r="W128" s="32"/>
      <c r="X128" s="32"/>
      <c r="Y128" s="32"/>
      <c r="Z128" s="32"/>
      <c r="AA128" s="32"/>
      <c r="AB128" s="32"/>
      <c r="AC128" s="32"/>
      <c r="AD128" s="32"/>
      <c r="AE128" s="32"/>
      <c r="AT128" s="17" t="s">
        <v>213</v>
      </c>
      <c r="AU128" s="17" t="s">
        <v>87</v>
      </c>
    </row>
    <row r="129" spans="1:65" s="2" customFormat="1" ht="33" customHeight="1">
      <c r="A129" s="32"/>
      <c r="B129" s="143"/>
      <c r="C129" s="197" t="s">
        <v>212</v>
      </c>
      <c r="D129" s="197" t="s">
        <v>267</v>
      </c>
      <c r="E129" s="198" t="s">
        <v>1895</v>
      </c>
      <c r="F129" s="199" t="s">
        <v>1896</v>
      </c>
      <c r="G129" s="200" t="s">
        <v>612</v>
      </c>
      <c r="H129" s="201">
        <v>90</v>
      </c>
      <c r="I129" s="202"/>
      <c r="J129" s="203">
        <f>ROUND(I129*H129,2)</f>
        <v>0</v>
      </c>
      <c r="K129" s="204"/>
      <c r="L129" s="205"/>
      <c r="M129" s="206" t="s">
        <v>1</v>
      </c>
      <c r="N129" s="207" t="s">
        <v>44</v>
      </c>
      <c r="O129" s="58"/>
      <c r="P129" s="154">
        <f>O129*H129</f>
        <v>0</v>
      </c>
      <c r="Q129" s="154">
        <v>0</v>
      </c>
      <c r="R129" s="154">
        <f>Q129*H129</f>
        <v>0</v>
      </c>
      <c r="S129" s="154">
        <v>0</v>
      </c>
      <c r="T129" s="155">
        <f>S129*H129</f>
        <v>0</v>
      </c>
      <c r="U129" s="32"/>
      <c r="V129" s="32"/>
      <c r="W129" s="32"/>
      <c r="X129" s="32"/>
      <c r="Y129" s="32"/>
      <c r="Z129" s="32"/>
      <c r="AA129" s="32"/>
      <c r="AB129" s="32"/>
      <c r="AC129" s="32"/>
      <c r="AD129" s="32"/>
      <c r="AE129" s="32"/>
      <c r="AR129" s="156" t="s">
        <v>604</v>
      </c>
      <c r="AT129" s="156" t="s">
        <v>267</v>
      </c>
      <c r="AU129" s="156" t="s">
        <v>87</v>
      </c>
      <c r="AY129" s="17" t="s">
        <v>207</v>
      </c>
      <c r="BE129" s="157">
        <f>IF(N129="základní",J129,0)</f>
        <v>0</v>
      </c>
      <c r="BF129" s="157">
        <f>IF(N129="snížená",J129,0)</f>
        <v>0</v>
      </c>
      <c r="BG129" s="157">
        <f>IF(N129="zákl. přenesená",J129,0)</f>
        <v>0</v>
      </c>
      <c r="BH129" s="157">
        <f>IF(N129="sníž. přenesená",J129,0)</f>
        <v>0</v>
      </c>
      <c r="BI129" s="157">
        <f>IF(N129="nulová",J129,0)</f>
        <v>0</v>
      </c>
      <c r="BJ129" s="17" t="s">
        <v>87</v>
      </c>
      <c r="BK129" s="157">
        <f>ROUND(I129*H129,2)</f>
        <v>0</v>
      </c>
      <c r="BL129" s="17" t="s">
        <v>604</v>
      </c>
      <c r="BM129" s="156" t="s">
        <v>2005</v>
      </c>
    </row>
    <row r="130" spans="1:47" s="2" customFormat="1" ht="19.5">
      <c r="A130" s="32"/>
      <c r="B130" s="33"/>
      <c r="C130" s="32"/>
      <c r="D130" s="158" t="s">
        <v>213</v>
      </c>
      <c r="E130" s="32"/>
      <c r="F130" s="159" t="s">
        <v>1896</v>
      </c>
      <c r="G130" s="32"/>
      <c r="H130" s="32"/>
      <c r="I130" s="160"/>
      <c r="J130" s="32"/>
      <c r="K130" s="32"/>
      <c r="L130" s="33"/>
      <c r="M130" s="161"/>
      <c r="N130" s="162"/>
      <c r="O130" s="58"/>
      <c r="P130" s="58"/>
      <c r="Q130" s="58"/>
      <c r="R130" s="58"/>
      <c r="S130" s="58"/>
      <c r="T130" s="59"/>
      <c r="U130" s="32"/>
      <c r="V130" s="32"/>
      <c r="W130" s="32"/>
      <c r="X130" s="32"/>
      <c r="Y130" s="32"/>
      <c r="Z130" s="32"/>
      <c r="AA130" s="32"/>
      <c r="AB130" s="32"/>
      <c r="AC130" s="32"/>
      <c r="AD130" s="32"/>
      <c r="AE130" s="32"/>
      <c r="AT130" s="17" t="s">
        <v>213</v>
      </c>
      <c r="AU130" s="17" t="s">
        <v>87</v>
      </c>
    </row>
    <row r="131" spans="1:65" s="2" customFormat="1" ht="16.5" customHeight="1">
      <c r="A131" s="32"/>
      <c r="B131" s="143"/>
      <c r="C131" s="144" t="s">
        <v>225</v>
      </c>
      <c r="D131" s="144" t="s">
        <v>208</v>
      </c>
      <c r="E131" s="145" t="s">
        <v>1898</v>
      </c>
      <c r="F131" s="146" t="s">
        <v>1899</v>
      </c>
      <c r="G131" s="147" t="s">
        <v>612</v>
      </c>
      <c r="H131" s="148">
        <v>320</v>
      </c>
      <c r="I131" s="149"/>
      <c r="J131" s="150">
        <f>ROUND(I131*H131,2)</f>
        <v>0</v>
      </c>
      <c r="K131" s="151"/>
      <c r="L131" s="33"/>
      <c r="M131" s="152" t="s">
        <v>1</v>
      </c>
      <c r="N131" s="153" t="s">
        <v>44</v>
      </c>
      <c r="O131" s="58"/>
      <c r="P131" s="154">
        <f>O131*H131</f>
        <v>0</v>
      </c>
      <c r="Q131" s="154">
        <v>0</v>
      </c>
      <c r="R131" s="154">
        <f>Q131*H131</f>
        <v>0</v>
      </c>
      <c r="S131" s="154">
        <v>0</v>
      </c>
      <c r="T131" s="155">
        <f>S131*H131</f>
        <v>0</v>
      </c>
      <c r="U131" s="32"/>
      <c r="V131" s="32"/>
      <c r="W131" s="32"/>
      <c r="X131" s="32"/>
      <c r="Y131" s="32"/>
      <c r="Z131" s="32"/>
      <c r="AA131" s="32"/>
      <c r="AB131" s="32"/>
      <c r="AC131" s="32"/>
      <c r="AD131" s="32"/>
      <c r="AE131" s="32"/>
      <c r="AR131" s="156" t="s">
        <v>902</v>
      </c>
      <c r="AT131" s="156" t="s">
        <v>208</v>
      </c>
      <c r="AU131" s="156" t="s">
        <v>87</v>
      </c>
      <c r="AY131" s="17" t="s">
        <v>207</v>
      </c>
      <c r="BE131" s="157">
        <f>IF(N131="základní",J131,0)</f>
        <v>0</v>
      </c>
      <c r="BF131" s="157">
        <f>IF(N131="snížená",J131,0)</f>
        <v>0</v>
      </c>
      <c r="BG131" s="157">
        <f>IF(N131="zákl. přenesená",J131,0)</f>
        <v>0</v>
      </c>
      <c r="BH131" s="157">
        <f>IF(N131="sníž. přenesená",J131,0)</f>
        <v>0</v>
      </c>
      <c r="BI131" s="157">
        <f>IF(N131="nulová",J131,0)</f>
        <v>0</v>
      </c>
      <c r="BJ131" s="17" t="s">
        <v>87</v>
      </c>
      <c r="BK131" s="157">
        <f>ROUND(I131*H131,2)</f>
        <v>0</v>
      </c>
      <c r="BL131" s="17" t="s">
        <v>902</v>
      </c>
      <c r="BM131" s="156" t="s">
        <v>2006</v>
      </c>
    </row>
    <row r="132" spans="1:47" s="2" customFormat="1" ht="19.5">
      <c r="A132" s="32"/>
      <c r="B132" s="33"/>
      <c r="C132" s="32"/>
      <c r="D132" s="158" t="s">
        <v>213</v>
      </c>
      <c r="E132" s="32"/>
      <c r="F132" s="159" t="s">
        <v>1901</v>
      </c>
      <c r="G132" s="32"/>
      <c r="H132" s="32"/>
      <c r="I132" s="160"/>
      <c r="J132" s="32"/>
      <c r="K132" s="32"/>
      <c r="L132" s="33"/>
      <c r="M132" s="161"/>
      <c r="N132" s="162"/>
      <c r="O132" s="58"/>
      <c r="P132" s="58"/>
      <c r="Q132" s="58"/>
      <c r="R132" s="58"/>
      <c r="S132" s="58"/>
      <c r="T132" s="59"/>
      <c r="U132" s="32"/>
      <c r="V132" s="32"/>
      <c r="W132" s="32"/>
      <c r="X132" s="32"/>
      <c r="Y132" s="32"/>
      <c r="Z132" s="32"/>
      <c r="AA132" s="32"/>
      <c r="AB132" s="32"/>
      <c r="AC132" s="32"/>
      <c r="AD132" s="32"/>
      <c r="AE132" s="32"/>
      <c r="AT132" s="17" t="s">
        <v>213</v>
      </c>
      <c r="AU132" s="17" t="s">
        <v>87</v>
      </c>
    </row>
    <row r="133" spans="1:65" s="2" customFormat="1" ht="33" customHeight="1">
      <c r="A133" s="32"/>
      <c r="B133" s="143"/>
      <c r="C133" s="144" t="s">
        <v>221</v>
      </c>
      <c r="D133" s="144" t="s">
        <v>208</v>
      </c>
      <c r="E133" s="145" t="s">
        <v>1902</v>
      </c>
      <c r="F133" s="146" t="s">
        <v>1903</v>
      </c>
      <c r="G133" s="147" t="s">
        <v>333</v>
      </c>
      <c r="H133" s="148">
        <v>1</v>
      </c>
      <c r="I133" s="149"/>
      <c r="J133" s="150">
        <f>ROUND(I133*H133,2)</f>
        <v>0</v>
      </c>
      <c r="K133" s="151"/>
      <c r="L133" s="33"/>
      <c r="M133" s="152" t="s">
        <v>1</v>
      </c>
      <c r="N133" s="153" t="s">
        <v>44</v>
      </c>
      <c r="O133" s="58"/>
      <c r="P133" s="154">
        <f>O133*H133</f>
        <v>0</v>
      </c>
      <c r="Q133" s="154">
        <v>0</v>
      </c>
      <c r="R133" s="154">
        <f>Q133*H133</f>
        <v>0</v>
      </c>
      <c r="S133" s="154">
        <v>0</v>
      </c>
      <c r="T133" s="155">
        <f>S133*H133</f>
        <v>0</v>
      </c>
      <c r="U133" s="32"/>
      <c r="V133" s="32"/>
      <c r="W133" s="32"/>
      <c r="X133" s="32"/>
      <c r="Y133" s="32"/>
      <c r="Z133" s="32"/>
      <c r="AA133" s="32"/>
      <c r="AB133" s="32"/>
      <c r="AC133" s="32"/>
      <c r="AD133" s="32"/>
      <c r="AE133" s="32"/>
      <c r="AR133" s="156" t="s">
        <v>902</v>
      </c>
      <c r="AT133" s="156" t="s">
        <v>208</v>
      </c>
      <c r="AU133" s="156" t="s">
        <v>87</v>
      </c>
      <c r="AY133" s="17" t="s">
        <v>207</v>
      </c>
      <c r="BE133" s="157">
        <f>IF(N133="základní",J133,0)</f>
        <v>0</v>
      </c>
      <c r="BF133" s="157">
        <f>IF(N133="snížená",J133,0)</f>
        <v>0</v>
      </c>
      <c r="BG133" s="157">
        <f>IF(N133="zákl. přenesená",J133,0)</f>
        <v>0</v>
      </c>
      <c r="BH133" s="157">
        <f>IF(N133="sníž. přenesená",J133,0)</f>
        <v>0</v>
      </c>
      <c r="BI133" s="157">
        <f>IF(N133="nulová",J133,0)</f>
        <v>0</v>
      </c>
      <c r="BJ133" s="17" t="s">
        <v>87</v>
      </c>
      <c r="BK133" s="157">
        <f>ROUND(I133*H133,2)</f>
        <v>0</v>
      </c>
      <c r="BL133" s="17" t="s">
        <v>902</v>
      </c>
      <c r="BM133" s="156" t="s">
        <v>2007</v>
      </c>
    </row>
    <row r="134" spans="1:47" s="2" customFormat="1" ht="48.75">
      <c r="A134" s="32"/>
      <c r="B134" s="33"/>
      <c r="C134" s="32"/>
      <c r="D134" s="158" t="s">
        <v>213</v>
      </c>
      <c r="E134" s="32"/>
      <c r="F134" s="159" t="s">
        <v>1905</v>
      </c>
      <c r="G134" s="32"/>
      <c r="H134" s="32"/>
      <c r="I134" s="160"/>
      <c r="J134" s="32"/>
      <c r="K134" s="32"/>
      <c r="L134" s="33"/>
      <c r="M134" s="161"/>
      <c r="N134" s="162"/>
      <c r="O134" s="58"/>
      <c r="P134" s="58"/>
      <c r="Q134" s="58"/>
      <c r="R134" s="58"/>
      <c r="S134" s="58"/>
      <c r="T134" s="59"/>
      <c r="U134" s="32"/>
      <c r="V134" s="32"/>
      <c r="W134" s="32"/>
      <c r="X134" s="32"/>
      <c r="Y134" s="32"/>
      <c r="Z134" s="32"/>
      <c r="AA134" s="32"/>
      <c r="AB134" s="32"/>
      <c r="AC134" s="32"/>
      <c r="AD134" s="32"/>
      <c r="AE134" s="32"/>
      <c r="AT134" s="17" t="s">
        <v>213</v>
      </c>
      <c r="AU134" s="17" t="s">
        <v>87</v>
      </c>
    </row>
    <row r="135" spans="1:65" s="2" customFormat="1" ht="33" customHeight="1">
      <c r="A135" s="32"/>
      <c r="B135" s="143"/>
      <c r="C135" s="144" t="s">
        <v>232</v>
      </c>
      <c r="D135" s="144" t="s">
        <v>208</v>
      </c>
      <c r="E135" s="145" t="s">
        <v>1906</v>
      </c>
      <c r="F135" s="146" t="s">
        <v>1907</v>
      </c>
      <c r="G135" s="147" t="s">
        <v>333</v>
      </c>
      <c r="H135" s="148">
        <v>3</v>
      </c>
      <c r="I135" s="149"/>
      <c r="J135" s="150">
        <f>ROUND(I135*H135,2)</f>
        <v>0</v>
      </c>
      <c r="K135" s="151"/>
      <c r="L135" s="33"/>
      <c r="M135" s="152" t="s">
        <v>1</v>
      </c>
      <c r="N135" s="153" t="s">
        <v>44</v>
      </c>
      <c r="O135" s="58"/>
      <c r="P135" s="154">
        <f>O135*H135</f>
        <v>0</v>
      </c>
      <c r="Q135" s="154">
        <v>0</v>
      </c>
      <c r="R135" s="154">
        <f>Q135*H135</f>
        <v>0</v>
      </c>
      <c r="S135" s="154">
        <v>0</v>
      </c>
      <c r="T135" s="155">
        <f>S135*H135</f>
        <v>0</v>
      </c>
      <c r="U135" s="32"/>
      <c r="V135" s="32"/>
      <c r="W135" s="32"/>
      <c r="X135" s="32"/>
      <c r="Y135" s="32"/>
      <c r="Z135" s="32"/>
      <c r="AA135" s="32"/>
      <c r="AB135" s="32"/>
      <c r="AC135" s="32"/>
      <c r="AD135" s="32"/>
      <c r="AE135" s="32"/>
      <c r="AR135" s="156" t="s">
        <v>902</v>
      </c>
      <c r="AT135" s="156" t="s">
        <v>208</v>
      </c>
      <c r="AU135" s="156" t="s">
        <v>87</v>
      </c>
      <c r="AY135" s="17" t="s">
        <v>207</v>
      </c>
      <c r="BE135" s="157">
        <f>IF(N135="základní",J135,0)</f>
        <v>0</v>
      </c>
      <c r="BF135" s="157">
        <f>IF(N135="snížená",J135,0)</f>
        <v>0</v>
      </c>
      <c r="BG135" s="157">
        <f>IF(N135="zákl. přenesená",J135,0)</f>
        <v>0</v>
      </c>
      <c r="BH135" s="157">
        <f>IF(N135="sníž. přenesená",J135,0)</f>
        <v>0</v>
      </c>
      <c r="BI135" s="157">
        <f>IF(N135="nulová",J135,0)</f>
        <v>0</v>
      </c>
      <c r="BJ135" s="17" t="s">
        <v>87</v>
      </c>
      <c r="BK135" s="157">
        <f>ROUND(I135*H135,2)</f>
        <v>0</v>
      </c>
      <c r="BL135" s="17" t="s">
        <v>902</v>
      </c>
      <c r="BM135" s="156" t="s">
        <v>2008</v>
      </c>
    </row>
    <row r="136" spans="1:47" s="2" customFormat="1" ht="48.75">
      <c r="A136" s="32"/>
      <c r="B136" s="33"/>
      <c r="C136" s="32"/>
      <c r="D136" s="158" t="s">
        <v>213</v>
      </c>
      <c r="E136" s="32"/>
      <c r="F136" s="159" t="s">
        <v>1909</v>
      </c>
      <c r="G136" s="32"/>
      <c r="H136" s="32"/>
      <c r="I136" s="160"/>
      <c r="J136" s="32"/>
      <c r="K136" s="32"/>
      <c r="L136" s="33"/>
      <c r="M136" s="161"/>
      <c r="N136" s="162"/>
      <c r="O136" s="58"/>
      <c r="P136" s="58"/>
      <c r="Q136" s="58"/>
      <c r="R136" s="58"/>
      <c r="S136" s="58"/>
      <c r="T136" s="59"/>
      <c r="U136" s="32"/>
      <c r="V136" s="32"/>
      <c r="W136" s="32"/>
      <c r="X136" s="32"/>
      <c r="Y136" s="32"/>
      <c r="Z136" s="32"/>
      <c r="AA136" s="32"/>
      <c r="AB136" s="32"/>
      <c r="AC136" s="32"/>
      <c r="AD136" s="32"/>
      <c r="AE136" s="32"/>
      <c r="AT136" s="17" t="s">
        <v>213</v>
      </c>
      <c r="AU136" s="17" t="s">
        <v>87</v>
      </c>
    </row>
    <row r="137" spans="1:65" s="2" customFormat="1" ht="33" customHeight="1">
      <c r="A137" s="32"/>
      <c r="B137" s="143"/>
      <c r="C137" s="144" t="s">
        <v>224</v>
      </c>
      <c r="D137" s="144" t="s">
        <v>208</v>
      </c>
      <c r="E137" s="145" t="s">
        <v>1910</v>
      </c>
      <c r="F137" s="146" t="s">
        <v>1911</v>
      </c>
      <c r="G137" s="147" t="s">
        <v>333</v>
      </c>
      <c r="H137" s="148">
        <v>1</v>
      </c>
      <c r="I137" s="149"/>
      <c r="J137" s="150">
        <f>ROUND(I137*H137,2)</f>
        <v>0</v>
      </c>
      <c r="K137" s="151"/>
      <c r="L137" s="33"/>
      <c r="M137" s="152" t="s">
        <v>1</v>
      </c>
      <c r="N137" s="153" t="s">
        <v>44</v>
      </c>
      <c r="O137" s="58"/>
      <c r="P137" s="154">
        <f>O137*H137</f>
        <v>0</v>
      </c>
      <c r="Q137" s="154">
        <v>0</v>
      </c>
      <c r="R137" s="154">
        <f>Q137*H137</f>
        <v>0</v>
      </c>
      <c r="S137" s="154">
        <v>0</v>
      </c>
      <c r="T137" s="155">
        <f>S137*H137</f>
        <v>0</v>
      </c>
      <c r="U137" s="32"/>
      <c r="V137" s="32"/>
      <c r="W137" s="32"/>
      <c r="X137" s="32"/>
      <c r="Y137" s="32"/>
      <c r="Z137" s="32"/>
      <c r="AA137" s="32"/>
      <c r="AB137" s="32"/>
      <c r="AC137" s="32"/>
      <c r="AD137" s="32"/>
      <c r="AE137" s="32"/>
      <c r="AR137" s="156" t="s">
        <v>902</v>
      </c>
      <c r="AT137" s="156" t="s">
        <v>208</v>
      </c>
      <c r="AU137" s="156" t="s">
        <v>87</v>
      </c>
      <c r="AY137" s="17" t="s">
        <v>207</v>
      </c>
      <c r="BE137" s="157">
        <f>IF(N137="základní",J137,0)</f>
        <v>0</v>
      </c>
      <c r="BF137" s="157">
        <f>IF(N137="snížená",J137,0)</f>
        <v>0</v>
      </c>
      <c r="BG137" s="157">
        <f>IF(N137="zákl. přenesená",J137,0)</f>
        <v>0</v>
      </c>
      <c r="BH137" s="157">
        <f>IF(N137="sníž. přenesená",J137,0)</f>
        <v>0</v>
      </c>
      <c r="BI137" s="157">
        <f>IF(N137="nulová",J137,0)</f>
        <v>0</v>
      </c>
      <c r="BJ137" s="17" t="s">
        <v>87</v>
      </c>
      <c r="BK137" s="157">
        <f>ROUND(I137*H137,2)</f>
        <v>0</v>
      </c>
      <c r="BL137" s="17" t="s">
        <v>902</v>
      </c>
      <c r="BM137" s="156" t="s">
        <v>2009</v>
      </c>
    </row>
    <row r="138" spans="1:47" s="2" customFormat="1" ht="29.25">
      <c r="A138" s="32"/>
      <c r="B138" s="33"/>
      <c r="C138" s="32"/>
      <c r="D138" s="158" t="s">
        <v>213</v>
      </c>
      <c r="E138" s="32"/>
      <c r="F138" s="159" t="s">
        <v>1913</v>
      </c>
      <c r="G138" s="32"/>
      <c r="H138" s="32"/>
      <c r="I138" s="160"/>
      <c r="J138" s="32"/>
      <c r="K138" s="32"/>
      <c r="L138" s="33"/>
      <c r="M138" s="161"/>
      <c r="N138" s="162"/>
      <c r="O138" s="58"/>
      <c r="P138" s="58"/>
      <c r="Q138" s="58"/>
      <c r="R138" s="58"/>
      <c r="S138" s="58"/>
      <c r="T138" s="59"/>
      <c r="U138" s="32"/>
      <c r="V138" s="32"/>
      <c r="W138" s="32"/>
      <c r="X138" s="32"/>
      <c r="Y138" s="32"/>
      <c r="Z138" s="32"/>
      <c r="AA138" s="32"/>
      <c r="AB138" s="32"/>
      <c r="AC138" s="32"/>
      <c r="AD138" s="32"/>
      <c r="AE138" s="32"/>
      <c r="AT138" s="17" t="s">
        <v>213</v>
      </c>
      <c r="AU138" s="17" t="s">
        <v>87</v>
      </c>
    </row>
    <row r="139" spans="1:65" s="2" customFormat="1" ht="33" customHeight="1">
      <c r="A139" s="32"/>
      <c r="B139" s="143"/>
      <c r="C139" s="144" t="s">
        <v>239</v>
      </c>
      <c r="D139" s="144" t="s">
        <v>208</v>
      </c>
      <c r="E139" s="145" t="s">
        <v>2010</v>
      </c>
      <c r="F139" s="146" t="s">
        <v>2011</v>
      </c>
      <c r="G139" s="147" t="s">
        <v>333</v>
      </c>
      <c r="H139" s="148">
        <v>1</v>
      </c>
      <c r="I139" s="149"/>
      <c r="J139" s="150">
        <f>ROUND(I139*H139,2)</f>
        <v>0</v>
      </c>
      <c r="K139" s="151"/>
      <c r="L139" s="33"/>
      <c r="M139" s="152" t="s">
        <v>1</v>
      </c>
      <c r="N139" s="153" t="s">
        <v>44</v>
      </c>
      <c r="O139" s="58"/>
      <c r="P139" s="154">
        <f>O139*H139</f>
        <v>0</v>
      </c>
      <c r="Q139" s="154">
        <v>0</v>
      </c>
      <c r="R139" s="154">
        <f>Q139*H139</f>
        <v>0</v>
      </c>
      <c r="S139" s="154">
        <v>0</v>
      </c>
      <c r="T139" s="155">
        <f>S139*H139</f>
        <v>0</v>
      </c>
      <c r="U139" s="32"/>
      <c r="V139" s="32"/>
      <c r="W139" s="32"/>
      <c r="X139" s="32"/>
      <c r="Y139" s="32"/>
      <c r="Z139" s="32"/>
      <c r="AA139" s="32"/>
      <c r="AB139" s="32"/>
      <c r="AC139" s="32"/>
      <c r="AD139" s="32"/>
      <c r="AE139" s="32"/>
      <c r="AR139" s="156" t="s">
        <v>902</v>
      </c>
      <c r="AT139" s="156" t="s">
        <v>208</v>
      </c>
      <c r="AU139" s="156" t="s">
        <v>87</v>
      </c>
      <c r="AY139" s="17" t="s">
        <v>207</v>
      </c>
      <c r="BE139" s="157">
        <f>IF(N139="základní",J139,0)</f>
        <v>0</v>
      </c>
      <c r="BF139" s="157">
        <f>IF(N139="snížená",J139,0)</f>
        <v>0</v>
      </c>
      <c r="BG139" s="157">
        <f>IF(N139="zákl. přenesená",J139,0)</f>
        <v>0</v>
      </c>
      <c r="BH139" s="157">
        <f>IF(N139="sníž. přenesená",J139,0)</f>
        <v>0</v>
      </c>
      <c r="BI139" s="157">
        <f>IF(N139="nulová",J139,0)</f>
        <v>0</v>
      </c>
      <c r="BJ139" s="17" t="s">
        <v>87</v>
      </c>
      <c r="BK139" s="157">
        <f>ROUND(I139*H139,2)</f>
        <v>0</v>
      </c>
      <c r="BL139" s="17" t="s">
        <v>902</v>
      </c>
      <c r="BM139" s="156" t="s">
        <v>2012</v>
      </c>
    </row>
    <row r="140" spans="1:47" s="2" customFormat="1" ht="29.25">
      <c r="A140" s="32"/>
      <c r="B140" s="33"/>
      <c r="C140" s="32"/>
      <c r="D140" s="158" t="s">
        <v>213</v>
      </c>
      <c r="E140" s="32"/>
      <c r="F140" s="159" t="s">
        <v>2013</v>
      </c>
      <c r="G140" s="32"/>
      <c r="H140" s="32"/>
      <c r="I140" s="160"/>
      <c r="J140" s="32"/>
      <c r="K140" s="32"/>
      <c r="L140" s="33"/>
      <c r="M140" s="161"/>
      <c r="N140" s="162"/>
      <c r="O140" s="58"/>
      <c r="P140" s="58"/>
      <c r="Q140" s="58"/>
      <c r="R140" s="58"/>
      <c r="S140" s="58"/>
      <c r="T140" s="59"/>
      <c r="U140" s="32"/>
      <c r="V140" s="32"/>
      <c r="W140" s="32"/>
      <c r="X140" s="32"/>
      <c r="Y140" s="32"/>
      <c r="Z140" s="32"/>
      <c r="AA140" s="32"/>
      <c r="AB140" s="32"/>
      <c r="AC140" s="32"/>
      <c r="AD140" s="32"/>
      <c r="AE140" s="32"/>
      <c r="AT140" s="17" t="s">
        <v>213</v>
      </c>
      <c r="AU140" s="17" t="s">
        <v>87</v>
      </c>
    </row>
    <row r="141" spans="1:65" s="2" customFormat="1" ht="21.75" customHeight="1">
      <c r="A141" s="32"/>
      <c r="B141" s="143"/>
      <c r="C141" s="144" t="s">
        <v>228</v>
      </c>
      <c r="D141" s="144" t="s">
        <v>208</v>
      </c>
      <c r="E141" s="145" t="s">
        <v>1914</v>
      </c>
      <c r="F141" s="146" t="s">
        <v>1915</v>
      </c>
      <c r="G141" s="147" t="s">
        <v>612</v>
      </c>
      <c r="H141" s="148">
        <v>410</v>
      </c>
      <c r="I141" s="149"/>
      <c r="J141" s="150">
        <f>ROUND(I141*H141,2)</f>
        <v>0</v>
      </c>
      <c r="K141" s="151"/>
      <c r="L141" s="33"/>
      <c r="M141" s="152" t="s">
        <v>1</v>
      </c>
      <c r="N141" s="153" t="s">
        <v>44</v>
      </c>
      <c r="O141" s="58"/>
      <c r="P141" s="154">
        <f>O141*H141</f>
        <v>0</v>
      </c>
      <c r="Q141" s="154">
        <v>0</v>
      </c>
      <c r="R141" s="154">
        <f>Q141*H141</f>
        <v>0</v>
      </c>
      <c r="S141" s="154">
        <v>0</v>
      </c>
      <c r="T141" s="155">
        <f>S141*H141</f>
        <v>0</v>
      </c>
      <c r="U141" s="32"/>
      <c r="V141" s="32"/>
      <c r="W141" s="32"/>
      <c r="X141" s="32"/>
      <c r="Y141" s="32"/>
      <c r="Z141" s="32"/>
      <c r="AA141" s="32"/>
      <c r="AB141" s="32"/>
      <c r="AC141" s="32"/>
      <c r="AD141" s="32"/>
      <c r="AE141" s="32"/>
      <c r="AR141" s="156" t="s">
        <v>902</v>
      </c>
      <c r="AT141" s="156" t="s">
        <v>208</v>
      </c>
      <c r="AU141" s="156" t="s">
        <v>87</v>
      </c>
      <c r="AY141" s="17" t="s">
        <v>207</v>
      </c>
      <c r="BE141" s="157">
        <f>IF(N141="základní",J141,0)</f>
        <v>0</v>
      </c>
      <c r="BF141" s="157">
        <f>IF(N141="snížená",J141,0)</f>
        <v>0</v>
      </c>
      <c r="BG141" s="157">
        <f>IF(N141="zákl. přenesená",J141,0)</f>
        <v>0</v>
      </c>
      <c r="BH141" s="157">
        <f>IF(N141="sníž. přenesená",J141,0)</f>
        <v>0</v>
      </c>
      <c r="BI141" s="157">
        <f>IF(N141="nulová",J141,0)</f>
        <v>0</v>
      </c>
      <c r="BJ141" s="17" t="s">
        <v>87</v>
      </c>
      <c r="BK141" s="157">
        <f>ROUND(I141*H141,2)</f>
        <v>0</v>
      </c>
      <c r="BL141" s="17" t="s">
        <v>902</v>
      </c>
      <c r="BM141" s="156" t="s">
        <v>2014</v>
      </c>
    </row>
    <row r="142" spans="1:47" s="2" customFormat="1" ht="19.5">
      <c r="A142" s="32"/>
      <c r="B142" s="33"/>
      <c r="C142" s="32"/>
      <c r="D142" s="158" t="s">
        <v>213</v>
      </c>
      <c r="E142" s="32"/>
      <c r="F142" s="159" t="s">
        <v>1915</v>
      </c>
      <c r="G142" s="32"/>
      <c r="H142" s="32"/>
      <c r="I142" s="160"/>
      <c r="J142" s="32"/>
      <c r="K142" s="32"/>
      <c r="L142" s="33"/>
      <c r="M142" s="161"/>
      <c r="N142" s="162"/>
      <c r="O142" s="58"/>
      <c r="P142" s="58"/>
      <c r="Q142" s="58"/>
      <c r="R142" s="58"/>
      <c r="S142" s="58"/>
      <c r="T142" s="59"/>
      <c r="U142" s="32"/>
      <c r="V142" s="32"/>
      <c r="W142" s="32"/>
      <c r="X142" s="32"/>
      <c r="Y142" s="32"/>
      <c r="Z142" s="32"/>
      <c r="AA142" s="32"/>
      <c r="AB142" s="32"/>
      <c r="AC142" s="32"/>
      <c r="AD142" s="32"/>
      <c r="AE142" s="32"/>
      <c r="AT142" s="17" t="s">
        <v>213</v>
      </c>
      <c r="AU142" s="17" t="s">
        <v>87</v>
      </c>
    </row>
    <row r="143" spans="1:65" s="2" customFormat="1" ht="21.75" customHeight="1">
      <c r="A143" s="32"/>
      <c r="B143" s="143"/>
      <c r="C143" s="197" t="s">
        <v>14</v>
      </c>
      <c r="D143" s="197" t="s">
        <v>267</v>
      </c>
      <c r="E143" s="198" t="s">
        <v>1917</v>
      </c>
      <c r="F143" s="199" t="s">
        <v>1918</v>
      </c>
      <c r="G143" s="200" t="s">
        <v>612</v>
      </c>
      <c r="H143" s="201">
        <v>320</v>
      </c>
      <c r="I143" s="202"/>
      <c r="J143" s="203">
        <f>ROUND(I143*H143,2)</f>
        <v>0</v>
      </c>
      <c r="K143" s="204"/>
      <c r="L143" s="205"/>
      <c r="M143" s="206" t="s">
        <v>1</v>
      </c>
      <c r="N143" s="207" t="s">
        <v>44</v>
      </c>
      <c r="O143" s="58"/>
      <c r="P143" s="154">
        <f>O143*H143</f>
        <v>0</v>
      </c>
      <c r="Q143" s="154">
        <v>0</v>
      </c>
      <c r="R143" s="154">
        <f>Q143*H143</f>
        <v>0</v>
      </c>
      <c r="S143" s="154">
        <v>0</v>
      </c>
      <c r="T143" s="155">
        <f>S143*H143</f>
        <v>0</v>
      </c>
      <c r="U143" s="32"/>
      <c r="V143" s="32"/>
      <c r="W143" s="32"/>
      <c r="X143" s="32"/>
      <c r="Y143" s="32"/>
      <c r="Z143" s="32"/>
      <c r="AA143" s="32"/>
      <c r="AB143" s="32"/>
      <c r="AC143" s="32"/>
      <c r="AD143" s="32"/>
      <c r="AE143" s="32"/>
      <c r="AR143" s="156" t="s">
        <v>902</v>
      </c>
      <c r="AT143" s="156" t="s">
        <v>267</v>
      </c>
      <c r="AU143" s="156" t="s">
        <v>87</v>
      </c>
      <c r="AY143" s="17" t="s">
        <v>207</v>
      </c>
      <c r="BE143" s="157">
        <f>IF(N143="základní",J143,0)</f>
        <v>0</v>
      </c>
      <c r="BF143" s="157">
        <f>IF(N143="snížená",J143,0)</f>
        <v>0</v>
      </c>
      <c r="BG143" s="157">
        <f>IF(N143="zákl. přenesená",J143,0)</f>
        <v>0</v>
      </c>
      <c r="BH143" s="157">
        <f>IF(N143="sníž. přenesená",J143,0)</f>
        <v>0</v>
      </c>
      <c r="BI143" s="157">
        <f>IF(N143="nulová",J143,0)</f>
        <v>0</v>
      </c>
      <c r="BJ143" s="17" t="s">
        <v>87</v>
      </c>
      <c r="BK143" s="157">
        <f>ROUND(I143*H143,2)</f>
        <v>0</v>
      </c>
      <c r="BL143" s="17" t="s">
        <v>902</v>
      </c>
      <c r="BM143" s="156" t="s">
        <v>2015</v>
      </c>
    </row>
    <row r="144" spans="1:47" s="2" customFormat="1" ht="19.5">
      <c r="A144" s="32"/>
      <c r="B144" s="33"/>
      <c r="C144" s="32"/>
      <c r="D144" s="158" t="s">
        <v>213</v>
      </c>
      <c r="E144" s="32"/>
      <c r="F144" s="159" t="s">
        <v>1918</v>
      </c>
      <c r="G144" s="32"/>
      <c r="H144" s="32"/>
      <c r="I144" s="160"/>
      <c r="J144" s="32"/>
      <c r="K144" s="32"/>
      <c r="L144" s="33"/>
      <c r="M144" s="161"/>
      <c r="N144" s="162"/>
      <c r="O144" s="58"/>
      <c r="P144" s="58"/>
      <c r="Q144" s="58"/>
      <c r="R144" s="58"/>
      <c r="S144" s="58"/>
      <c r="T144" s="59"/>
      <c r="U144" s="32"/>
      <c r="V144" s="32"/>
      <c r="W144" s="32"/>
      <c r="X144" s="32"/>
      <c r="Y144" s="32"/>
      <c r="Z144" s="32"/>
      <c r="AA144" s="32"/>
      <c r="AB144" s="32"/>
      <c r="AC144" s="32"/>
      <c r="AD144" s="32"/>
      <c r="AE144" s="32"/>
      <c r="AT144" s="17" t="s">
        <v>213</v>
      </c>
      <c r="AU144" s="17" t="s">
        <v>87</v>
      </c>
    </row>
    <row r="145" spans="1:65" s="2" customFormat="1" ht="44.25" customHeight="1">
      <c r="A145" s="32"/>
      <c r="B145" s="143"/>
      <c r="C145" s="144" t="s">
        <v>231</v>
      </c>
      <c r="D145" s="144" t="s">
        <v>208</v>
      </c>
      <c r="E145" s="145" t="s">
        <v>1920</v>
      </c>
      <c r="F145" s="146" t="s">
        <v>1921</v>
      </c>
      <c r="G145" s="147" t="s">
        <v>333</v>
      </c>
      <c r="H145" s="148">
        <v>1</v>
      </c>
      <c r="I145" s="149"/>
      <c r="J145" s="150">
        <f>ROUND(I145*H145,2)</f>
        <v>0</v>
      </c>
      <c r="K145" s="151"/>
      <c r="L145" s="33"/>
      <c r="M145" s="152" t="s">
        <v>1</v>
      </c>
      <c r="N145" s="153" t="s">
        <v>44</v>
      </c>
      <c r="O145" s="58"/>
      <c r="P145" s="154">
        <f>O145*H145</f>
        <v>0</v>
      </c>
      <c r="Q145" s="154">
        <v>0</v>
      </c>
      <c r="R145" s="154">
        <f>Q145*H145</f>
        <v>0</v>
      </c>
      <c r="S145" s="154">
        <v>0</v>
      </c>
      <c r="T145" s="155">
        <f>S145*H145</f>
        <v>0</v>
      </c>
      <c r="U145" s="32"/>
      <c r="V145" s="32"/>
      <c r="W145" s="32"/>
      <c r="X145" s="32"/>
      <c r="Y145" s="32"/>
      <c r="Z145" s="32"/>
      <c r="AA145" s="32"/>
      <c r="AB145" s="32"/>
      <c r="AC145" s="32"/>
      <c r="AD145" s="32"/>
      <c r="AE145" s="32"/>
      <c r="AR145" s="156" t="s">
        <v>902</v>
      </c>
      <c r="AT145" s="156" t="s">
        <v>208</v>
      </c>
      <c r="AU145" s="156" t="s">
        <v>87</v>
      </c>
      <c r="AY145" s="17" t="s">
        <v>207</v>
      </c>
      <c r="BE145" s="157">
        <f>IF(N145="základní",J145,0)</f>
        <v>0</v>
      </c>
      <c r="BF145" s="157">
        <f>IF(N145="snížená",J145,0)</f>
        <v>0</v>
      </c>
      <c r="BG145" s="157">
        <f>IF(N145="zákl. přenesená",J145,0)</f>
        <v>0</v>
      </c>
      <c r="BH145" s="157">
        <f>IF(N145="sníž. přenesená",J145,0)</f>
        <v>0</v>
      </c>
      <c r="BI145" s="157">
        <f>IF(N145="nulová",J145,0)</f>
        <v>0</v>
      </c>
      <c r="BJ145" s="17" t="s">
        <v>87</v>
      </c>
      <c r="BK145" s="157">
        <f>ROUND(I145*H145,2)</f>
        <v>0</v>
      </c>
      <c r="BL145" s="17" t="s">
        <v>902</v>
      </c>
      <c r="BM145" s="156" t="s">
        <v>2016</v>
      </c>
    </row>
    <row r="146" spans="1:47" s="2" customFormat="1" ht="39">
      <c r="A146" s="32"/>
      <c r="B146" s="33"/>
      <c r="C146" s="32"/>
      <c r="D146" s="158" t="s">
        <v>213</v>
      </c>
      <c r="E146" s="32"/>
      <c r="F146" s="159" t="s">
        <v>1923</v>
      </c>
      <c r="G146" s="32"/>
      <c r="H146" s="32"/>
      <c r="I146" s="160"/>
      <c r="J146" s="32"/>
      <c r="K146" s="32"/>
      <c r="L146" s="33"/>
      <c r="M146" s="161"/>
      <c r="N146" s="162"/>
      <c r="O146" s="58"/>
      <c r="P146" s="58"/>
      <c r="Q146" s="58"/>
      <c r="R146" s="58"/>
      <c r="S146" s="58"/>
      <c r="T146" s="59"/>
      <c r="U146" s="32"/>
      <c r="V146" s="32"/>
      <c r="W146" s="32"/>
      <c r="X146" s="32"/>
      <c r="Y146" s="32"/>
      <c r="Z146" s="32"/>
      <c r="AA146" s="32"/>
      <c r="AB146" s="32"/>
      <c r="AC146" s="32"/>
      <c r="AD146" s="32"/>
      <c r="AE146" s="32"/>
      <c r="AT146" s="17" t="s">
        <v>213</v>
      </c>
      <c r="AU146" s="17" t="s">
        <v>87</v>
      </c>
    </row>
    <row r="147" spans="1:65" s="2" customFormat="1" ht="55.5" customHeight="1">
      <c r="A147" s="32"/>
      <c r="B147" s="143"/>
      <c r="C147" s="197" t="s">
        <v>254</v>
      </c>
      <c r="D147" s="197" t="s">
        <v>267</v>
      </c>
      <c r="E147" s="198" t="s">
        <v>1924</v>
      </c>
      <c r="F147" s="199" t="s">
        <v>1925</v>
      </c>
      <c r="G147" s="200" t="s">
        <v>333</v>
      </c>
      <c r="H147" s="201">
        <v>1</v>
      </c>
      <c r="I147" s="202"/>
      <c r="J147" s="203">
        <f>ROUND(I147*H147,2)</f>
        <v>0</v>
      </c>
      <c r="K147" s="204"/>
      <c r="L147" s="205"/>
      <c r="M147" s="206" t="s">
        <v>1</v>
      </c>
      <c r="N147" s="207" t="s">
        <v>44</v>
      </c>
      <c r="O147" s="58"/>
      <c r="P147" s="154">
        <f>O147*H147</f>
        <v>0</v>
      </c>
      <c r="Q147" s="154">
        <v>0</v>
      </c>
      <c r="R147" s="154">
        <f>Q147*H147</f>
        <v>0</v>
      </c>
      <c r="S147" s="154">
        <v>0</v>
      </c>
      <c r="T147" s="155">
        <f>S147*H147</f>
        <v>0</v>
      </c>
      <c r="U147" s="32"/>
      <c r="V147" s="32"/>
      <c r="W147" s="32"/>
      <c r="X147" s="32"/>
      <c r="Y147" s="32"/>
      <c r="Z147" s="32"/>
      <c r="AA147" s="32"/>
      <c r="AB147" s="32"/>
      <c r="AC147" s="32"/>
      <c r="AD147" s="32"/>
      <c r="AE147" s="32"/>
      <c r="AR147" s="156" t="s">
        <v>604</v>
      </c>
      <c r="AT147" s="156" t="s">
        <v>267</v>
      </c>
      <c r="AU147" s="156" t="s">
        <v>87</v>
      </c>
      <c r="AY147" s="17" t="s">
        <v>207</v>
      </c>
      <c r="BE147" s="157">
        <f>IF(N147="základní",J147,0)</f>
        <v>0</v>
      </c>
      <c r="BF147" s="157">
        <f>IF(N147="snížená",J147,0)</f>
        <v>0</v>
      </c>
      <c r="BG147" s="157">
        <f>IF(N147="zákl. přenesená",J147,0)</f>
        <v>0</v>
      </c>
      <c r="BH147" s="157">
        <f>IF(N147="sníž. přenesená",J147,0)</f>
        <v>0</v>
      </c>
      <c r="BI147" s="157">
        <f>IF(N147="nulová",J147,0)</f>
        <v>0</v>
      </c>
      <c r="BJ147" s="17" t="s">
        <v>87</v>
      </c>
      <c r="BK147" s="157">
        <f>ROUND(I147*H147,2)</f>
        <v>0</v>
      </c>
      <c r="BL147" s="17" t="s">
        <v>604</v>
      </c>
      <c r="BM147" s="156" t="s">
        <v>2017</v>
      </c>
    </row>
    <row r="148" spans="1:47" s="2" customFormat="1" ht="29.25">
      <c r="A148" s="32"/>
      <c r="B148" s="33"/>
      <c r="C148" s="32"/>
      <c r="D148" s="158" t="s">
        <v>213</v>
      </c>
      <c r="E148" s="32"/>
      <c r="F148" s="159" t="s">
        <v>1925</v>
      </c>
      <c r="G148" s="32"/>
      <c r="H148" s="32"/>
      <c r="I148" s="160"/>
      <c r="J148" s="32"/>
      <c r="K148" s="32"/>
      <c r="L148" s="33"/>
      <c r="M148" s="161"/>
      <c r="N148" s="162"/>
      <c r="O148" s="58"/>
      <c r="P148" s="58"/>
      <c r="Q148" s="58"/>
      <c r="R148" s="58"/>
      <c r="S148" s="58"/>
      <c r="T148" s="59"/>
      <c r="U148" s="32"/>
      <c r="V148" s="32"/>
      <c r="W148" s="32"/>
      <c r="X148" s="32"/>
      <c r="Y148" s="32"/>
      <c r="Z148" s="32"/>
      <c r="AA148" s="32"/>
      <c r="AB148" s="32"/>
      <c r="AC148" s="32"/>
      <c r="AD148" s="32"/>
      <c r="AE148" s="32"/>
      <c r="AT148" s="17" t="s">
        <v>213</v>
      </c>
      <c r="AU148" s="17" t="s">
        <v>87</v>
      </c>
    </row>
    <row r="149" spans="1:65" s="2" customFormat="1" ht="33" customHeight="1">
      <c r="A149" s="32"/>
      <c r="B149" s="143"/>
      <c r="C149" s="197" t="s">
        <v>235</v>
      </c>
      <c r="D149" s="197" t="s">
        <v>267</v>
      </c>
      <c r="E149" s="198" t="s">
        <v>1927</v>
      </c>
      <c r="F149" s="199" t="s">
        <v>1928</v>
      </c>
      <c r="G149" s="200" t="s">
        <v>333</v>
      </c>
      <c r="H149" s="201">
        <v>1</v>
      </c>
      <c r="I149" s="202"/>
      <c r="J149" s="203">
        <f>ROUND(I149*H149,2)</f>
        <v>0</v>
      </c>
      <c r="K149" s="204"/>
      <c r="L149" s="205"/>
      <c r="M149" s="206" t="s">
        <v>1</v>
      </c>
      <c r="N149" s="207" t="s">
        <v>44</v>
      </c>
      <c r="O149" s="58"/>
      <c r="P149" s="154">
        <f>O149*H149</f>
        <v>0</v>
      </c>
      <c r="Q149" s="154">
        <v>0</v>
      </c>
      <c r="R149" s="154">
        <f>Q149*H149</f>
        <v>0</v>
      </c>
      <c r="S149" s="154">
        <v>0</v>
      </c>
      <c r="T149" s="155">
        <f>S149*H149</f>
        <v>0</v>
      </c>
      <c r="U149" s="32"/>
      <c r="V149" s="32"/>
      <c r="W149" s="32"/>
      <c r="X149" s="32"/>
      <c r="Y149" s="32"/>
      <c r="Z149" s="32"/>
      <c r="AA149" s="32"/>
      <c r="AB149" s="32"/>
      <c r="AC149" s="32"/>
      <c r="AD149" s="32"/>
      <c r="AE149" s="32"/>
      <c r="AR149" s="156" t="s">
        <v>604</v>
      </c>
      <c r="AT149" s="156" t="s">
        <v>267</v>
      </c>
      <c r="AU149" s="156" t="s">
        <v>87</v>
      </c>
      <c r="AY149" s="17" t="s">
        <v>207</v>
      </c>
      <c r="BE149" s="157">
        <f>IF(N149="základní",J149,0)</f>
        <v>0</v>
      </c>
      <c r="BF149" s="157">
        <f>IF(N149="snížená",J149,0)</f>
        <v>0</v>
      </c>
      <c r="BG149" s="157">
        <f>IF(N149="zákl. přenesená",J149,0)</f>
        <v>0</v>
      </c>
      <c r="BH149" s="157">
        <f>IF(N149="sníž. přenesená",J149,0)</f>
        <v>0</v>
      </c>
      <c r="BI149" s="157">
        <f>IF(N149="nulová",J149,0)</f>
        <v>0</v>
      </c>
      <c r="BJ149" s="17" t="s">
        <v>87</v>
      </c>
      <c r="BK149" s="157">
        <f>ROUND(I149*H149,2)</f>
        <v>0</v>
      </c>
      <c r="BL149" s="17" t="s">
        <v>604</v>
      </c>
      <c r="BM149" s="156" t="s">
        <v>2018</v>
      </c>
    </row>
    <row r="150" spans="1:47" s="2" customFormat="1" ht="19.5">
      <c r="A150" s="32"/>
      <c r="B150" s="33"/>
      <c r="C150" s="32"/>
      <c r="D150" s="158" t="s">
        <v>213</v>
      </c>
      <c r="E150" s="32"/>
      <c r="F150" s="159" t="s">
        <v>1928</v>
      </c>
      <c r="G150" s="32"/>
      <c r="H150" s="32"/>
      <c r="I150" s="160"/>
      <c r="J150" s="32"/>
      <c r="K150" s="32"/>
      <c r="L150" s="33"/>
      <c r="M150" s="161"/>
      <c r="N150" s="162"/>
      <c r="O150" s="58"/>
      <c r="P150" s="58"/>
      <c r="Q150" s="58"/>
      <c r="R150" s="58"/>
      <c r="S150" s="58"/>
      <c r="T150" s="59"/>
      <c r="U150" s="32"/>
      <c r="V150" s="32"/>
      <c r="W150" s="32"/>
      <c r="X150" s="32"/>
      <c r="Y150" s="32"/>
      <c r="Z150" s="32"/>
      <c r="AA150" s="32"/>
      <c r="AB150" s="32"/>
      <c r="AC150" s="32"/>
      <c r="AD150" s="32"/>
      <c r="AE150" s="32"/>
      <c r="AT150" s="17" t="s">
        <v>213</v>
      </c>
      <c r="AU150" s="17" t="s">
        <v>87</v>
      </c>
    </row>
    <row r="151" spans="1:65" s="2" customFormat="1" ht="16.5" customHeight="1">
      <c r="A151" s="32"/>
      <c r="B151" s="143"/>
      <c r="C151" s="144" t="s">
        <v>8</v>
      </c>
      <c r="D151" s="144" t="s">
        <v>208</v>
      </c>
      <c r="E151" s="145" t="s">
        <v>1930</v>
      </c>
      <c r="F151" s="146" t="s">
        <v>1931</v>
      </c>
      <c r="G151" s="147" t="s">
        <v>333</v>
      </c>
      <c r="H151" s="148">
        <v>1</v>
      </c>
      <c r="I151" s="149"/>
      <c r="J151" s="150">
        <f>ROUND(I151*H151,2)</f>
        <v>0</v>
      </c>
      <c r="K151" s="151"/>
      <c r="L151" s="33"/>
      <c r="M151" s="152" t="s">
        <v>1</v>
      </c>
      <c r="N151" s="153" t="s">
        <v>44</v>
      </c>
      <c r="O151" s="58"/>
      <c r="P151" s="154">
        <f>O151*H151</f>
        <v>0</v>
      </c>
      <c r="Q151" s="154">
        <v>0</v>
      </c>
      <c r="R151" s="154">
        <f>Q151*H151</f>
        <v>0</v>
      </c>
      <c r="S151" s="154">
        <v>0</v>
      </c>
      <c r="T151" s="155">
        <f>S151*H151</f>
        <v>0</v>
      </c>
      <c r="U151" s="32"/>
      <c r="V151" s="32"/>
      <c r="W151" s="32"/>
      <c r="X151" s="32"/>
      <c r="Y151" s="32"/>
      <c r="Z151" s="32"/>
      <c r="AA151" s="32"/>
      <c r="AB151" s="32"/>
      <c r="AC151" s="32"/>
      <c r="AD151" s="32"/>
      <c r="AE151" s="32"/>
      <c r="AR151" s="156" t="s">
        <v>902</v>
      </c>
      <c r="AT151" s="156" t="s">
        <v>208</v>
      </c>
      <c r="AU151" s="156" t="s">
        <v>87</v>
      </c>
      <c r="AY151" s="17" t="s">
        <v>207</v>
      </c>
      <c r="BE151" s="157">
        <f>IF(N151="základní",J151,0)</f>
        <v>0</v>
      </c>
      <c r="BF151" s="157">
        <f>IF(N151="snížená",J151,0)</f>
        <v>0</v>
      </c>
      <c r="BG151" s="157">
        <f>IF(N151="zákl. přenesená",J151,0)</f>
        <v>0</v>
      </c>
      <c r="BH151" s="157">
        <f>IF(N151="sníž. přenesená",J151,0)</f>
        <v>0</v>
      </c>
      <c r="BI151" s="157">
        <f>IF(N151="nulová",J151,0)</f>
        <v>0</v>
      </c>
      <c r="BJ151" s="17" t="s">
        <v>87</v>
      </c>
      <c r="BK151" s="157">
        <f>ROUND(I151*H151,2)</f>
        <v>0</v>
      </c>
      <c r="BL151" s="17" t="s">
        <v>902</v>
      </c>
      <c r="BM151" s="156" t="s">
        <v>2019</v>
      </c>
    </row>
    <row r="152" spans="1:47" s="2" customFormat="1" ht="48.75">
      <c r="A152" s="32"/>
      <c r="B152" s="33"/>
      <c r="C152" s="32"/>
      <c r="D152" s="158" t="s">
        <v>213</v>
      </c>
      <c r="E152" s="32"/>
      <c r="F152" s="159" t="s">
        <v>1933</v>
      </c>
      <c r="G152" s="32"/>
      <c r="H152" s="32"/>
      <c r="I152" s="160"/>
      <c r="J152" s="32"/>
      <c r="K152" s="32"/>
      <c r="L152" s="33"/>
      <c r="M152" s="161"/>
      <c r="N152" s="162"/>
      <c r="O152" s="58"/>
      <c r="P152" s="58"/>
      <c r="Q152" s="58"/>
      <c r="R152" s="58"/>
      <c r="S152" s="58"/>
      <c r="T152" s="59"/>
      <c r="U152" s="32"/>
      <c r="V152" s="32"/>
      <c r="W152" s="32"/>
      <c r="X152" s="32"/>
      <c r="Y152" s="32"/>
      <c r="Z152" s="32"/>
      <c r="AA152" s="32"/>
      <c r="AB152" s="32"/>
      <c r="AC152" s="32"/>
      <c r="AD152" s="32"/>
      <c r="AE152" s="32"/>
      <c r="AT152" s="17" t="s">
        <v>213</v>
      </c>
      <c r="AU152" s="17" t="s">
        <v>87</v>
      </c>
    </row>
    <row r="153" spans="1:65" s="2" customFormat="1" ht="21.75" customHeight="1">
      <c r="A153" s="32"/>
      <c r="B153" s="143"/>
      <c r="C153" s="144" t="s">
        <v>238</v>
      </c>
      <c r="D153" s="144" t="s">
        <v>208</v>
      </c>
      <c r="E153" s="145" t="s">
        <v>2020</v>
      </c>
      <c r="F153" s="146" t="s">
        <v>2021</v>
      </c>
      <c r="G153" s="147" t="s">
        <v>333</v>
      </c>
      <c r="H153" s="148">
        <v>2</v>
      </c>
      <c r="I153" s="149"/>
      <c r="J153" s="150">
        <f>ROUND(I153*H153,2)</f>
        <v>0</v>
      </c>
      <c r="K153" s="151"/>
      <c r="L153" s="33"/>
      <c r="M153" s="152" t="s">
        <v>1</v>
      </c>
      <c r="N153" s="153" t="s">
        <v>44</v>
      </c>
      <c r="O153" s="58"/>
      <c r="P153" s="154">
        <f>O153*H153</f>
        <v>0</v>
      </c>
      <c r="Q153" s="154">
        <v>0</v>
      </c>
      <c r="R153" s="154">
        <f>Q153*H153</f>
        <v>0</v>
      </c>
      <c r="S153" s="154">
        <v>0</v>
      </c>
      <c r="T153" s="155">
        <f>S153*H153</f>
        <v>0</v>
      </c>
      <c r="U153" s="32"/>
      <c r="V153" s="32"/>
      <c r="W153" s="32"/>
      <c r="X153" s="32"/>
      <c r="Y153" s="32"/>
      <c r="Z153" s="32"/>
      <c r="AA153" s="32"/>
      <c r="AB153" s="32"/>
      <c r="AC153" s="32"/>
      <c r="AD153" s="32"/>
      <c r="AE153" s="32"/>
      <c r="AR153" s="156" t="s">
        <v>902</v>
      </c>
      <c r="AT153" s="156" t="s">
        <v>208</v>
      </c>
      <c r="AU153" s="156" t="s">
        <v>87</v>
      </c>
      <c r="AY153" s="17" t="s">
        <v>207</v>
      </c>
      <c r="BE153" s="157">
        <f>IF(N153="základní",J153,0)</f>
        <v>0</v>
      </c>
      <c r="BF153" s="157">
        <f>IF(N153="snížená",J153,0)</f>
        <v>0</v>
      </c>
      <c r="BG153" s="157">
        <f>IF(N153="zákl. přenesená",J153,0)</f>
        <v>0</v>
      </c>
      <c r="BH153" s="157">
        <f>IF(N153="sníž. přenesená",J153,0)</f>
        <v>0</v>
      </c>
      <c r="BI153" s="157">
        <f>IF(N153="nulová",J153,0)</f>
        <v>0</v>
      </c>
      <c r="BJ153" s="17" t="s">
        <v>87</v>
      </c>
      <c r="BK153" s="157">
        <f>ROUND(I153*H153,2)</f>
        <v>0</v>
      </c>
      <c r="BL153" s="17" t="s">
        <v>902</v>
      </c>
      <c r="BM153" s="156" t="s">
        <v>2022</v>
      </c>
    </row>
    <row r="154" spans="1:47" s="2" customFormat="1" ht="12">
      <c r="A154" s="32"/>
      <c r="B154" s="33"/>
      <c r="C154" s="32"/>
      <c r="D154" s="158" t="s">
        <v>213</v>
      </c>
      <c r="E154" s="32"/>
      <c r="F154" s="159" t="s">
        <v>2021</v>
      </c>
      <c r="G154" s="32"/>
      <c r="H154" s="32"/>
      <c r="I154" s="160"/>
      <c r="J154" s="32"/>
      <c r="K154" s="32"/>
      <c r="L154" s="33"/>
      <c r="M154" s="161"/>
      <c r="N154" s="162"/>
      <c r="O154" s="58"/>
      <c r="P154" s="58"/>
      <c r="Q154" s="58"/>
      <c r="R154" s="58"/>
      <c r="S154" s="58"/>
      <c r="T154" s="59"/>
      <c r="U154" s="32"/>
      <c r="V154" s="32"/>
      <c r="W154" s="32"/>
      <c r="X154" s="32"/>
      <c r="Y154" s="32"/>
      <c r="Z154" s="32"/>
      <c r="AA154" s="32"/>
      <c r="AB154" s="32"/>
      <c r="AC154" s="32"/>
      <c r="AD154" s="32"/>
      <c r="AE154" s="32"/>
      <c r="AT154" s="17" t="s">
        <v>213</v>
      </c>
      <c r="AU154" s="17" t="s">
        <v>87</v>
      </c>
    </row>
    <row r="155" spans="1:65" s="2" customFormat="1" ht="33" customHeight="1">
      <c r="A155" s="32"/>
      <c r="B155" s="143"/>
      <c r="C155" s="197" t="s">
        <v>269</v>
      </c>
      <c r="D155" s="197" t="s">
        <v>267</v>
      </c>
      <c r="E155" s="198" t="s">
        <v>2023</v>
      </c>
      <c r="F155" s="199" t="s">
        <v>2024</v>
      </c>
      <c r="G155" s="200" t="s">
        <v>333</v>
      </c>
      <c r="H155" s="201">
        <v>2</v>
      </c>
      <c r="I155" s="202"/>
      <c r="J155" s="203">
        <f>ROUND(I155*H155,2)</f>
        <v>0</v>
      </c>
      <c r="K155" s="204"/>
      <c r="L155" s="205"/>
      <c r="M155" s="206" t="s">
        <v>1</v>
      </c>
      <c r="N155" s="207" t="s">
        <v>44</v>
      </c>
      <c r="O155" s="58"/>
      <c r="P155" s="154">
        <f>O155*H155</f>
        <v>0</v>
      </c>
      <c r="Q155" s="154">
        <v>0</v>
      </c>
      <c r="R155" s="154">
        <f>Q155*H155</f>
        <v>0</v>
      </c>
      <c r="S155" s="154">
        <v>0</v>
      </c>
      <c r="T155" s="155">
        <f>S155*H155</f>
        <v>0</v>
      </c>
      <c r="U155" s="32"/>
      <c r="V155" s="32"/>
      <c r="W155" s="32"/>
      <c r="X155" s="32"/>
      <c r="Y155" s="32"/>
      <c r="Z155" s="32"/>
      <c r="AA155" s="32"/>
      <c r="AB155" s="32"/>
      <c r="AC155" s="32"/>
      <c r="AD155" s="32"/>
      <c r="AE155" s="32"/>
      <c r="AR155" s="156" t="s">
        <v>604</v>
      </c>
      <c r="AT155" s="156" t="s">
        <v>267</v>
      </c>
      <c r="AU155" s="156" t="s">
        <v>87</v>
      </c>
      <c r="AY155" s="17" t="s">
        <v>207</v>
      </c>
      <c r="BE155" s="157">
        <f>IF(N155="základní",J155,0)</f>
        <v>0</v>
      </c>
      <c r="BF155" s="157">
        <f>IF(N155="snížená",J155,0)</f>
        <v>0</v>
      </c>
      <c r="BG155" s="157">
        <f>IF(N155="zákl. přenesená",J155,0)</f>
        <v>0</v>
      </c>
      <c r="BH155" s="157">
        <f>IF(N155="sníž. přenesená",J155,0)</f>
        <v>0</v>
      </c>
      <c r="BI155" s="157">
        <f>IF(N155="nulová",J155,0)</f>
        <v>0</v>
      </c>
      <c r="BJ155" s="17" t="s">
        <v>87</v>
      </c>
      <c r="BK155" s="157">
        <f>ROUND(I155*H155,2)</f>
        <v>0</v>
      </c>
      <c r="BL155" s="17" t="s">
        <v>604</v>
      </c>
      <c r="BM155" s="156" t="s">
        <v>2025</v>
      </c>
    </row>
    <row r="156" spans="1:47" s="2" customFormat="1" ht="19.5">
      <c r="A156" s="32"/>
      <c r="B156" s="33"/>
      <c r="C156" s="32"/>
      <c r="D156" s="158" t="s">
        <v>213</v>
      </c>
      <c r="E156" s="32"/>
      <c r="F156" s="159" t="s">
        <v>2024</v>
      </c>
      <c r="G156" s="32"/>
      <c r="H156" s="32"/>
      <c r="I156" s="160"/>
      <c r="J156" s="32"/>
      <c r="K156" s="32"/>
      <c r="L156" s="33"/>
      <c r="M156" s="161"/>
      <c r="N156" s="162"/>
      <c r="O156" s="58"/>
      <c r="P156" s="58"/>
      <c r="Q156" s="58"/>
      <c r="R156" s="58"/>
      <c r="S156" s="58"/>
      <c r="T156" s="59"/>
      <c r="U156" s="32"/>
      <c r="V156" s="32"/>
      <c r="W156" s="32"/>
      <c r="X156" s="32"/>
      <c r="Y156" s="32"/>
      <c r="Z156" s="32"/>
      <c r="AA156" s="32"/>
      <c r="AB156" s="32"/>
      <c r="AC156" s="32"/>
      <c r="AD156" s="32"/>
      <c r="AE156" s="32"/>
      <c r="AT156" s="17" t="s">
        <v>213</v>
      </c>
      <c r="AU156" s="17" t="s">
        <v>87</v>
      </c>
    </row>
    <row r="157" spans="1:65" s="2" customFormat="1" ht="33" customHeight="1">
      <c r="A157" s="32"/>
      <c r="B157" s="143"/>
      <c r="C157" s="144" t="s">
        <v>243</v>
      </c>
      <c r="D157" s="144" t="s">
        <v>208</v>
      </c>
      <c r="E157" s="145" t="s">
        <v>1934</v>
      </c>
      <c r="F157" s="146" t="s">
        <v>1935</v>
      </c>
      <c r="G157" s="147" t="s">
        <v>333</v>
      </c>
      <c r="H157" s="148">
        <v>1</v>
      </c>
      <c r="I157" s="149"/>
      <c r="J157" s="150">
        <f>ROUND(I157*H157,2)</f>
        <v>0</v>
      </c>
      <c r="K157" s="151"/>
      <c r="L157" s="33"/>
      <c r="M157" s="152" t="s">
        <v>1</v>
      </c>
      <c r="N157" s="153" t="s">
        <v>44</v>
      </c>
      <c r="O157" s="58"/>
      <c r="P157" s="154">
        <f>O157*H157</f>
        <v>0</v>
      </c>
      <c r="Q157" s="154">
        <v>0</v>
      </c>
      <c r="R157" s="154">
        <f>Q157*H157</f>
        <v>0</v>
      </c>
      <c r="S157" s="154">
        <v>0</v>
      </c>
      <c r="T157" s="155">
        <f>S157*H157</f>
        <v>0</v>
      </c>
      <c r="U157" s="32"/>
      <c r="V157" s="32"/>
      <c r="W157" s="32"/>
      <c r="X157" s="32"/>
      <c r="Y157" s="32"/>
      <c r="Z157" s="32"/>
      <c r="AA157" s="32"/>
      <c r="AB157" s="32"/>
      <c r="AC157" s="32"/>
      <c r="AD157" s="32"/>
      <c r="AE157" s="32"/>
      <c r="AR157" s="156" t="s">
        <v>902</v>
      </c>
      <c r="AT157" s="156" t="s">
        <v>208</v>
      </c>
      <c r="AU157" s="156" t="s">
        <v>87</v>
      </c>
      <c r="AY157" s="17" t="s">
        <v>207</v>
      </c>
      <c r="BE157" s="157">
        <f>IF(N157="základní",J157,0)</f>
        <v>0</v>
      </c>
      <c r="BF157" s="157">
        <f>IF(N157="snížená",J157,0)</f>
        <v>0</v>
      </c>
      <c r="BG157" s="157">
        <f>IF(N157="zákl. přenesená",J157,0)</f>
        <v>0</v>
      </c>
      <c r="BH157" s="157">
        <f>IF(N157="sníž. přenesená",J157,0)</f>
        <v>0</v>
      </c>
      <c r="BI157" s="157">
        <f>IF(N157="nulová",J157,0)</f>
        <v>0</v>
      </c>
      <c r="BJ157" s="17" t="s">
        <v>87</v>
      </c>
      <c r="BK157" s="157">
        <f>ROUND(I157*H157,2)</f>
        <v>0</v>
      </c>
      <c r="BL157" s="17" t="s">
        <v>902</v>
      </c>
      <c r="BM157" s="156" t="s">
        <v>2026</v>
      </c>
    </row>
    <row r="158" spans="1:47" s="2" customFormat="1" ht="19.5">
      <c r="A158" s="32"/>
      <c r="B158" s="33"/>
      <c r="C158" s="32"/>
      <c r="D158" s="158" t="s">
        <v>213</v>
      </c>
      <c r="E158" s="32"/>
      <c r="F158" s="159" t="s">
        <v>1935</v>
      </c>
      <c r="G158" s="32"/>
      <c r="H158" s="32"/>
      <c r="I158" s="160"/>
      <c r="J158" s="32"/>
      <c r="K158" s="32"/>
      <c r="L158" s="33"/>
      <c r="M158" s="161"/>
      <c r="N158" s="162"/>
      <c r="O158" s="58"/>
      <c r="P158" s="58"/>
      <c r="Q158" s="58"/>
      <c r="R158" s="58"/>
      <c r="S158" s="58"/>
      <c r="T158" s="59"/>
      <c r="U158" s="32"/>
      <c r="V158" s="32"/>
      <c r="W158" s="32"/>
      <c r="X158" s="32"/>
      <c r="Y158" s="32"/>
      <c r="Z158" s="32"/>
      <c r="AA158" s="32"/>
      <c r="AB158" s="32"/>
      <c r="AC158" s="32"/>
      <c r="AD158" s="32"/>
      <c r="AE158" s="32"/>
      <c r="AT158" s="17" t="s">
        <v>213</v>
      </c>
      <c r="AU158" s="17" t="s">
        <v>87</v>
      </c>
    </row>
    <row r="159" spans="1:65" s="2" customFormat="1" ht="33" customHeight="1">
      <c r="A159" s="32"/>
      <c r="B159" s="143"/>
      <c r="C159" s="197" t="s">
        <v>276</v>
      </c>
      <c r="D159" s="197" t="s">
        <v>267</v>
      </c>
      <c r="E159" s="198" t="s">
        <v>1937</v>
      </c>
      <c r="F159" s="199" t="s">
        <v>1938</v>
      </c>
      <c r="G159" s="200" t="s">
        <v>333</v>
      </c>
      <c r="H159" s="201">
        <v>1</v>
      </c>
      <c r="I159" s="202"/>
      <c r="J159" s="203">
        <f>ROUND(I159*H159,2)</f>
        <v>0</v>
      </c>
      <c r="K159" s="204"/>
      <c r="L159" s="205"/>
      <c r="M159" s="206" t="s">
        <v>1</v>
      </c>
      <c r="N159" s="207" t="s">
        <v>44</v>
      </c>
      <c r="O159" s="58"/>
      <c r="P159" s="154">
        <f>O159*H159</f>
        <v>0</v>
      </c>
      <c r="Q159" s="154">
        <v>0</v>
      </c>
      <c r="R159" s="154">
        <f>Q159*H159</f>
        <v>0</v>
      </c>
      <c r="S159" s="154">
        <v>0</v>
      </c>
      <c r="T159" s="155">
        <f>S159*H159</f>
        <v>0</v>
      </c>
      <c r="U159" s="32"/>
      <c r="V159" s="32"/>
      <c r="W159" s="32"/>
      <c r="X159" s="32"/>
      <c r="Y159" s="32"/>
      <c r="Z159" s="32"/>
      <c r="AA159" s="32"/>
      <c r="AB159" s="32"/>
      <c r="AC159" s="32"/>
      <c r="AD159" s="32"/>
      <c r="AE159" s="32"/>
      <c r="AR159" s="156" t="s">
        <v>604</v>
      </c>
      <c r="AT159" s="156" t="s">
        <v>267</v>
      </c>
      <c r="AU159" s="156" t="s">
        <v>87</v>
      </c>
      <c r="AY159" s="17" t="s">
        <v>207</v>
      </c>
      <c r="BE159" s="157">
        <f>IF(N159="základní",J159,0)</f>
        <v>0</v>
      </c>
      <c r="BF159" s="157">
        <f>IF(N159="snížená",J159,0)</f>
        <v>0</v>
      </c>
      <c r="BG159" s="157">
        <f>IF(N159="zákl. přenesená",J159,0)</f>
        <v>0</v>
      </c>
      <c r="BH159" s="157">
        <f>IF(N159="sníž. přenesená",J159,0)</f>
        <v>0</v>
      </c>
      <c r="BI159" s="157">
        <f>IF(N159="nulová",J159,0)</f>
        <v>0</v>
      </c>
      <c r="BJ159" s="17" t="s">
        <v>87</v>
      </c>
      <c r="BK159" s="157">
        <f>ROUND(I159*H159,2)</f>
        <v>0</v>
      </c>
      <c r="BL159" s="17" t="s">
        <v>604</v>
      </c>
      <c r="BM159" s="156" t="s">
        <v>2027</v>
      </c>
    </row>
    <row r="160" spans="1:47" s="2" customFormat="1" ht="19.5">
      <c r="A160" s="32"/>
      <c r="B160" s="33"/>
      <c r="C160" s="32"/>
      <c r="D160" s="158" t="s">
        <v>213</v>
      </c>
      <c r="E160" s="32"/>
      <c r="F160" s="159" t="s">
        <v>1938</v>
      </c>
      <c r="G160" s="32"/>
      <c r="H160" s="32"/>
      <c r="I160" s="160"/>
      <c r="J160" s="32"/>
      <c r="K160" s="32"/>
      <c r="L160" s="33"/>
      <c r="M160" s="161"/>
      <c r="N160" s="162"/>
      <c r="O160" s="58"/>
      <c r="P160" s="58"/>
      <c r="Q160" s="58"/>
      <c r="R160" s="58"/>
      <c r="S160" s="58"/>
      <c r="T160" s="59"/>
      <c r="U160" s="32"/>
      <c r="V160" s="32"/>
      <c r="W160" s="32"/>
      <c r="X160" s="32"/>
      <c r="Y160" s="32"/>
      <c r="Z160" s="32"/>
      <c r="AA160" s="32"/>
      <c r="AB160" s="32"/>
      <c r="AC160" s="32"/>
      <c r="AD160" s="32"/>
      <c r="AE160" s="32"/>
      <c r="AT160" s="17" t="s">
        <v>213</v>
      </c>
      <c r="AU160" s="17" t="s">
        <v>87</v>
      </c>
    </row>
    <row r="161" spans="1:65" s="2" customFormat="1" ht="33" customHeight="1">
      <c r="A161" s="32"/>
      <c r="B161" s="143"/>
      <c r="C161" s="197" t="s">
        <v>246</v>
      </c>
      <c r="D161" s="197" t="s">
        <v>267</v>
      </c>
      <c r="E161" s="198" t="s">
        <v>1940</v>
      </c>
      <c r="F161" s="199" t="s">
        <v>1941</v>
      </c>
      <c r="G161" s="200" t="s">
        <v>333</v>
      </c>
      <c r="H161" s="201">
        <v>12</v>
      </c>
      <c r="I161" s="202"/>
      <c r="J161" s="203">
        <f>ROUND(I161*H161,2)</f>
        <v>0</v>
      </c>
      <c r="K161" s="204"/>
      <c r="L161" s="205"/>
      <c r="M161" s="206" t="s">
        <v>1</v>
      </c>
      <c r="N161" s="207" t="s">
        <v>44</v>
      </c>
      <c r="O161" s="58"/>
      <c r="P161" s="154">
        <f>O161*H161</f>
        <v>0</v>
      </c>
      <c r="Q161" s="154">
        <v>0</v>
      </c>
      <c r="R161" s="154">
        <f>Q161*H161</f>
        <v>0</v>
      </c>
      <c r="S161" s="154">
        <v>0</v>
      </c>
      <c r="T161" s="155">
        <f>S161*H161</f>
        <v>0</v>
      </c>
      <c r="U161" s="32"/>
      <c r="V161" s="32"/>
      <c r="W161" s="32"/>
      <c r="X161" s="32"/>
      <c r="Y161" s="32"/>
      <c r="Z161" s="32"/>
      <c r="AA161" s="32"/>
      <c r="AB161" s="32"/>
      <c r="AC161" s="32"/>
      <c r="AD161" s="32"/>
      <c r="AE161" s="32"/>
      <c r="AR161" s="156" t="s">
        <v>604</v>
      </c>
      <c r="AT161" s="156" t="s">
        <v>267</v>
      </c>
      <c r="AU161" s="156" t="s">
        <v>87</v>
      </c>
      <c r="AY161" s="17" t="s">
        <v>207</v>
      </c>
      <c r="BE161" s="157">
        <f>IF(N161="základní",J161,0)</f>
        <v>0</v>
      </c>
      <c r="BF161" s="157">
        <f>IF(N161="snížená",J161,0)</f>
        <v>0</v>
      </c>
      <c r="BG161" s="157">
        <f>IF(N161="zákl. přenesená",J161,0)</f>
        <v>0</v>
      </c>
      <c r="BH161" s="157">
        <f>IF(N161="sníž. přenesená",J161,0)</f>
        <v>0</v>
      </c>
      <c r="BI161" s="157">
        <f>IF(N161="nulová",J161,0)</f>
        <v>0</v>
      </c>
      <c r="BJ161" s="17" t="s">
        <v>87</v>
      </c>
      <c r="BK161" s="157">
        <f>ROUND(I161*H161,2)</f>
        <v>0</v>
      </c>
      <c r="BL161" s="17" t="s">
        <v>604</v>
      </c>
      <c r="BM161" s="156" t="s">
        <v>2028</v>
      </c>
    </row>
    <row r="162" spans="1:47" s="2" customFormat="1" ht="19.5">
      <c r="A162" s="32"/>
      <c r="B162" s="33"/>
      <c r="C162" s="32"/>
      <c r="D162" s="158" t="s">
        <v>213</v>
      </c>
      <c r="E162" s="32"/>
      <c r="F162" s="159" t="s">
        <v>1941</v>
      </c>
      <c r="G162" s="32"/>
      <c r="H162" s="32"/>
      <c r="I162" s="160"/>
      <c r="J162" s="32"/>
      <c r="K162" s="32"/>
      <c r="L162" s="33"/>
      <c r="M162" s="161"/>
      <c r="N162" s="162"/>
      <c r="O162" s="58"/>
      <c r="P162" s="58"/>
      <c r="Q162" s="58"/>
      <c r="R162" s="58"/>
      <c r="S162" s="58"/>
      <c r="T162" s="59"/>
      <c r="U162" s="32"/>
      <c r="V162" s="32"/>
      <c r="W162" s="32"/>
      <c r="X162" s="32"/>
      <c r="Y162" s="32"/>
      <c r="Z162" s="32"/>
      <c r="AA162" s="32"/>
      <c r="AB162" s="32"/>
      <c r="AC162" s="32"/>
      <c r="AD162" s="32"/>
      <c r="AE162" s="32"/>
      <c r="AT162" s="17" t="s">
        <v>213</v>
      </c>
      <c r="AU162" s="17" t="s">
        <v>87</v>
      </c>
    </row>
    <row r="163" spans="1:65" s="2" customFormat="1" ht="21.75" customHeight="1">
      <c r="A163" s="32"/>
      <c r="B163" s="143"/>
      <c r="C163" s="144" t="s">
        <v>7</v>
      </c>
      <c r="D163" s="144" t="s">
        <v>208</v>
      </c>
      <c r="E163" s="145" t="s">
        <v>1943</v>
      </c>
      <c r="F163" s="146" t="s">
        <v>1944</v>
      </c>
      <c r="G163" s="147" t="s">
        <v>333</v>
      </c>
      <c r="H163" s="148">
        <v>12</v>
      </c>
      <c r="I163" s="149"/>
      <c r="J163" s="150">
        <f>ROUND(I163*H163,2)</f>
        <v>0</v>
      </c>
      <c r="K163" s="151"/>
      <c r="L163" s="33"/>
      <c r="M163" s="152" t="s">
        <v>1</v>
      </c>
      <c r="N163" s="153" t="s">
        <v>44</v>
      </c>
      <c r="O163" s="58"/>
      <c r="P163" s="154">
        <f>O163*H163</f>
        <v>0</v>
      </c>
      <c r="Q163" s="154">
        <v>0</v>
      </c>
      <c r="R163" s="154">
        <f>Q163*H163</f>
        <v>0</v>
      </c>
      <c r="S163" s="154">
        <v>0</v>
      </c>
      <c r="T163" s="155">
        <f>S163*H163</f>
        <v>0</v>
      </c>
      <c r="U163" s="32"/>
      <c r="V163" s="32"/>
      <c r="W163" s="32"/>
      <c r="X163" s="32"/>
      <c r="Y163" s="32"/>
      <c r="Z163" s="32"/>
      <c r="AA163" s="32"/>
      <c r="AB163" s="32"/>
      <c r="AC163" s="32"/>
      <c r="AD163" s="32"/>
      <c r="AE163" s="32"/>
      <c r="AR163" s="156" t="s">
        <v>902</v>
      </c>
      <c r="AT163" s="156" t="s">
        <v>208</v>
      </c>
      <c r="AU163" s="156" t="s">
        <v>87</v>
      </c>
      <c r="AY163" s="17" t="s">
        <v>207</v>
      </c>
      <c r="BE163" s="157">
        <f>IF(N163="základní",J163,0)</f>
        <v>0</v>
      </c>
      <c r="BF163" s="157">
        <f>IF(N163="snížená",J163,0)</f>
        <v>0</v>
      </c>
      <c r="BG163" s="157">
        <f>IF(N163="zákl. přenesená",J163,0)</f>
        <v>0</v>
      </c>
      <c r="BH163" s="157">
        <f>IF(N163="sníž. přenesená",J163,0)</f>
        <v>0</v>
      </c>
      <c r="BI163" s="157">
        <f>IF(N163="nulová",J163,0)</f>
        <v>0</v>
      </c>
      <c r="BJ163" s="17" t="s">
        <v>87</v>
      </c>
      <c r="BK163" s="157">
        <f>ROUND(I163*H163,2)</f>
        <v>0</v>
      </c>
      <c r="BL163" s="17" t="s">
        <v>902</v>
      </c>
      <c r="BM163" s="156" t="s">
        <v>2029</v>
      </c>
    </row>
    <row r="164" spans="1:47" s="2" customFormat="1" ht="19.5">
      <c r="A164" s="32"/>
      <c r="B164" s="33"/>
      <c r="C164" s="32"/>
      <c r="D164" s="158" t="s">
        <v>213</v>
      </c>
      <c r="E164" s="32"/>
      <c r="F164" s="159" t="s">
        <v>1946</v>
      </c>
      <c r="G164" s="32"/>
      <c r="H164" s="32"/>
      <c r="I164" s="160"/>
      <c r="J164" s="32"/>
      <c r="K164" s="32"/>
      <c r="L164" s="33"/>
      <c r="M164" s="161"/>
      <c r="N164" s="162"/>
      <c r="O164" s="58"/>
      <c r="P164" s="58"/>
      <c r="Q164" s="58"/>
      <c r="R164" s="58"/>
      <c r="S164" s="58"/>
      <c r="T164" s="59"/>
      <c r="U164" s="32"/>
      <c r="V164" s="32"/>
      <c r="W164" s="32"/>
      <c r="X164" s="32"/>
      <c r="Y164" s="32"/>
      <c r="Z164" s="32"/>
      <c r="AA164" s="32"/>
      <c r="AB164" s="32"/>
      <c r="AC164" s="32"/>
      <c r="AD164" s="32"/>
      <c r="AE164" s="32"/>
      <c r="AT164" s="17" t="s">
        <v>213</v>
      </c>
      <c r="AU164" s="17" t="s">
        <v>87</v>
      </c>
    </row>
    <row r="165" spans="1:65" s="2" customFormat="1" ht="33" customHeight="1">
      <c r="A165" s="32"/>
      <c r="B165" s="143"/>
      <c r="C165" s="144" t="s">
        <v>250</v>
      </c>
      <c r="D165" s="144" t="s">
        <v>208</v>
      </c>
      <c r="E165" s="145" t="s">
        <v>1947</v>
      </c>
      <c r="F165" s="146" t="s">
        <v>1948</v>
      </c>
      <c r="G165" s="147" t="s">
        <v>333</v>
      </c>
      <c r="H165" s="148">
        <v>1</v>
      </c>
      <c r="I165" s="149"/>
      <c r="J165" s="150">
        <f>ROUND(I165*H165,2)</f>
        <v>0</v>
      </c>
      <c r="K165" s="151"/>
      <c r="L165" s="33"/>
      <c r="M165" s="152" t="s">
        <v>1</v>
      </c>
      <c r="N165" s="153" t="s">
        <v>44</v>
      </c>
      <c r="O165" s="58"/>
      <c r="P165" s="154">
        <f>O165*H165</f>
        <v>0</v>
      </c>
      <c r="Q165" s="154">
        <v>0</v>
      </c>
      <c r="R165" s="154">
        <f>Q165*H165</f>
        <v>0</v>
      </c>
      <c r="S165" s="154">
        <v>0</v>
      </c>
      <c r="T165" s="155">
        <f>S165*H165</f>
        <v>0</v>
      </c>
      <c r="U165" s="32"/>
      <c r="V165" s="32"/>
      <c r="W165" s="32"/>
      <c r="X165" s="32"/>
      <c r="Y165" s="32"/>
      <c r="Z165" s="32"/>
      <c r="AA165" s="32"/>
      <c r="AB165" s="32"/>
      <c r="AC165" s="32"/>
      <c r="AD165" s="32"/>
      <c r="AE165" s="32"/>
      <c r="AR165" s="156" t="s">
        <v>902</v>
      </c>
      <c r="AT165" s="156" t="s">
        <v>208</v>
      </c>
      <c r="AU165" s="156" t="s">
        <v>87</v>
      </c>
      <c r="AY165" s="17" t="s">
        <v>207</v>
      </c>
      <c r="BE165" s="157">
        <f>IF(N165="základní",J165,0)</f>
        <v>0</v>
      </c>
      <c r="BF165" s="157">
        <f>IF(N165="snížená",J165,0)</f>
        <v>0</v>
      </c>
      <c r="BG165" s="157">
        <f>IF(N165="zákl. přenesená",J165,0)</f>
        <v>0</v>
      </c>
      <c r="BH165" s="157">
        <f>IF(N165="sníž. přenesená",J165,0)</f>
        <v>0</v>
      </c>
      <c r="BI165" s="157">
        <f>IF(N165="nulová",J165,0)</f>
        <v>0</v>
      </c>
      <c r="BJ165" s="17" t="s">
        <v>87</v>
      </c>
      <c r="BK165" s="157">
        <f>ROUND(I165*H165,2)</f>
        <v>0</v>
      </c>
      <c r="BL165" s="17" t="s">
        <v>902</v>
      </c>
      <c r="BM165" s="156" t="s">
        <v>2030</v>
      </c>
    </row>
    <row r="166" spans="1:47" s="2" customFormat="1" ht="58.5">
      <c r="A166" s="32"/>
      <c r="B166" s="33"/>
      <c r="C166" s="32"/>
      <c r="D166" s="158" t="s">
        <v>213</v>
      </c>
      <c r="E166" s="32"/>
      <c r="F166" s="159" t="s">
        <v>1950</v>
      </c>
      <c r="G166" s="32"/>
      <c r="H166" s="32"/>
      <c r="I166" s="160"/>
      <c r="J166" s="32"/>
      <c r="K166" s="32"/>
      <c r="L166" s="33"/>
      <c r="M166" s="161"/>
      <c r="N166" s="162"/>
      <c r="O166" s="58"/>
      <c r="P166" s="58"/>
      <c r="Q166" s="58"/>
      <c r="R166" s="58"/>
      <c r="S166" s="58"/>
      <c r="T166" s="59"/>
      <c r="U166" s="32"/>
      <c r="V166" s="32"/>
      <c r="W166" s="32"/>
      <c r="X166" s="32"/>
      <c r="Y166" s="32"/>
      <c r="Z166" s="32"/>
      <c r="AA166" s="32"/>
      <c r="AB166" s="32"/>
      <c r="AC166" s="32"/>
      <c r="AD166" s="32"/>
      <c r="AE166" s="32"/>
      <c r="AT166" s="17" t="s">
        <v>213</v>
      </c>
      <c r="AU166" s="17" t="s">
        <v>87</v>
      </c>
    </row>
    <row r="167" spans="1:65" s="2" customFormat="1" ht="21.75" customHeight="1">
      <c r="A167" s="32"/>
      <c r="B167" s="143"/>
      <c r="C167" s="144" t="s">
        <v>289</v>
      </c>
      <c r="D167" s="144" t="s">
        <v>208</v>
      </c>
      <c r="E167" s="145" t="s">
        <v>1951</v>
      </c>
      <c r="F167" s="146" t="s">
        <v>1952</v>
      </c>
      <c r="G167" s="147" t="s">
        <v>333</v>
      </c>
      <c r="H167" s="148">
        <v>1</v>
      </c>
      <c r="I167" s="149"/>
      <c r="J167" s="150">
        <f>ROUND(I167*H167,2)</f>
        <v>0</v>
      </c>
      <c r="K167" s="151"/>
      <c r="L167" s="33"/>
      <c r="M167" s="152" t="s">
        <v>1</v>
      </c>
      <c r="N167" s="153" t="s">
        <v>44</v>
      </c>
      <c r="O167" s="58"/>
      <c r="P167" s="154">
        <f>O167*H167</f>
        <v>0</v>
      </c>
      <c r="Q167" s="154">
        <v>0</v>
      </c>
      <c r="R167" s="154">
        <f>Q167*H167</f>
        <v>0</v>
      </c>
      <c r="S167" s="154">
        <v>0</v>
      </c>
      <c r="T167" s="155">
        <f>S167*H167</f>
        <v>0</v>
      </c>
      <c r="U167" s="32"/>
      <c r="V167" s="32"/>
      <c r="W167" s="32"/>
      <c r="X167" s="32"/>
      <c r="Y167" s="32"/>
      <c r="Z167" s="32"/>
      <c r="AA167" s="32"/>
      <c r="AB167" s="32"/>
      <c r="AC167" s="32"/>
      <c r="AD167" s="32"/>
      <c r="AE167" s="32"/>
      <c r="AR167" s="156" t="s">
        <v>902</v>
      </c>
      <c r="AT167" s="156" t="s">
        <v>208</v>
      </c>
      <c r="AU167" s="156" t="s">
        <v>87</v>
      </c>
      <c r="AY167" s="17" t="s">
        <v>207</v>
      </c>
      <c r="BE167" s="157">
        <f>IF(N167="základní",J167,0)</f>
        <v>0</v>
      </c>
      <c r="BF167" s="157">
        <f>IF(N167="snížená",J167,0)</f>
        <v>0</v>
      </c>
      <c r="BG167" s="157">
        <f>IF(N167="zákl. přenesená",J167,0)</f>
        <v>0</v>
      </c>
      <c r="BH167" s="157">
        <f>IF(N167="sníž. přenesená",J167,0)</f>
        <v>0</v>
      </c>
      <c r="BI167" s="157">
        <f>IF(N167="nulová",J167,0)</f>
        <v>0</v>
      </c>
      <c r="BJ167" s="17" t="s">
        <v>87</v>
      </c>
      <c r="BK167" s="157">
        <f>ROUND(I167*H167,2)</f>
        <v>0</v>
      </c>
      <c r="BL167" s="17" t="s">
        <v>902</v>
      </c>
      <c r="BM167" s="156" t="s">
        <v>2031</v>
      </c>
    </row>
    <row r="168" spans="1:47" s="2" customFormat="1" ht="29.25">
      <c r="A168" s="32"/>
      <c r="B168" s="33"/>
      <c r="C168" s="32"/>
      <c r="D168" s="158" t="s">
        <v>213</v>
      </c>
      <c r="E168" s="32"/>
      <c r="F168" s="159" t="s">
        <v>1954</v>
      </c>
      <c r="G168" s="32"/>
      <c r="H168" s="32"/>
      <c r="I168" s="160"/>
      <c r="J168" s="32"/>
      <c r="K168" s="32"/>
      <c r="L168" s="33"/>
      <c r="M168" s="161"/>
      <c r="N168" s="162"/>
      <c r="O168" s="58"/>
      <c r="P168" s="58"/>
      <c r="Q168" s="58"/>
      <c r="R168" s="58"/>
      <c r="S168" s="58"/>
      <c r="T168" s="59"/>
      <c r="U168" s="32"/>
      <c r="V168" s="32"/>
      <c r="W168" s="32"/>
      <c r="X168" s="32"/>
      <c r="Y168" s="32"/>
      <c r="Z168" s="32"/>
      <c r="AA168" s="32"/>
      <c r="AB168" s="32"/>
      <c r="AC168" s="32"/>
      <c r="AD168" s="32"/>
      <c r="AE168" s="32"/>
      <c r="AT168" s="17" t="s">
        <v>213</v>
      </c>
      <c r="AU168" s="17" t="s">
        <v>87</v>
      </c>
    </row>
    <row r="169" spans="1:65" s="2" customFormat="1" ht="16.5" customHeight="1">
      <c r="A169" s="32"/>
      <c r="B169" s="143"/>
      <c r="C169" s="144" t="s">
        <v>253</v>
      </c>
      <c r="D169" s="144" t="s">
        <v>208</v>
      </c>
      <c r="E169" s="145" t="s">
        <v>1955</v>
      </c>
      <c r="F169" s="146" t="s">
        <v>1956</v>
      </c>
      <c r="G169" s="147" t="s">
        <v>325</v>
      </c>
      <c r="H169" s="148">
        <v>20</v>
      </c>
      <c r="I169" s="149"/>
      <c r="J169" s="150">
        <f>ROUND(I169*H169,2)</f>
        <v>0</v>
      </c>
      <c r="K169" s="151"/>
      <c r="L169" s="33"/>
      <c r="M169" s="152" t="s">
        <v>1</v>
      </c>
      <c r="N169" s="153" t="s">
        <v>44</v>
      </c>
      <c r="O169" s="58"/>
      <c r="P169" s="154">
        <f>O169*H169</f>
        <v>0</v>
      </c>
      <c r="Q169" s="154">
        <v>0</v>
      </c>
      <c r="R169" s="154">
        <f>Q169*H169</f>
        <v>0</v>
      </c>
      <c r="S169" s="154">
        <v>0</v>
      </c>
      <c r="T169" s="155">
        <f>S169*H169</f>
        <v>0</v>
      </c>
      <c r="U169" s="32"/>
      <c r="V169" s="32"/>
      <c r="W169" s="32"/>
      <c r="X169" s="32"/>
      <c r="Y169" s="32"/>
      <c r="Z169" s="32"/>
      <c r="AA169" s="32"/>
      <c r="AB169" s="32"/>
      <c r="AC169" s="32"/>
      <c r="AD169" s="32"/>
      <c r="AE169" s="32"/>
      <c r="AR169" s="156" t="s">
        <v>902</v>
      </c>
      <c r="AT169" s="156" t="s">
        <v>208</v>
      </c>
      <c r="AU169" s="156" t="s">
        <v>87</v>
      </c>
      <c r="AY169" s="17" t="s">
        <v>207</v>
      </c>
      <c r="BE169" s="157">
        <f>IF(N169="základní",J169,0)</f>
        <v>0</v>
      </c>
      <c r="BF169" s="157">
        <f>IF(N169="snížená",J169,0)</f>
        <v>0</v>
      </c>
      <c r="BG169" s="157">
        <f>IF(N169="zákl. přenesená",J169,0)</f>
        <v>0</v>
      </c>
      <c r="BH169" s="157">
        <f>IF(N169="sníž. přenesená",J169,0)</f>
        <v>0</v>
      </c>
      <c r="BI169" s="157">
        <f>IF(N169="nulová",J169,0)</f>
        <v>0</v>
      </c>
      <c r="BJ169" s="17" t="s">
        <v>87</v>
      </c>
      <c r="BK169" s="157">
        <f>ROUND(I169*H169,2)</f>
        <v>0</v>
      </c>
      <c r="BL169" s="17" t="s">
        <v>902</v>
      </c>
      <c r="BM169" s="156" t="s">
        <v>2032</v>
      </c>
    </row>
    <row r="170" spans="1:47" s="2" customFormat="1" ht="29.25">
      <c r="A170" s="32"/>
      <c r="B170" s="33"/>
      <c r="C170" s="32"/>
      <c r="D170" s="158" t="s">
        <v>213</v>
      </c>
      <c r="E170" s="32"/>
      <c r="F170" s="159" t="s">
        <v>1958</v>
      </c>
      <c r="G170" s="32"/>
      <c r="H170" s="32"/>
      <c r="I170" s="160"/>
      <c r="J170" s="32"/>
      <c r="K170" s="32"/>
      <c r="L170" s="33"/>
      <c r="M170" s="161"/>
      <c r="N170" s="162"/>
      <c r="O170" s="58"/>
      <c r="P170" s="58"/>
      <c r="Q170" s="58"/>
      <c r="R170" s="58"/>
      <c r="S170" s="58"/>
      <c r="T170" s="59"/>
      <c r="U170" s="32"/>
      <c r="V170" s="32"/>
      <c r="W170" s="32"/>
      <c r="X170" s="32"/>
      <c r="Y170" s="32"/>
      <c r="Z170" s="32"/>
      <c r="AA170" s="32"/>
      <c r="AB170" s="32"/>
      <c r="AC170" s="32"/>
      <c r="AD170" s="32"/>
      <c r="AE170" s="32"/>
      <c r="AT170" s="17" t="s">
        <v>213</v>
      </c>
      <c r="AU170" s="17" t="s">
        <v>87</v>
      </c>
    </row>
    <row r="171" spans="1:65" s="2" customFormat="1" ht="21.75" customHeight="1">
      <c r="A171" s="32"/>
      <c r="B171" s="143"/>
      <c r="C171" s="144" t="s">
        <v>296</v>
      </c>
      <c r="D171" s="144" t="s">
        <v>208</v>
      </c>
      <c r="E171" s="145" t="s">
        <v>1959</v>
      </c>
      <c r="F171" s="146" t="s">
        <v>1960</v>
      </c>
      <c r="G171" s="147" t="s">
        <v>325</v>
      </c>
      <c r="H171" s="148">
        <v>20</v>
      </c>
      <c r="I171" s="149"/>
      <c r="J171" s="150">
        <f>ROUND(I171*H171,2)</f>
        <v>0</v>
      </c>
      <c r="K171" s="151"/>
      <c r="L171" s="33"/>
      <c r="M171" s="152" t="s">
        <v>1</v>
      </c>
      <c r="N171" s="153" t="s">
        <v>44</v>
      </c>
      <c r="O171" s="58"/>
      <c r="P171" s="154">
        <f>O171*H171</f>
        <v>0</v>
      </c>
      <c r="Q171" s="154">
        <v>0</v>
      </c>
      <c r="R171" s="154">
        <f>Q171*H171</f>
        <v>0</v>
      </c>
      <c r="S171" s="154">
        <v>0</v>
      </c>
      <c r="T171" s="155">
        <f>S171*H171</f>
        <v>0</v>
      </c>
      <c r="U171" s="32"/>
      <c r="V171" s="32"/>
      <c r="W171" s="32"/>
      <c r="X171" s="32"/>
      <c r="Y171" s="32"/>
      <c r="Z171" s="32"/>
      <c r="AA171" s="32"/>
      <c r="AB171" s="32"/>
      <c r="AC171" s="32"/>
      <c r="AD171" s="32"/>
      <c r="AE171" s="32"/>
      <c r="AR171" s="156" t="s">
        <v>902</v>
      </c>
      <c r="AT171" s="156" t="s">
        <v>208</v>
      </c>
      <c r="AU171" s="156" t="s">
        <v>87</v>
      </c>
      <c r="AY171" s="17" t="s">
        <v>207</v>
      </c>
      <c r="BE171" s="157">
        <f>IF(N171="základní",J171,0)</f>
        <v>0</v>
      </c>
      <c r="BF171" s="157">
        <f>IF(N171="snížená",J171,0)</f>
        <v>0</v>
      </c>
      <c r="BG171" s="157">
        <f>IF(N171="zákl. přenesená",J171,0)</f>
        <v>0</v>
      </c>
      <c r="BH171" s="157">
        <f>IF(N171="sníž. přenesená",J171,0)</f>
        <v>0</v>
      </c>
      <c r="BI171" s="157">
        <f>IF(N171="nulová",J171,0)</f>
        <v>0</v>
      </c>
      <c r="BJ171" s="17" t="s">
        <v>87</v>
      </c>
      <c r="BK171" s="157">
        <f>ROUND(I171*H171,2)</f>
        <v>0</v>
      </c>
      <c r="BL171" s="17" t="s">
        <v>902</v>
      </c>
      <c r="BM171" s="156" t="s">
        <v>2033</v>
      </c>
    </row>
    <row r="172" spans="1:47" s="2" customFormat="1" ht="48.75">
      <c r="A172" s="32"/>
      <c r="B172" s="33"/>
      <c r="C172" s="32"/>
      <c r="D172" s="158" t="s">
        <v>213</v>
      </c>
      <c r="E172" s="32"/>
      <c r="F172" s="159" t="s">
        <v>1962</v>
      </c>
      <c r="G172" s="32"/>
      <c r="H172" s="32"/>
      <c r="I172" s="160"/>
      <c r="J172" s="32"/>
      <c r="K172" s="32"/>
      <c r="L172" s="33"/>
      <c r="M172" s="161"/>
      <c r="N172" s="162"/>
      <c r="O172" s="58"/>
      <c r="P172" s="58"/>
      <c r="Q172" s="58"/>
      <c r="R172" s="58"/>
      <c r="S172" s="58"/>
      <c r="T172" s="59"/>
      <c r="U172" s="32"/>
      <c r="V172" s="32"/>
      <c r="W172" s="32"/>
      <c r="X172" s="32"/>
      <c r="Y172" s="32"/>
      <c r="Z172" s="32"/>
      <c r="AA172" s="32"/>
      <c r="AB172" s="32"/>
      <c r="AC172" s="32"/>
      <c r="AD172" s="32"/>
      <c r="AE172" s="32"/>
      <c r="AT172" s="17" t="s">
        <v>213</v>
      </c>
      <c r="AU172" s="17" t="s">
        <v>87</v>
      </c>
    </row>
    <row r="173" spans="1:65" s="2" customFormat="1" ht="21.75" customHeight="1">
      <c r="A173" s="32"/>
      <c r="B173" s="143"/>
      <c r="C173" s="144" t="s">
        <v>258</v>
      </c>
      <c r="D173" s="144" t="s">
        <v>208</v>
      </c>
      <c r="E173" s="145" t="s">
        <v>1356</v>
      </c>
      <c r="F173" s="146" t="s">
        <v>1357</v>
      </c>
      <c r="G173" s="147" t="s">
        <v>796</v>
      </c>
      <c r="H173" s="148">
        <v>5</v>
      </c>
      <c r="I173" s="149"/>
      <c r="J173" s="150">
        <f>ROUND(I173*H173,2)</f>
        <v>0</v>
      </c>
      <c r="K173" s="151"/>
      <c r="L173" s="33"/>
      <c r="M173" s="152" t="s">
        <v>1</v>
      </c>
      <c r="N173" s="153" t="s">
        <v>44</v>
      </c>
      <c r="O173" s="58"/>
      <c r="P173" s="154">
        <f>O173*H173</f>
        <v>0</v>
      </c>
      <c r="Q173" s="154">
        <v>0</v>
      </c>
      <c r="R173" s="154">
        <f>Q173*H173</f>
        <v>0</v>
      </c>
      <c r="S173" s="154">
        <v>0</v>
      </c>
      <c r="T173" s="155">
        <f>S173*H173</f>
        <v>0</v>
      </c>
      <c r="U173" s="32"/>
      <c r="V173" s="32"/>
      <c r="W173" s="32"/>
      <c r="X173" s="32"/>
      <c r="Y173" s="32"/>
      <c r="Z173" s="32"/>
      <c r="AA173" s="32"/>
      <c r="AB173" s="32"/>
      <c r="AC173" s="32"/>
      <c r="AD173" s="32"/>
      <c r="AE173" s="32"/>
      <c r="AR173" s="156" t="s">
        <v>902</v>
      </c>
      <c r="AT173" s="156" t="s">
        <v>208</v>
      </c>
      <c r="AU173" s="156" t="s">
        <v>87</v>
      </c>
      <c r="AY173" s="17" t="s">
        <v>207</v>
      </c>
      <c r="BE173" s="157">
        <f>IF(N173="základní",J173,0)</f>
        <v>0</v>
      </c>
      <c r="BF173" s="157">
        <f>IF(N173="snížená",J173,0)</f>
        <v>0</v>
      </c>
      <c r="BG173" s="157">
        <f>IF(N173="zákl. přenesená",J173,0)</f>
        <v>0</v>
      </c>
      <c r="BH173" s="157">
        <f>IF(N173="sníž. přenesená",J173,0)</f>
        <v>0</v>
      </c>
      <c r="BI173" s="157">
        <f>IF(N173="nulová",J173,0)</f>
        <v>0</v>
      </c>
      <c r="BJ173" s="17" t="s">
        <v>87</v>
      </c>
      <c r="BK173" s="157">
        <f>ROUND(I173*H173,2)</f>
        <v>0</v>
      </c>
      <c r="BL173" s="17" t="s">
        <v>902</v>
      </c>
      <c r="BM173" s="156" t="s">
        <v>2034</v>
      </c>
    </row>
    <row r="174" spans="1:47" s="2" customFormat="1" ht="48.75">
      <c r="A174" s="32"/>
      <c r="B174" s="33"/>
      <c r="C174" s="32"/>
      <c r="D174" s="158" t="s">
        <v>213</v>
      </c>
      <c r="E174" s="32"/>
      <c r="F174" s="159" t="s">
        <v>1964</v>
      </c>
      <c r="G174" s="32"/>
      <c r="H174" s="32"/>
      <c r="I174" s="160"/>
      <c r="J174" s="32"/>
      <c r="K174" s="32"/>
      <c r="L174" s="33"/>
      <c r="M174" s="161"/>
      <c r="N174" s="162"/>
      <c r="O174" s="58"/>
      <c r="P174" s="58"/>
      <c r="Q174" s="58"/>
      <c r="R174" s="58"/>
      <c r="S174" s="58"/>
      <c r="T174" s="59"/>
      <c r="U174" s="32"/>
      <c r="V174" s="32"/>
      <c r="W174" s="32"/>
      <c r="X174" s="32"/>
      <c r="Y174" s="32"/>
      <c r="Z174" s="32"/>
      <c r="AA174" s="32"/>
      <c r="AB174" s="32"/>
      <c r="AC174" s="32"/>
      <c r="AD174" s="32"/>
      <c r="AE174" s="32"/>
      <c r="AT174" s="17" t="s">
        <v>213</v>
      </c>
      <c r="AU174" s="17" t="s">
        <v>87</v>
      </c>
    </row>
    <row r="175" spans="1:65" s="2" customFormat="1" ht="21.75" customHeight="1">
      <c r="A175" s="32"/>
      <c r="B175" s="143"/>
      <c r="C175" s="144" t="s">
        <v>303</v>
      </c>
      <c r="D175" s="144" t="s">
        <v>208</v>
      </c>
      <c r="E175" s="145" t="s">
        <v>1376</v>
      </c>
      <c r="F175" s="146" t="s">
        <v>1377</v>
      </c>
      <c r="G175" s="147" t="s">
        <v>796</v>
      </c>
      <c r="H175" s="148">
        <v>5</v>
      </c>
      <c r="I175" s="149"/>
      <c r="J175" s="150">
        <f>ROUND(I175*H175,2)</f>
        <v>0</v>
      </c>
      <c r="K175" s="151"/>
      <c r="L175" s="33"/>
      <c r="M175" s="152" t="s">
        <v>1</v>
      </c>
      <c r="N175" s="153" t="s">
        <v>44</v>
      </c>
      <c r="O175" s="58"/>
      <c r="P175" s="154">
        <f>O175*H175</f>
        <v>0</v>
      </c>
      <c r="Q175" s="154">
        <v>0</v>
      </c>
      <c r="R175" s="154">
        <f>Q175*H175</f>
        <v>0</v>
      </c>
      <c r="S175" s="154">
        <v>0</v>
      </c>
      <c r="T175" s="155">
        <f>S175*H175</f>
        <v>0</v>
      </c>
      <c r="U175" s="32"/>
      <c r="V175" s="32"/>
      <c r="W175" s="32"/>
      <c r="X175" s="32"/>
      <c r="Y175" s="32"/>
      <c r="Z175" s="32"/>
      <c r="AA175" s="32"/>
      <c r="AB175" s="32"/>
      <c r="AC175" s="32"/>
      <c r="AD175" s="32"/>
      <c r="AE175" s="32"/>
      <c r="AR175" s="156" t="s">
        <v>902</v>
      </c>
      <c r="AT175" s="156" t="s">
        <v>208</v>
      </c>
      <c r="AU175" s="156" t="s">
        <v>87</v>
      </c>
      <c r="AY175" s="17" t="s">
        <v>207</v>
      </c>
      <c r="BE175" s="157">
        <f>IF(N175="základní",J175,0)</f>
        <v>0</v>
      </c>
      <c r="BF175" s="157">
        <f>IF(N175="snížená",J175,0)</f>
        <v>0</v>
      </c>
      <c r="BG175" s="157">
        <f>IF(N175="zákl. přenesená",J175,0)</f>
        <v>0</v>
      </c>
      <c r="BH175" s="157">
        <f>IF(N175="sníž. přenesená",J175,0)</f>
        <v>0</v>
      </c>
      <c r="BI175" s="157">
        <f>IF(N175="nulová",J175,0)</f>
        <v>0</v>
      </c>
      <c r="BJ175" s="17" t="s">
        <v>87</v>
      </c>
      <c r="BK175" s="157">
        <f>ROUND(I175*H175,2)</f>
        <v>0</v>
      </c>
      <c r="BL175" s="17" t="s">
        <v>902</v>
      </c>
      <c r="BM175" s="156" t="s">
        <v>2035</v>
      </c>
    </row>
    <row r="176" spans="1:47" s="2" customFormat="1" ht="58.5">
      <c r="A176" s="32"/>
      <c r="B176" s="33"/>
      <c r="C176" s="32"/>
      <c r="D176" s="158" t="s">
        <v>213</v>
      </c>
      <c r="E176" s="32"/>
      <c r="F176" s="159" t="s">
        <v>1966</v>
      </c>
      <c r="G176" s="32"/>
      <c r="H176" s="32"/>
      <c r="I176" s="160"/>
      <c r="J176" s="32"/>
      <c r="K176" s="32"/>
      <c r="L176" s="33"/>
      <c r="M176" s="164"/>
      <c r="N176" s="165"/>
      <c r="O176" s="166"/>
      <c r="P176" s="166"/>
      <c r="Q176" s="166"/>
      <c r="R176" s="166"/>
      <c r="S176" s="166"/>
      <c r="T176" s="167"/>
      <c r="U176" s="32"/>
      <c r="V176" s="32"/>
      <c r="W176" s="32"/>
      <c r="X176" s="32"/>
      <c r="Y176" s="32"/>
      <c r="Z176" s="32"/>
      <c r="AA176" s="32"/>
      <c r="AB176" s="32"/>
      <c r="AC176" s="32"/>
      <c r="AD176" s="32"/>
      <c r="AE176" s="32"/>
      <c r="AT176" s="17" t="s">
        <v>213</v>
      </c>
      <c r="AU176" s="17" t="s">
        <v>87</v>
      </c>
    </row>
    <row r="177" spans="1:31" s="2" customFormat="1" ht="6.95" customHeight="1">
      <c r="A177" s="32"/>
      <c r="B177" s="47"/>
      <c r="C177" s="48"/>
      <c r="D177" s="48"/>
      <c r="E177" s="48"/>
      <c r="F177" s="48"/>
      <c r="G177" s="48"/>
      <c r="H177" s="48"/>
      <c r="I177" s="48"/>
      <c r="J177" s="48"/>
      <c r="K177" s="48"/>
      <c r="L177" s="33"/>
      <c r="M177" s="32"/>
      <c r="O177" s="32"/>
      <c r="P177" s="32"/>
      <c r="Q177" s="32"/>
      <c r="R177" s="32"/>
      <c r="S177" s="32"/>
      <c r="T177" s="32"/>
      <c r="U177" s="32"/>
      <c r="V177" s="32"/>
      <c r="W177" s="32"/>
      <c r="X177" s="32"/>
      <c r="Y177" s="32"/>
      <c r="Z177" s="32"/>
      <c r="AA177" s="32"/>
      <c r="AB177" s="32"/>
      <c r="AC177" s="32"/>
      <c r="AD177" s="32"/>
      <c r="AE177" s="32"/>
    </row>
  </sheetData>
  <autoFilter ref="C120:K176"/>
  <mergeCells count="12">
    <mergeCell ref="E113:H113"/>
    <mergeCell ref="L2:V2"/>
    <mergeCell ref="E85:H85"/>
    <mergeCell ref="E87:H87"/>
    <mergeCell ref="E89:H89"/>
    <mergeCell ref="E109:H109"/>
    <mergeCell ref="E111:H11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2:BM13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2" t="s">
        <v>5</v>
      </c>
      <c r="M2" s="243"/>
      <c r="N2" s="243"/>
      <c r="O2" s="243"/>
      <c r="P2" s="243"/>
      <c r="Q2" s="243"/>
      <c r="R2" s="243"/>
      <c r="S2" s="243"/>
      <c r="T2" s="243"/>
      <c r="U2" s="243"/>
      <c r="V2" s="243"/>
      <c r="AT2" s="17" t="s">
        <v>156</v>
      </c>
    </row>
    <row r="3" spans="2:46" s="1" customFormat="1" ht="6.95" customHeight="1" hidden="1">
      <c r="B3" s="18"/>
      <c r="C3" s="19"/>
      <c r="D3" s="19"/>
      <c r="E3" s="19"/>
      <c r="F3" s="19"/>
      <c r="G3" s="19"/>
      <c r="H3" s="19"/>
      <c r="I3" s="19"/>
      <c r="J3" s="19"/>
      <c r="K3" s="19"/>
      <c r="L3" s="20"/>
      <c r="AT3" s="17" t="s">
        <v>89</v>
      </c>
    </row>
    <row r="4" spans="2:46" s="1" customFormat="1" ht="24.95" customHeight="1" hidden="1">
      <c r="B4" s="20"/>
      <c r="D4" s="21" t="s">
        <v>183</v>
      </c>
      <c r="L4" s="20"/>
      <c r="M4" s="98" t="s">
        <v>10</v>
      </c>
      <c r="AT4" s="17" t="s">
        <v>3</v>
      </c>
    </row>
    <row r="5" spans="2:12" s="1" customFormat="1" ht="6.95" customHeight="1" hidden="1">
      <c r="B5" s="20"/>
      <c r="L5" s="20"/>
    </row>
    <row r="6" spans="2:12" s="1" customFormat="1" ht="12" customHeight="1" hidden="1">
      <c r="B6" s="20"/>
      <c r="D6" s="27" t="s">
        <v>16</v>
      </c>
      <c r="L6" s="20"/>
    </row>
    <row r="7" spans="2:12" s="1" customFormat="1" ht="16.5" customHeight="1" hidden="1">
      <c r="B7" s="20"/>
      <c r="E7" s="259" t="str">
        <f>'Rekapitulace stavby'!K6</f>
        <v>Oprava nástupišť č. 5 a 6 v žst. Brno hl.n.</v>
      </c>
      <c r="F7" s="260"/>
      <c r="G7" s="260"/>
      <c r="H7" s="260"/>
      <c r="L7" s="20"/>
    </row>
    <row r="8" spans="2:12" s="1" customFormat="1" ht="12" customHeight="1" hidden="1">
      <c r="B8" s="20"/>
      <c r="D8" s="27" t="s">
        <v>184</v>
      </c>
      <c r="L8" s="20"/>
    </row>
    <row r="9" spans="1:31" s="2" customFormat="1" ht="16.5" customHeight="1" hidden="1">
      <c r="A9" s="32"/>
      <c r="B9" s="33"/>
      <c r="C9" s="32"/>
      <c r="D9" s="32"/>
      <c r="E9" s="259" t="s">
        <v>2000</v>
      </c>
      <c r="F9" s="258"/>
      <c r="G9" s="258"/>
      <c r="H9" s="258"/>
      <c r="I9" s="32"/>
      <c r="J9" s="32"/>
      <c r="K9" s="32"/>
      <c r="L9" s="42"/>
      <c r="S9" s="32"/>
      <c r="T9" s="32"/>
      <c r="U9" s="32"/>
      <c r="V9" s="32"/>
      <c r="W9" s="32"/>
      <c r="X9" s="32"/>
      <c r="Y9" s="32"/>
      <c r="Z9" s="32"/>
      <c r="AA9" s="32"/>
      <c r="AB9" s="32"/>
      <c r="AC9" s="32"/>
      <c r="AD9" s="32"/>
      <c r="AE9" s="32"/>
    </row>
    <row r="10" spans="1:31" s="2" customFormat="1" ht="12" customHeight="1" hidden="1">
      <c r="A10" s="32"/>
      <c r="B10" s="33"/>
      <c r="C10" s="32"/>
      <c r="D10" s="27" t="s">
        <v>1882</v>
      </c>
      <c r="E10" s="32"/>
      <c r="F10" s="32"/>
      <c r="G10" s="32"/>
      <c r="H10" s="32"/>
      <c r="I10" s="32"/>
      <c r="J10" s="32"/>
      <c r="K10" s="32"/>
      <c r="L10" s="42"/>
      <c r="S10" s="32"/>
      <c r="T10" s="32"/>
      <c r="U10" s="32"/>
      <c r="V10" s="32"/>
      <c r="W10" s="32"/>
      <c r="X10" s="32"/>
      <c r="Y10" s="32"/>
      <c r="Z10" s="32"/>
      <c r="AA10" s="32"/>
      <c r="AB10" s="32"/>
      <c r="AC10" s="32"/>
      <c r="AD10" s="32"/>
      <c r="AE10" s="32"/>
    </row>
    <row r="11" spans="1:31" s="2" customFormat="1" ht="16.5" customHeight="1" hidden="1">
      <c r="A11" s="32"/>
      <c r="B11" s="33"/>
      <c r="C11" s="32"/>
      <c r="D11" s="32"/>
      <c r="E11" s="232" t="s">
        <v>2036</v>
      </c>
      <c r="F11" s="258"/>
      <c r="G11" s="258"/>
      <c r="H11" s="258"/>
      <c r="I11" s="32"/>
      <c r="J11" s="32"/>
      <c r="K11" s="32"/>
      <c r="L11" s="42"/>
      <c r="S11" s="32"/>
      <c r="T11" s="32"/>
      <c r="U11" s="32"/>
      <c r="V11" s="32"/>
      <c r="W11" s="32"/>
      <c r="X11" s="32"/>
      <c r="Y11" s="32"/>
      <c r="Z11" s="32"/>
      <c r="AA11" s="32"/>
      <c r="AB11" s="32"/>
      <c r="AC11" s="32"/>
      <c r="AD11" s="32"/>
      <c r="AE11" s="32"/>
    </row>
    <row r="12" spans="1:31" s="2" customFormat="1" ht="12" hidden="1">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31" s="2" customFormat="1" ht="12" customHeight="1" hidden="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31" s="2" customFormat="1" ht="12" customHeight="1" hidden="1">
      <c r="A14" s="32"/>
      <c r="B14" s="33"/>
      <c r="C14" s="32"/>
      <c r="D14" s="27" t="s">
        <v>20</v>
      </c>
      <c r="E14" s="32"/>
      <c r="F14" s="25" t="s">
        <v>21</v>
      </c>
      <c r="G14" s="32"/>
      <c r="H14" s="32"/>
      <c r="I14" s="27" t="s">
        <v>22</v>
      </c>
      <c r="J14" s="55" t="str">
        <f>'Rekapitulace stavby'!AN8</f>
        <v>18. 2. 2021</v>
      </c>
      <c r="K14" s="32"/>
      <c r="L14" s="42"/>
      <c r="S14" s="32"/>
      <c r="T14" s="32"/>
      <c r="U14" s="32"/>
      <c r="V14" s="32"/>
      <c r="W14" s="32"/>
      <c r="X14" s="32"/>
      <c r="Y14" s="32"/>
      <c r="Z14" s="32"/>
      <c r="AA14" s="32"/>
      <c r="AB14" s="32"/>
      <c r="AC14" s="32"/>
      <c r="AD14" s="32"/>
      <c r="AE14" s="32"/>
    </row>
    <row r="15" spans="1:31" s="2" customFormat="1" ht="10.9" customHeight="1" hidden="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31" s="2" customFormat="1" ht="12" customHeight="1" hidden="1">
      <c r="A16" s="32"/>
      <c r="B16" s="33"/>
      <c r="C16" s="32"/>
      <c r="D16" s="27" t="s">
        <v>24</v>
      </c>
      <c r="E16" s="32"/>
      <c r="F16" s="32"/>
      <c r="G16" s="32"/>
      <c r="H16" s="32"/>
      <c r="I16" s="27" t="s">
        <v>25</v>
      </c>
      <c r="J16" s="25" t="s">
        <v>26</v>
      </c>
      <c r="K16" s="32"/>
      <c r="L16" s="42"/>
      <c r="S16" s="32"/>
      <c r="T16" s="32"/>
      <c r="U16" s="32"/>
      <c r="V16" s="32"/>
      <c r="W16" s="32"/>
      <c r="X16" s="32"/>
      <c r="Y16" s="32"/>
      <c r="Z16" s="32"/>
      <c r="AA16" s="32"/>
      <c r="AB16" s="32"/>
      <c r="AC16" s="32"/>
      <c r="AD16" s="32"/>
      <c r="AE16" s="32"/>
    </row>
    <row r="17" spans="1:31" s="2" customFormat="1" ht="18" customHeight="1" hidden="1">
      <c r="A17" s="32"/>
      <c r="B17" s="33"/>
      <c r="C17" s="32"/>
      <c r="D17" s="32"/>
      <c r="E17" s="25" t="s">
        <v>27</v>
      </c>
      <c r="F17" s="32"/>
      <c r="G17" s="32"/>
      <c r="H17" s="32"/>
      <c r="I17" s="27" t="s">
        <v>28</v>
      </c>
      <c r="J17" s="25" t="s">
        <v>29</v>
      </c>
      <c r="K17" s="32"/>
      <c r="L17" s="42"/>
      <c r="S17" s="32"/>
      <c r="T17" s="32"/>
      <c r="U17" s="32"/>
      <c r="V17" s="32"/>
      <c r="W17" s="32"/>
      <c r="X17" s="32"/>
      <c r="Y17" s="32"/>
      <c r="Z17" s="32"/>
      <c r="AA17" s="32"/>
      <c r="AB17" s="32"/>
      <c r="AC17" s="32"/>
      <c r="AD17" s="32"/>
      <c r="AE17" s="32"/>
    </row>
    <row r="18" spans="1:31" s="2" customFormat="1" ht="6.95" customHeight="1" hidden="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hidden="1">
      <c r="A19" s="32"/>
      <c r="B19" s="33"/>
      <c r="C19" s="32"/>
      <c r="D19" s="27" t="s">
        <v>30</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hidden="1">
      <c r="A20" s="32"/>
      <c r="B20" s="33"/>
      <c r="C20" s="32"/>
      <c r="D20" s="32"/>
      <c r="E20" s="261" t="str">
        <f>'Rekapitulace stavby'!E14</f>
        <v>Vyplň údaj</v>
      </c>
      <c r="F20" s="247"/>
      <c r="G20" s="247"/>
      <c r="H20" s="247"/>
      <c r="I20" s="27" t="s">
        <v>28</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hidden="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hidden="1">
      <c r="A22" s="32"/>
      <c r="B22" s="33"/>
      <c r="C22" s="32"/>
      <c r="D22" s="27" t="s">
        <v>32</v>
      </c>
      <c r="E22" s="32"/>
      <c r="F22" s="32"/>
      <c r="G22" s="32"/>
      <c r="H22" s="32"/>
      <c r="I22" s="27" t="s">
        <v>25</v>
      </c>
      <c r="J22" s="25" t="s">
        <v>33</v>
      </c>
      <c r="K22" s="32"/>
      <c r="L22" s="42"/>
      <c r="S22" s="32"/>
      <c r="T22" s="32"/>
      <c r="U22" s="32"/>
      <c r="V22" s="32"/>
      <c r="W22" s="32"/>
      <c r="X22" s="32"/>
      <c r="Y22" s="32"/>
      <c r="Z22" s="32"/>
      <c r="AA22" s="32"/>
      <c r="AB22" s="32"/>
      <c r="AC22" s="32"/>
      <c r="AD22" s="32"/>
      <c r="AE22" s="32"/>
    </row>
    <row r="23" spans="1:31" s="2" customFormat="1" ht="18" customHeight="1" hidden="1">
      <c r="A23" s="32"/>
      <c r="B23" s="33"/>
      <c r="C23" s="32"/>
      <c r="D23" s="32"/>
      <c r="E23" s="25" t="s">
        <v>34</v>
      </c>
      <c r="F23" s="32"/>
      <c r="G23" s="32"/>
      <c r="H23" s="32"/>
      <c r="I23" s="27" t="s">
        <v>28</v>
      </c>
      <c r="J23" s="25" t="s">
        <v>35</v>
      </c>
      <c r="K23" s="32"/>
      <c r="L23" s="42"/>
      <c r="S23" s="32"/>
      <c r="T23" s="32"/>
      <c r="U23" s="32"/>
      <c r="V23" s="32"/>
      <c r="W23" s="32"/>
      <c r="X23" s="32"/>
      <c r="Y23" s="32"/>
      <c r="Z23" s="32"/>
      <c r="AA23" s="32"/>
      <c r="AB23" s="32"/>
      <c r="AC23" s="32"/>
      <c r="AD23" s="32"/>
      <c r="AE23" s="32"/>
    </row>
    <row r="24" spans="1:31" s="2" customFormat="1" ht="6.95" customHeight="1" hidden="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hidden="1">
      <c r="A25" s="32"/>
      <c r="B25" s="33"/>
      <c r="C25" s="32"/>
      <c r="D25" s="27" t="s">
        <v>37</v>
      </c>
      <c r="E25" s="32"/>
      <c r="F25" s="32"/>
      <c r="G25" s="32"/>
      <c r="H25" s="32"/>
      <c r="I25" s="27" t="s">
        <v>25</v>
      </c>
      <c r="J25" s="25" t="s">
        <v>33</v>
      </c>
      <c r="K25" s="32"/>
      <c r="L25" s="42"/>
      <c r="S25" s="32"/>
      <c r="T25" s="32"/>
      <c r="U25" s="32"/>
      <c r="V25" s="32"/>
      <c r="W25" s="32"/>
      <c r="X25" s="32"/>
      <c r="Y25" s="32"/>
      <c r="Z25" s="32"/>
      <c r="AA25" s="32"/>
      <c r="AB25" s="32"/>
      <c r="AC25" s="32"/>
      <c r="AD25" s="32"/>
      <c r="AE25" s="32"/>
    </row>
    <row r="26" spans="1:31" s="2" customFormat="1" ht="18" customHeight="1" hidden="1">
      <c r="A26" s="32"/>
      <c r="B26" s="33"/>
      <c r="C26" s="32"/>
      <c r="D26" s="32"/>
      <c r="E26" s="25" t="s">
        <v>34</v>
      </c>
      <c r="F26" s="32"/>
      <c r="G26" s="32"/>
      <c r="H26" s="32"/>
      <c r="I26" s="27" t="s">
        <v>28</v>
      </c>
      <c r="J26" s="25" t="s">
        <v>35</v>
      </c>
      <c r="K26" s="32"/>
      <c r="L26" s="42"/>
      <c r="S26" s="32"/>
      <c r="T26" s="32"/>
      <c r="U26" s="32"/>
      <c r="V26" s="32"/>
      <c r="W26" s="32"/>
      <c r="X26" s="32"/>
      <c r="Y26" s="32"/>
      <c r="Z26" s="32"/>
      <c r="AA26" s="32"/>
      <c r="AB26" s="32"/>
      <c r="AC26" s="32"/>
      <c r="AD26" s="32"/>
      <c r="AE26" s="32"/>
    </row>
    <row r="27" spans="1:31" s="2" customFormat="1" ht="6.95" customHeight="1" hidden="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hidden="1">
      <c r="A28" s="32"/>
      <c r="B28" s="33"/>
      <c r="C28" s="32"/>
      <c r="D28" s="27" t="s">
        <v>38</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16.5" customHeight="1" hidden="1">
      <c r="A29" s="99"/>
      <c r="B29" s="100"/>
      <c r="C29" s="99"/>
      <c r="D29" s="99"/>
      <c r="E29" s="251" t="s">
        <v>1</v>
      </c>
      <c r="F29" s="251"/>
      <c r="G29" s="251"/>
      <c r="H29" s="251"/>
      <c r="I29" s="99"/>
      <c r="J29" s="99"/>
      <c r="K29" s="99"/>
      <c r="L29" s="101"/>
      <c r="S29" s="99"/>
      <c r="T29" s="99"/>
      <c r="U29" s="99"/>
      <c r="V29" s="99"/>
      <c r="W29" s="99"/>
      <c r="X29" s="99"/>
      <c r="Y29" s="99"/>
      <c r="Z29" s="99"/>
      <c r="AA29" s="99"/>
      <c r="AB29" s="99"/>
      <c r="AC29" s="99"/>
      <c r="AD29" s="99"/>
      <c r="AE29" s="99"/>
    </row>
    <row r="30" spans="1:31" s="2" customFormat="1" ht="6.95" customHeight="1" hidden="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hidden="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hidden="1">
      <c r="A32" s="32"/>
      <c r="B32" s="33"/>
      <c r="C32" s="32"/>
      <c r="D32" s="102" t="s">
        <v>39</v>
      </c>
      <c r="E32" s="32"/>
      <c r="F32" s="32"/>
      <c r="G32" s="32"/>
      <c r="H32" s="32"/>
      <c r="I32" s="32"/>
      <c r="J32" s="71">
        <f>ROUND(J122,2)</f>
        <v>0</v>
      </c>
      <c r="K32" s="32"/>
      <c r="L32" s="42"/>
      <c r="S32" s="32"/>
      <c r="T32" s="32"/>
      <c r="U32" s="32"/>
      <c r="V32" s="32"/>
      <c r="W32" s="32"/>
      <c r="X32" s="32"/>
      <c r="Y32" s="32"/>
      <c r="Z32" s="32"/>
      <c r="AA32" s="32"/>
      <c r="AB32" s="32"/>
      <c r="AC32" s="32"/>
      <c r="AD32" s="32"/>
      <c r="AE32" s="32"/>
    </row>
    <row r="33" spans="1:31" s="2" customFormat="1" ht="6.95" customHeight="1" hidden="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hidden="1">
      <c r="A34" s="32"/>
      <c r="B34" s="33"/>
      <c r="C34" s="32"/>
      <c r="D34" s="32"/>
      <c r="E34" s="32"/>
      <c r="F34" s="36" t="s">
        <v>41</v>
      </c>
      <c r="G34" s="32"/>
      <c r="H34" s="32"/>
      <c r="I34" s="36" t="s">
        <v>40</v>
      </c>
      <c r="J34" s="36" t="s">
        <v>42</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103" t="s">
        <v>43</v>
      </c>
      <c r="E35" s="27" t="s">
        <v>44</v>
      </c>
      <c r="F35" s="104">
        <f>ROUND((SUM(BE122:BE138)),2)</f>
        <v>0</v>
      </c>
      <c r="G35" s="32"/>
      <c r="H35" s="32"/>
      <c r="I35" s="105">
        <v>0.21</v>
      </c>
      <c r="J35" s="104">
        <f>ROUND(((SUM(BE122:BE138))*I35),2)</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45</v>
      </c>
      <c r="F36" s="104">
        <f>ROUND((SUM(BF122:BF138)),2)</f>
        <v>0</v>
      </c>
      <c r="G36" s="32"/>
      <c r="H36" s="32"/>
      <c r="I36" s="105">
        <v>0.15</v>
      </c>
      <c r="J36" s="104">
        <f>ROUND(((SUM(BF122:BF138))*I36),2)</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46</v>
      </c>
      <c r="F37" s="104">
        <f>ROUND((SUM(BG122:BG138)),2)</f>
        <v>0</v>
      </c>
      <c r="G37" s="32"/>
      <c r="H37" s="32"/>
      <c r="I37" s="105">
        <v>0.21</v>
      </c>
      <c r="J37" s="104">
        <f>0</f>
        <v>0</v>
      </c>
      <c r="K37" s="32"/>
      <c r="L37" s="42"/>
      <c r="S37" s="32"/>
      <c r="T37" s="32"/>
      <c r="U37" s="32"/>
      <c r="V37" s="32"/>
      <c r="W37" s="32"/>
      <c r="X37" s="32"/>
      <c r="Y37" s="32"/>
      <c r="Z37" s="32"/>
      <c r="AA37" s="32"/>
      <c r="AB37" s="32"/>
      <c r="AC37" s="32"/>
      <c r="AD37" s="32"/>
      <c r="AE37" s="32"/>
    </row>
    <row r="38" spans="1:31" s="2" customFormat="1" ht="14.45" customHeight="1" hidden="1">
      <c r="A38" s="32"/>
      <c r="B38" s="33"/>
      <c r="C38" s="32"/>
      <c r="D38" s="32"/>
      <c r="E38" s="27" t="s">
        <v>47</v>
      </c>
      <c r="F38" s="104">
        <f>ROUND((SUM(BH122:BH138)),2)</f>
        <v>0</v>
      </c>
      <c r="G38" s="32"/>
      <c r="H38" s="32"/>
      <c r="I38" s="105">
        <v>0.15</v>
      </c>
      <c r="J38" s="104">
        <f>0</f>
        <v>0</v>
      </c>
      <c r="K38" s="32"/>
      <c r="L38" s="42"/>
      <c r="S38" s="32"/>
      <c r="T38" s="32"/>
      <c r="U38" s="32"/>
      <c r="V38" s="32"/>
      <c r="W38" s="32"/>
      <c r="X38" s="32"/>
      <c r="Y38" s="32"/>
      <c r="Z38" s="32"/>
      <c r="AA38" s="32"/>
      <c r="AB38" s="32"/>
      <c r="AC38" s="32"/>
      <c r="AD38" s="32"/>
      <c r="AE38" s="32"/>
    </row>
    <row r="39" spans="1:31" s="2" customFormat="1" ht="14.45" customHeight="1" hidden="1">
      <c r="A39" s="32"/>
      <c r="B39" s="33"/>
      <c r="C39" s="32"/>
      <c r="D39" s="32"/>
      <c r="E39" s="27" t="s">
        <v>48</v>
      </c>
      <c r="F39" s="104">
        <f>ROUND((SUM(BI122:BI138)),2)</f>
        <v>0</v>
      </c>
      <c r="G39" s="32"/>
      <c r="H39" s="32"/>
      <c r="I39" s="105">
        <v>0</v>
      </c>
      <c r="J39" s="104">
        <f>0</f>
        <v>0</v>
      </c>
      <c r="K39" s="32"/>
      <c r="L39" s="42"/>
      <c r="S39" s="32"/>
      <c r="T39" s="32"/>
      <c r="U39" s="32"/>
      <c r="V39" s="32"/>
      <c r="W39" s="32"/>
      <c r="X39" s="32"/>
      <c r="Y39" s="32"/>
      <c r="Z39" s="32"/>
      <c r="AA39" s="32"/>
      <c r="AB39" s="32"/>
      <c r="AC39" s="32"/>
      <c r="AD39" s="32"/>
      <c r="AE39" s="32"/>
    </row>
    <row r="40" spans="1:31" s="2" customFormat="1" ht="6.95" customHeight="1" hidden="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hidden="1">
      <c r="A41" s="32"/>
      <c r="B41" s="33"/>
      <c r="C41" s="106"/>
      <c r="D41" s="107" t="s">
        <v>49</v>
      </c>
      <c r="E41" s="60"/>
      <c r="F41" s="60"/>
      <c r="G41" s="108" t="s">
        <v>50</v>
      </c>
      <c r="H41" s="109" t="s">
        <v>51</v>
      </c>
      <c r="I41" s="60"/>
      <c r="J41" s="110">
        <f>SUM(J32:J39)</f>
        <v>0</v>
      </c>
      <c r="K41" s="111"/>
      <c r="L41" s="42"/>
      <c r="S41" s="32"/>
      <c r="T41" s="32"/>
      <c r="U41" s="32"/>
      <c r="V41" s="32"/>
      <c r="W41" s="32"/>
      <c r="X41" s="32"/>
      <c r="Y41" s="32"/>
      <c r="Z41" s="32"/>
      <c r="AA41" s="32"/>
      <c r="AB41" s="32"/>
      <c r="AC41" s="32"/>
      <c r="AD41" s="32"/>
      <c r="AE41" s="32"/>
    </row>
    <row r="42" spans="1:31" s="2" customFormat="1" ht="14.45" customHeight="1" hidden="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42"/>
      <c r="D50" s="43" t="s">
        <v>52</v>
      </c>
      <c r="E50" s="44"/>
      <c r="F50" s="44"/>
      <c r="G50" s="43" t="s">
        <v>53</v>
      </c>
      <c r="H50" s="44"/>
      <c r="I50" s="44"/>
      <c r="J50" s="44"/>
      <c r="K50" s="44"/>
      <c r="L50" s="42"/>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75" hidden="1">
      <c r="A61" s="32"/>
      <c r="B61" s="33"/>
      <c r="C61" s="32"/>
      <c r="D61" s="45" t="s">
        <v>54</v>
      </c>
      <c r="E61" s="35"/>
      <c r="F61" s="112" t="s">
        <v>55</v>
      </c>
      <c r="G61" s="45" t="s">
        <v>54</v>
      </c>
      <c r="H61" s="35"/>
      <c r="I61" s="35"/>
      <c r="J61" s="113" t="s">
        <v>55</v>
      </c>
      <c r="K61" s="35"/>
      <c r="L61" s="42"/>
      <c r="S61" s="32"/>
      <c r="T61" s="32"/>
      <c r="U61" s="32"/>
      <c r="V61" s="32"/>
      <c r="W61" s="32"/>
      <c r="X61" s="32"/>
      <c r="Y61" s="32"/>
      <c r="Z61" s="32"/>
      <c r="AA61" s="32"/>
      <c r="AB61" s="32"/>
      <c r="AC61" s="32"/>
      <c r="AD61" s="32"/>
      <c r="AE61" s="32"/>
    </row>
    <row r="62" spans="2:12" ht="12" hidden="1">
      <c r="B62" s="20"/>
      <c r="L62" s="20"/>
    </row>
    <row r="63" spans="2:12" ht="12" hidden="1">
      <c r="B63" s="20"/>
      <c r="L63" s="20"/>
    </row>
    <row r="64" spans="2:12" ht="12" hidden="1">
      <c r="B64" s="20"/>
      <c r="L64" s="20"/>
    </row>
    <row r="65" spans="1:31" s="2" customFormat="1" ht="12.75" hidden="1">
      <c r="A65" s="32"/>
      <c r="B65" s="33"/>
      <c r="C65" s="32"/>
      <c r="D65" s="43" t="s">
        <v>56</v>
      </c>
      <c r="E65" s="46"/>
      <c r="F65" s="46"/>
      <c r="G65" s="43" t="s">
        <v>57</v>
      </c>
      <c r="H65" s="46"/>
      <c r="I65" s="46"/>
      <c r="J65" s="46"/>
      <c r="K65" s="46"/>
      <c r="L65" s="42"/>
      <c r="S65" s="32"/>
      <c r="T65" s="32"/>
      <c r="U65" s="32"/>
      <c r="V65" s="32"/>
      <c r="W65" s="32"/>
      <c r="X65" s="32"/>
      <c r="Y65" s="32"/>
      <c r="Z65" s="32"/>
      <c r="AA65" s="32"/>
      <c r="AB65" s="32"/>
      <c r="AC65" s="32"/>
      <c r="AD65" s="32"/>
      <c r="AE65" s="32"/>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75" hidden="1">
      <c r="A76" s="32"/>
      <c r="B76" s="33"/>
      <c r="C76" s="32"/>
      <c r="D76" s="45" t="s">
        <v>54</v>
      </c>
      <c r="E76" s="35"/>
      <c r="F76" s="112" t="s">
        <v>55</v>
      </c>
      <c r="G76" s="45" t="s">
        <v>54</v>
      </c>
      <c r="H76" s="35"/>
      <c r="I76" s="35"/>
      <c r="J76" s="113" t="s">
        <v>55</v>
      </c>
      <c r="K76" s="35"/>
      <c r="L76" s="42"/>
      <c r="S76" s="32"/>
      <c r="T76" s="32"/>
      <c r="U76" s="32"/>
      <c r="V76" s="32"/>
      <c r="W76" s="32"/>
      <c r="X76" s="32"/>
      <c r="Y76" s="32"/>
      <c r="Z76" s="32"/>
      <c r="AA76" s="32"/>
      <c r="AB76" s="32"/>
      <c r="AC76" s="32"/>
      <c r="AD76" s="32"/>
      <c r="AE76" s="32"/>
    </row>
    <row r="77" spans="1:31" s="2" customFormat="1" ht="14.45" customHeight="1" hidden="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78" ht="12" hidden="1"/>
    <row r="79" ht="12" hidden="1"/>
    <row r="80" ht="12" hidden="1"/>
    <row r="81" spans="1:31" s="2" customFormat="1" ht="6.95" customHeight="1" hidden="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hidden="1">
      <c r="A82" s="32"/>
      <c r="B82" s="33"/>
      <c r="C82" s="21" t="s">
        <v>186</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hidden="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hidden="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hidden="1">
      <c r="A85" s="32"/>
      <c r="B85" s="33"/>
      <c r="C85" s="32"/>
      <c r="D85" s="32"/>
      <c r="E85" s="259" t="str">
        <f>E7</f>
        <v>Oprava nástupišť č. 5 a 6 v žst. Brno hl.n.</v>
      </c>
      <c r="F85" s="260"/>
      <c r="G85" s="260"/>
      <c r="H85" s="260"/>
      <c r="I85" s="32"/>
      <c r="J85" s="32"/>
      <c r="K85" s="32"/>
      <c r="L85" s="42"/>
      <c r="S85" s="32"/>
      <c r="T85" s="32"/>
      <c r="U85" s="32"/>
      <c r="V85" s="32"/>
      <c r="W85" s="32"/>
      <c r="X85" s="32"/>
      <c r="Y85" s="32"/>
      <c r="Z85" s="32"/>
      <c r="AA85" s="32"/>
      <c r="AB85" s="32"/>
      <c r="AC85" s="32"/>
      <c r="AD85" s="32"/>
      <c r="AE85" s="32"/>
    </row>
    <row r="86" spans="2:12" s="1" customFormat="1" ht="12" customHeight="1" hidden="1">
      <c r="B86" s="20"/>
      <c r="C86" s="27" t="s">
        <v>184</v>
      </c>
      <c r="L86" s="20"/>
    </row>
    <row r="87" spans="1:31" s="2" customFormat="1" ht="16.5" customHeight="1" hidden="1">
      <c r="A87" s="32"/>
      <c r="B87" s="33"/>
      <c r="C87" s="32"/>
      <c r="D87" s="32"/>
      <c r="E87" s="259" t="s">
        <v>2000</v>
      </c>
      <c r="F87" s="258"/>
      <c r="G87" s="258"/>
      <c r="H87" s="258"/>
      <c r="I87" s="32"/>
      <c r="J87" s="32"/>
      <c r="K87" s="32"/>
      <c r="L87" s="42"/>
      <c r="S87" s="32"/>
      <c r="T87" s="32"/>
      <c r="U87" s="32"/>
      <c r="V87" s="32"/>
      <c r="W87" s="32"/>
      <c r="X87" s="32"/>
      <c r="Y87" s="32"/>
      <c r="Z87" s="32"/>
      <c r="AA87" s="32"/>
      <c r="AB87" s="32"/>
      <c r="AC87" s="32"/>
      <c r="AD87" s="32"/>
      <c r="AE87" s="32"/>
    </row>
    <row r="88" spans="1:31" s="2" customFormat="1" ht="12" customHeight="1" hidden="1">
      <c r="A88" s="32"/>
      <c r="B88" s="33"/>
      <c r="C88" s="27" t="s">
        <v>1882</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6.5" customHeight="1" hidden="1">
      <c r="A89" s="32"/>
      <c r="B89" s="33"/>
      <c r="C89" s="32"/>
      <c r="D89" s="32"/>
      <c r="E89" s="232" t="str">
        <f>E11</f>
        <v>SO 613_02 - Rozvody NN (nástupiště č.6) - URS</v>
      </c>
      <c r="F89" s="258"/>
      <c r="G89" s="258"/>
      <c r="H89" s="258"/>
      <c r="I89" s="32"/>
      <c r="J89" s="32"/>
      <c r="K89" s="32"/>
      <c r="L89" s="42"/>
      <c r="S89" s="32"/>
      <c r="T89" s="32"/>
      <c r="U89" s="32"/>
      <c r="V89" s="32"/>
      <c r="W89" s="32"/>
      <c r="X89" s="32"/>
      <c r="Y89" s="32"/>
      <c r="Z89" s="32"/>
      <c r="AA89" s="32"/>
      <c r="AB89" s="32"/>
      <c r="AC89" s="32"/>
      <c r="AD89" s="32"/>
      <c r="AE89" s="32"/>
    </row>
    <row r="90" spans="1:31" s="2" customFormat="1" ht="6.95" customHeight="1" hidden="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hidden="1">
      <c r="A91" s="32"/>
      <c r="B91" s="33"/>
      <c r="C91" s="27" t="s">
        <v>20</v>
      </c>
      <c r="D91" s="32"/>
      <c r="E91" s="32"/>
      <c r="F91" s="25" t="str">
        <f>F14</f>
        <v>Brno hl.n.</v>
      </c>
      <c r="G91" s="32"/>
      <c r="H91" s="32"/>
      <c r="I91" s="27" t="s">
        <v>22</v>
      </c>
      <c r="J91" s="55" t="str">
        <f>IF(J14="","",J14)</f>
        <v>18. 2. 2021</v>
      </c>
      <c r="K91" s="32"/>
      <c r="L91" s="42"/>
      <c r="S91" s="32"/>
      <c r="T91" s="32"/>
      <c r="U91" s="32"/>
      <c r="V91" s="32"/>
      <c r="W91" s="32"/>
      <c r="X91" s="32"/>
      <c r="Y91" s="32"/>
      <c r="Z91" s="32"/>
      <c r="AA91" s="32"/>
      <c r="AB91" s="32"/>
      <c r="AC91" s="32"/>
      <c r="AD91" s="32"/>
      <c r="AE91" s="32"/>
    </row>
    <row r="92" spans="1:31" s="2" customFormat="1" ht="6.95" customHeight="1" hidden="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25.7" customHeight="1" hidden="1">
      <c r="A93" s="32"/>
      <c r="B93" s="33"/>
      <c r="C93" s="27" t="s">
        <v>24</v>
      </c>
      <c r="D93" s="32"/>
      <c r="E93" s="32"/>
      <c r="F93" s="25" t="str">
        <f>E17</f>
        <v>Správa železnic, státní organizace</v>
      </c>
      <c r="G93" s="32"/>
      <c r="H93" s="32"/>
      <c r="I93" s="27" t="s">
        <v>32</v>
      </c>
      <c r="J93" s="30" t="str">
        <f>E23</f>
        <v>DMC Havlíčkův Brod, s.r.o.</v>
      </c>
      <c r="K93" s="32"/>
      <c r="L93" s="42"/>
      <c r="S93" s="32"/>
      <c r="T93" s="32"/>
      <c r="U93" s="32"/>
      <c r="V93" s="32"/>
      <c r="W93" s="32"/>
      <c r="X93" s="32"/>
      <c r="Y93" s="32"/>
      <c r="Z93" s="32"/>
      <c r="AA93" s="32"/>
      <c r="AB93" s="32"/>
      <c r="AC93" s="32"/>
      <c r="AD93" s="32"/>
      <c r="AE93" s="32"/>
    </row>
    <row r="94" spans="1:31" s="2" customFormat="1" ht="25.7" customHeight="1" hidden="1">
      <c r="A94" s="32"/>
      <c r="B94" s="33"/>
      <c r="C94" s="27" t="s">
        <v>30</v>
      </c>
      <c r="D94" s="32"/>
      <c r="E94" s="32"/>
      <c r="F94" s="25" t="str">
        <f>IF(E20="","",E20)</f>
        <v>Vyplň údaj</v>
      </c>
      <c r="G94" s="32"/>
      <c r="H94" s="32"/>
      <c r="I94" s="27" t="s">
        <v>37</v>
      </c>
      <c r="J94" s="30" t="str">
        <f>E26</f>
        <v>DMC Havlíčkův Brod, s.r.o.</v>
      </c>
      <c r="K94" s="32"/>
      <c r="L94" s="42"/>
      <c r="S94" s="32"/>
      <c r="T94" s="32"/>
      <c r="U94" s="32"/>
      <c r="V94" s="32"/>
      <c r="W94" s="32"/>
      <c r="X94" s="32"/>
      <c r="Y94" s="32"/>
      <c r="Z94" s="32"/>
      <c r="AA94" s="32"/>
      <c r="AB94" s="32"/>
      <c r="AC94" s="32"/>
      <c r="AD94" s="32"/>
      <c r="AE94" s="32"/>
    </row>
    <row r="95" spans="1:31" s="2" customFormat="1" ht="10.35" customHeight="1" hidden="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hidden="1">
      <c r="A96" s="32"/>
      <c r="B96" s="33"/>
      <c r="C96" s="114" t="s">
        <v>187</v>
      </c>
      <c r="D96" s="106"/>
      <c r="E96" s="106"/>
      <c r="F96" s="106"/>
      <c r="G96" s="106"/>
      <c r="H96" s="106"/>
      <c r="I96" s="106"/>
      <c r="J96" s="115" t="s">
        <v>188</v>
      </c>
      <c r="K96" s="106"/>
      <c r="L96" s="42"/>
      <c r="S96" s="32"/>
      <c r="T96" s="32"/>
      <c r="U96" s="32"/>
      <c r="V96" s="32"/>
      <c r="W96" s="32"/>
      <c r="X96" s="32"/>
      <c r="Y96" s="32"/>
      <c r="Z96" s="32"/>
      <c r="AA96" s="32"/>
      <c r="AB96" s="32"/>
      <c r="AC96" s="32"/>
      <c r="AD96" s="32"/>
      <c r="AE96" s="32"/>
    </row>
    <row r="97" spans="1:31" s="2" customFormat="1" ht="10.35" customHeight="1" hidden="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hidden="1">
      <c r="A98" s="32"/>
      <c r="B98" s="33"/>
      <c r="C98" s="116" t="s">
        <v>189</v>
      </c>
      <c r="D98" s="32"/>
      <c r="E98" s="32"/>
      <c r="F98" s="32"/>
      <c r="G98" s="32"/>
      <c r="H98" s="32"/>
      <c r="I98" s="32"/>
      <c r="J98" s="71">
        <f>J122</f>
        <v>0</v>
      </c>
      <c r="K98" s="32"/>
      <c r="L98" s="42"/>
      <c r="S98" s="32"/>
      <c r="T98" s="32"/>
      <c r="U98" s="32"/>
      <c r="V98" s="32"/>
      <c r="W98" s="32"/>
      <c r="X98" s="32"/>
      <c r="Y98" s="32"/>
      <c r="Z98" s="32"/>
      <c r="AA98" s="32"/>
      <c r="AB98" s="32"/>
      <c r="AC98" s="32"/>
      <c r="AD98" s="32"/>
      <c r="AE98" s="32"/>
      <c r="AU98" s="17" t="s">
        <v>190</v>
      </c>
    </row>
    <row r="99" spans="2:12" s="9" customFormat="1" ht="24.95" customHeight="1" hidden="1">
      <c r="B99" s="117"/>
      <c r="D99" s="118" t="s">
        <v>1968</v>
      </c>
      <c r="E99" s="119"/>
      <c r="F99" s="119"/>
      <c r="G99" s="119"/>
      <c r="H99" s="119"/>
      <c r="I99" s="119"/>
      <c r="J99" s="120">
        <f>J123</f>
        <v>0</v>
      </c>
      <c r="L99" s="117"/>
    </row>
    <row r="100" spans="2:12" s="14" customFormat="1" ht="19.9" customHeight="1" hidden="1">
      <c r="B100" s="183"/>
      <c r="D100" s="184" t="s">
        <v>1969</v>
      </c>
      <c r="E100" s="185"/>
      <c r="F100" s="185"/>
      <c r="G100" s="185"/>
      <c r="H100" s="185"/>
      <c r="I100" s="185"/>
      <c r="J100" s="186">
        <f>J124</f>
        <v>0</v>
      </c>
      <c r="L100" s="183"/>
    </row>
    <row r="101" spans="1:31" s="2" customFormat="1" ht="21.75" customHeight="1" hidden="1">
      <c r="A101" s="32"/>
      <c r="B101" s="33"/>
      <c r="C101" s="32"/>
      <c r="D101" s="32"/>
      <c r="E101" s="32"/>
      <c r="F101" s="32"/>
      <c r="G101" s="32"/>
      <c r="H101" s="32"/>
      <c r="I101" s="32"/>
      <c r="J101" s="32"/>
      <c r="K101" s="32"/>
      <c r="L101" s="42"/>
      <c r="S101" s="32"/>
      <c r="T101" s="32"/>
      <c r="U101" s="32"/>
      <c r="V101" s="32"/>
      <c r="W101" s="32"/>
      <c r="X101" s="32"/>
      <c r="Y101" s="32"/>
      <c r="Z101" s="32"/>
      <c r="AA101" s="32"/>
      <c r="AB101" s="32"/>
      <c r="AC101" s="32"/>
      <c r="AD101" s="32"/>
      <c r="AE101" s="32"/>
    </row>
    <row r="102" spans="1:31" s="2" customFormat="1" ht="6.95" customHeight="1" hidden="1">
      <c r="A102" s="32"/>
      <c r="B102" s="47"/>
      <c r="C102" s="48"/>
      <c r="D102" s="48"/>
      <c r="E102" s="48"/>
      <c r="F102" s="48"/>
      <c r="G102" s="48"/>
      <c r="H102" s="48"/>
      <c r="I102" s="48"/>
      <c r="J102" s="48"/>
      <c r="K102" s="48"/>
      <c r="L102" s="42"/>
      <c r="S102" s="32"/>
      <c r="T102" s="32"/>
      <c r="U102" s="32"/>
      <c r="V102" s="32"/>
      <c r="W102" s="32"/>
      <c r="X102" s="32"/>
      <c r="Y102" s="32"/>
      <c r="Z102" s="32"/>
      <c r="AA102" s="32"/>
      <c r="AB102" s="32"/>
      <c r="AC102" s="32"/>
      <c r="AD102" s="32"/>
      <c r="AE102" s="32"/>
    </row>
    <row r="103" ht="12" hidden="1"/>
    <row r="104" ht="12" hidden="1"/>
    <row r="105" ht="12" hidden="1"/>
    <row r="106" spans="1:31" s="2" customFormat="1" ht="6.95" customHeight="1">
      <c r="A106" s="32"/>
      <c r="B106" s="49"/>
      <c r="C106" s="50"/>
      <c r="D106" s="50"/>
      <c r="E106" s="50"/>
      <c r="F106" s="50"/>
      <c r="G106" s="50"/>
      <c r="H106" s="50"/>
      <c r="I106" s="50"/>
      <c r="J106" s="50"/>
      <c r="K106" s="50"/>
      <c r="L106" s="42"/>
      <c r="S106" s="32"/>
      <c r="T106" s="32"/>
      <c r="U106" s="32"/>
      <c r="V106" s="32"/>
      <c r="W106" s="32"/>
      <c r="X106" s="32"/>
      <c r="Y106" s="32"/>
      <c r="Z106" s="32"/>
      <c r="AA106" s="32"/>
      <c r="AB106" s="32"/>
      <c r="AC106" s="32"/>
      <c r="AD106" s="32"/>
      <c r="AE106" s="32"/>
    </row>
    <row r="107" spans="1:31" s="2" customFormat="1" ht="24.95" customHeight="1">
      <c r="A107" s="32"/>
      <c r="B107" s="33"/>
      <c r="C107" s="21" t="s">
        <v>192</v>
      </c>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6.95" customHeight="1">
      <c r="A108" s="32"/>
      <c r="B108" s="33"/>
      <c r="C108" s="32"/>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2" customHeight="1">
      <c r="A109" s="32"/>
      <c r="B109" s="33"/>
      <c r="C109" s="27" t="s">
        <v>16</v>
      </c>
      <c r="D109" s="32"/>
      <c r="E109" s="32"/>
      <c r="F109" s="32"/>
      <c r="G109" s="32"/>
      <c r="H109" s="32"/>
      <c r="I109" s="32"/>
      <c r="J109" s="32"/>
      <c r="K109" s="32"/>
      <c r="L109" s="42"/>
      <c r="S109" s="32"/>
      <c r="T109" s="32"/>
      <c r="U109" s="32"/>
      <c r="V109" s="32"/>
      <c r="W109" s="32"/>
      <c r="X109" s="32"/>
      <c r="Y109" s="32"/>
      <c r="Z109" s="32"/>
      <c r="AA109" s="32"/>
      <c r="AB109" s="32"/>
      <c r="AC109" s="32"/>
      <c r="AD109" s="32"/>
      <c r="AE109" s="32"/>
    </row>
    <row r="110" spans="1:31" s="2" customFormat="1" ht="16.5" customHeight="1">
      <c r="A110" s="32"/>
      <c r="B110" s="33"/>
      <c r="C110" s="32"/>
      <c r="D110" s="32"/>
      <c r="E110" s="259" t="str">
        <f>E7</f>
        <v>Oprava nástupišť č. 5 a 6 v žst. Brno hl.n.</v>
      </c>
      <c r="F110" s="260"/>
      <c r="G110" s="260"/>
      <c r="H110" s="260"/>
      <c r="I110" s="32"/>
      <c r="J110" s="32"/>
      <c r="K110" s="32"/>
      <c r="L110" s="42"/>
      <c r="S110" s="32"/>
      <c r="T110" s="32"/>
      <c r="U110" s="32"/>
      <c r="V110" s="32"/>
      <c r="W110" s="32"/>
      <c r="X110" s="32"/>
      <c r="Y110" s="32"/>
      <c r="Z110" s="32"/>
      <c r="AA110" s="32"/>
      <c r="AB110" s="32"/>
      <c r="AC110" s="32"/>
      <c r="AD110" s="32"/>
      <c r="AE110" s="32"/>
    </row>
    <row r="111" spans="2:12" s="1" customFormat="1" ht="12" customHeight="1">
      <c r="B111" s="20"/>
      <c r="C111" s="27" t="s">
        <v>184</v>
      </c>
      <c r="L111" s="20"/>
    </row>
    <row r="112" spans="1:31" s="2" customFormat="1" ht="16.5" customHeight="1">
      <c r="A112" s="32"/>
      <c r="B112" s="33"/>
      <c r="C112" s="32"/>
      <c r="D112" s="32"/>
      <c r="E112" s="259" t="s">
        <v>2000</v>
      </c>
      <c r="F112" s="258"/>
      <c r="G112" s="258"/>
      <c r="H112" s="258"/>
      <c r="I112" s="32"/>
      <c r="J112" s="32"/>
      <c r="K112" s="32"/>
      <c r="L112" s="42"/>
      <c r="S112" s="32"/>
      <c r="T112" s="32"/>
      <c r="U112" s="32"/>
      <c r="V112" s="32"/>
      <c r="W112" s="32"/>
      <c r="X112" s="32"/>
      <c r="Y112" s="32"/>
      <c r="Z112" s="32"/>
      <c r="AA112" s="32"/>
      <c r="AB112" s="32"/>
      <c r="AC112" s="32"/>
      <c r="AD112" s="32"/>
      <c r="AE112" s="32"/>
    </row>
    <row r="113" spans="1:31" s="2" customFormat="1" ht="12" customHeight="1">
      <c r="A113" s="32"/>
      <c r="B113" s="33"/>
      <c r="C113" s="27" t="s">
        <v>1882</v>
      </c>
      <c r="D113" s="32"/>
      <c r="E113" s="32"/>
      <c r="F113" s="32"/>
      <c r="G113" s="32"/>
      <c r="H113" s="32"/>
      <c r="I113" s="32"/>
      <c r="J113" s="32"/>
      <c r="K113" s="32"/>
      <c r="L113" s="42"/>
      <c r="S113" s="32"/>
      <c r="T113" s="32"/>
      <c r="U113" s="32"/>
      <c r="V113" s="32"/>
      <c r="W113" s="32"/>
      <c r="X113" s="32"/>
      <c r="Y113" s="32"/>
      <c r="Z113" s="32"/>
      <c r="AA113" s="32"/>
      <c r="AB113" s="32"/>
      <c r="AC113" s="32"/>
      <c r="AD113" s="32"/>
      <c r="AE113" s="32"/>
    </row>
    <row r="114" spans="1:31" s="2" customFormat="1" ht="16.5" customHeight="1">
      <c r="A114" s="32"/>
      <c r="B114" s="33"/>
      <c r="C114" s="32"/>
      <c r="D114" s="32"/>
      <c r="E114" s="232" t="str">
        <f>E11</f>
        <v>SO 613_02 - Rozvody NN (nástupiště č.6) - URS</v>
      </c>
      <c r="F114" s="258"/>
      <c r="G114" s="258"/>
      <c r="H114" s="258"/>
      <c r="I114" s="32"/>
      <c r="J114" s="32"/>
      <c r="K114" s="32"/>
      <c r="L114" s="42"/>
      <c r="S114" s="32"/>
      <c r="T114" s="32"/>
      <c r="U114" s="32"/>
      <c r="V114" s="32"/>
      <c r="W114" s="32"/>
      <c r="X114" s="32"/>
      <c r="Y114" s="32"/>
      <c r="Z114" s="32"/>
      <c r="AA114" s="32"/>
      <c r="AB114" s="32"/>
      <c r="AC114" s="32"/>
      <c r="AD114" s="32"/>
      <c r="AE114" s="32"/>
    </row>
    <row r="115" spans="1:31" s="2" customFormat="1" ht="6.95" customHeight="1">
      <c r="A115" s="32"/>
      <c r="B115" s="33"/>
      <c r="C115" s="32"/>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2" customFormat="1" ht="12" customHeight="1">
      <c r="A116" s="32"/>
      <c r="B116" s="33"/>
      <c r="C116" s="27" t="s">
        <v>20</v>
      </c>
      <c r="D116" s="32"/>
      <c r="E116" s="32"/>
      <c r="F116" s="25" t="str">
        <f>F14</f>
        <v>Brno hl.n.</v>
      </c>
      <c r="G116" s="32"/>
      <c r="H116" s="32"/>
      <c r="I116" s="27" t="s">
        <v>22</v>
      </c>
      <c r="J116" s="55" t="str">
        <f>IF(J14="","",J14)</f>
        <v>18. 2. 2021</v>
      </c>
      <c r="K116" s="32"/>
      <c r="L116" s="42"/>
      <c r="S116" s="32"/>
      <c r="T116" s="32"/>
      <c r="U116" s="32"/>
      <c r="V116" s="32"/>
      <c r="W116" s="32"/>
      <c r="X116" s="32"/>
      <c r="Y116" s="32"/>
      <c r="Z116" s="32"/>
      <c r="AA116" s="32"/>
      <c r="AB116" s="32"/>
      <c r="AC116" s="32"/>
      <c r="AD116" s="32"/>
      <c r="AE116" s="32"/>
    </row>
    <row r="117" spans="1:31" s="2" customFormat="1" ht="6.95" customHeight="1">
      <c r="A117" s="32"/>
      <c r="B117" s="33"/>
      <c r="C117" s="32"/>
      <c r="D117" s="32"/>
      <c r="E117" s="32"/>
      <c r="F117" s="32"/>
      <c r="G117" s="32"/>
      <c r="H117" s="32"/>
      <c r="I117" s="32"/>
      <c r="J117" s="32"/>
      <c r="K117" s="32"/>
      <c r="L117" s="42"/>
      <c r="S117" s="32"/>
      <c r="T117" s="32"/>
      <c r="U117" s="32"/>
      <c r="V117" s="32"/>
      <c r="W117" s="32"/>
      <c r="X117" s="32"/>
      <c r="Y117" s="32"/>
      <c r="Z117" s="32"/>
      <c r="AA117" s="32"/>
      <c r="AB117" s="32"/>
      <c r="AC117" s="32"/>
      <c r="AD117" s="32"/>
      <c r="AE117" s="32"/>
    </row>
    <row r="118" spans="1:31" s="2" customFormat="1" ht="25.7" customHeight="1">
      <c r="A118" s="32"/>
      <c r="B118" s="33"/>
      <c r="C118" s="27" t="s">
        <v>24</v>
      </c>
      <c r="D118" s="32"/>
      <c r="E118" s="32"/>
      <c r="F118" s="25" t="str">
        <f>E17</f>
        <v>Správa železnic, státní organizace</v>
      </c>
      <c r="G118" s="32"/>
      <c r="H118" s="32"/>
      <c r="I118" s="27" t="s">
        <v>32</v>
      </c>
      <c r="J118" s="30" t="str">
        <f>E23</f>
        <v>DMC Havlíčkův Brod, s.r.o.</v>
      </c>
      <c r="K118" s="32"/>
      <c r="L118" s="42"/>
      <c r="S118" s="32"/>
      <c r="T118" s="32"/>
      <c r="U118" s="32"/>
      <c r="V118" s="32"/>
      <c r="W118" s="32"/>
      <c r="X118" s="32"/>
      <c r="Y118" s="32"/>
      <c r="Z118" s="32"/>
      <c r="AA118" s="32"/>
      <c r="AB118" s="32"/>
      <c r="AC118" s="32"/>
      <c r="AD118" s="32"/>
      <c r="AE118" s="32"/>
    </row>
    <row r="119" spans="1:31" s="2" customFormat="1" ht="25.7" customHeight="1">
      <c r="A119" s="32"/>
      <c r="B119" s="33"/>
      <c r="C119" s="27" t="s">
        <v>30</v>
      </c>
      <c r="D119" s="32"/>
      <c r="E119" s="32"/>
      <c r="F119" s="25" t="str">
        <f>IF(E20="","",E20)</f>
        <v>Vyplň údaj</v>
      </c>
      <c r="G119" s="32"/>
      <c r="H119" s="32"/>
      <c r="I119" s="27" t="s">
        <v>37</v>
      </c>
      <c r="J119" s="30" t="str">
        <f>E26</f>
        <v>DMC Havlíčkův Brod, s.r.o.</v>
      </c>
      <c r="K119" s="32"/>
      <c r="L119" s="42"/>
      <c r="S119" s="32"/>
      <c r="T119" s="32"/>
      <c r="U119" s="32"/>
      <c r="V119" s="32"/>
      <c r="W119" s="32"/>
      <c r="X119" s="32"/>
      <c r="Y119" s="32"/>
      <c r="Z119" s="32"/>
      <c r="AA119" s="32"/>
      <c r="AB119" s="32"/>
      <c r="AC119" s="32"/>
      <c r="AD119" s="32"/>
      <c r="AE119" s="32"/>
    </row>
    <row r="120" spans="1:31" s="2" customFormat="1" ht="10.35" customHeight="1">
      <c r="A120" s="32"/>
      <c r="B120" s="33"/>
      <c r="C120" s="32"/>
      <c r="D120" s="32"/>
      <c r="E120" s="32"/>
      <c r="F120" s="32"/>
      <c r="G120" s="32"/>
      <c r="H120" s="32"/>
      <c r="I120" s="32"/>
      <c r="J120" s="32"/>
      <c r="K120" s="32"/>
      <c r="L120" s="42"/>
      <c r="S120" s="32"/>
      <c r="T120" s="32"/>
      <c r="U120" s="32"/>
      <c r="V120" s="32"/>
      <c r="W120" s="32"/>
      <c r="X120" s="32"/>
      <c r="Y120" s="32"/>
      <c r="Z120" s="32"/>
      <c r="AA120" s="32"/>
      <c r="AB120" s="32"/>
      <c r="AC120" s="32"/>
      <c r="AD120" s="32"/>
      <c r="AE120" s="32"/>
    </row>
    <row r="121" spans="1:31" s="10" customFormat="1" ht="29.25" customHeight="1">
      <c r="A121" s="121"/>
      <c r="B121" s="122"/>
      <c r="C121" s="123" t="s">
        <v>193</v>
      </c>
      <c r="D121" s="124" t="s">
        <v>64</v>
      </c>
      <c r="E121" s="124" t="s">
        <v>60</v>
      </c>
      <c r="F121" s="124" t="s">
        <v>61</v>
      </c>
      <c r="G121" s="124" t="s">
        <v>194</v>
      </c>
      <c r="H121" s="124" t="s">
        <v>195</v>
      </c>
      <c r="I121" s="124" t="s">
        <v>196</v>
      </c>
      <c r="J121" s="125" t="s">
        <v>188</v>
      </c>
      <c r="K121" s="126" t="s">
        <v>197</v>
      </c>
      <c r="L121" s="127"/>
      <c r="M121" s="62" t="s">
        <v>1</v>
      </c>
      <c r="N121" s="63" t="s">
        <v>43</v>
      </c>
      <c r="O121" s="63" t="s">
        <v>198</v>
      </c>
      <c r="P121" s="63" t="s">
        <v>199</v>
      </c>
      <c r="Q121" s="63" t="s">
        <v>200</v>
      </c>
      <c r="R121" s="63" t="s">
        <v>201</v>
      </c>
      <c r="S121" s="63" t="s">
        <v>202</v>
      </c>
      <c r="T121" s="64" t="s">
        <v>203</v>
      </c>
      <c r="U121" s="121"/>
      <c r="V121" s="121"/>
      <c r="W121" s="121"/>
      <c r="X121" s="121"/>
      <c r="Y121" s="121"/>
      <c r="Z121" s="121"/>
      <c r="AA121" s="121"/>
      <c r="AB121" s="121"/>
      <c r="AC121" s="121"/>
      <c r="AD121" s="121"/>
      <c r="AE121" s="121"/>
    </row>
    <row r="122" spans="1:63" s="2" customFormat="1" ht="22.9" customHeight="1">
      <c r="A122" s="32"/>
      <c r="B122" s="33"/>
      <c r="C122" s="69" t="s">
        <v>204</v>
      </c>
      <c r="D122" s="32"/>
      <c r="E122" s="32"/>
      <c r="F122" s="32"/>
      <c r="G122" s="32"/>
      <c r="H122" s="32"/>
      <c r="I122" s="32"/>
      <c r="J122" s="128">
        <f>BK122</f>
        <v>0</v>
      </c>
      <c r="K122" s="32"/>
      <c r="L122" s="33"/>
      <c r="M122" s="65"/>
      <c r="N122" s="56"/>
      <c r="O122" s="66"/>
      <c r="P122" s="129">
        <f>P123</f>
        <v>0</v>
      </c>
      <c r="Q122" s="66"/>
      <c r="R122" s="129">
        <f>R123</f>
        <v>20.44788</v>
      </c>
      <c r="S122" s="66"/>
      <c r="T122" s="130">
        <f>T123</f>
        <v>0</v>
      </c>
      <c r="U122" s="32"/>
      <c r="V122" s="32"/>
      <c r="W122" s="32"/>
      <c r="X122" s="32"/>
      <c r="Y122" s="32"/>
      <c r="Z122" s="32"/>
      <c r="AA122" s="32"/>
      <c r="AB122" s="32"/>
      <c r="AC122" s="32"/>
      <c r="AD122" s="32"/>
      <c r="AE122" s="32"/>
      <c r="AT122" s="17" t="s">
        <v>78</v>
      </c>
      <c r="AU122" s="17" t="s">
        <v>190</v>
      </c>
      <c r="BK122" s="131">
        <f>BK123</f>
        <v>0</v>
      </c>
    </row>
    <row r="123" spans="2:63" s="11" customFormat="1" ht="25.9" customHeight="1">
      <c r="B123" s="132"/>
      <c r="D123" s="133" t="s">
        <v>78</v>
      </c>
      <c r="E123" s="134" t="s">
        <v>267</v>
      </c>
      <c r="F123" s="134" t="s">
        <v>1970</v>
      </c>
      <c r="I123" s="135"/>
      <c r="J123" s="136">
        <f>BK123</f>
        <v>0</v>
      </c>
      <c r="L123" s="132"/>
      <c r="M123" s="137"/>
      <c r="N123" s="138"/>
      <c r="O123" s="138"/>
      <c r="P123" s="139">
        <f>P124</f>
        <v>0</v>
      </c>
      <c r="Q123" s="138"/>
      <c r="R123" s="139">
        <f>R124</f>
        <v>20.44788</v>
      </c>
      <c r="S123" s="138"/>
      <c r="T123" s="140">
        <f>T124</f>
        <v>0</v>
      </c>
      <c r="AR123" s="133" t="s">
        <v>218</v>
      </c>
      <c r="AT123" s="141" t="s">
        <v>78</v>
      </c>
      <c r="AU123" s="141" t="s">
        <v>79</v>
      </c>
      <c r="AY123" s="133" t="s">
        <v>207</v>
      </c>
      <c r="BK123" s="142">
        <f>BK124</f>
        <v>0</v>
      </c>
    </row>
    <row r="124" spans="2:63" s="11" customFormat="1" ht="22.9" customHeight="1">
      <c r="B124" s="132"/>
      <c r="D124" s="133" t="s">
        <v>78</v>
      </c>
      <c r="E124" s="187" t="s">
        <v>1971</v>
      </c>
      <c r="F124" s="187" t="s">
        <v>1972</v>
      </c>
      <c r="I124" s="135"/>
      <c r="J124" s="188">
        <f>BK124</f>
        <v>0</v>
      </c>
      <c r="L124" s="132"/>
      <c r="M124" s="137"/>
      <c r="N124" s="138"/>
      <c r="O124" s="138"/>
      <c r="P124" s="139">
        <f>SUM(P125:P138)</f>
        <v>0</v>
      </c>
      <c r="Q124" s="138"/>
      <c r="R124" s="139">
        <f>SUM(R125:R138)</f>
        <v>20.44788</v>
      </c>
      <c r="S124" s="138"/>
      <c r="T124" s="140">
        <f>SUM(T125:T138)</f>
        <v>0</v>
      </c>
      <c r="AR124" s="133" t="s">
        <v>218</v>
      </c>
      <c r="AT124" s="141" t="s">
        <v>78</v>
      </c>
      <c r="AU124" s="141" t="s">
        <v>87</v>
      </c>
      <c r="AY124" s="133" t="s">
        <v>207</v>
      </c>
      <c r="BK124" s="142">
        <f>SUM(BK125:BK138)</f>
        <v>0</v>
      </c>
    </row>
    <row r="125" spans="1:65" s="2" customFormat="1" ht="21.75" customHeight="1">
      <c r="A125" s="32"/>
      <c r="B125" s="143"/>
      <c r="C125" s="144" t="s">
        <v>87</v>
      </c>
      <c r="D125" s="144" t="s">
        <v>208</v>
      </c>
      <c r="E125" s="145" t="s">
        <v>1973</v>
      </c>
      <c r="F125" s="146" t="s">
        <v>1974</v>
      </c>
      <c r="G125" s="147" t="s">
        <v>321</v>
      </c>
      <c r="H125" s="148">
        <v>0.1</v>
      </c>
      <c r="I125" s="149"/>
      <c r="J125" s="150">
        <f>ROUND(I125*H125,2)</f>
        <v>0</v>
      </c>
      <c r="K125" s="151"/>
      <c r="L125" s="33"/>
      <c r="M125" s="152" t="s">
        <v>1</v>
      </c>
      <c r="N125" s="153" t="s">
        <v>44</v>
      </c>
      <c r="O125" s="58"/>
      <c r="P125" s="154">
        <f>O125*H125</f>
        <v>0</v>
      </c>
      <c r="Q125" s="154">
        <v>0.0088</v>
      </c>
      <c r="R125" s="154">
        <f>Q125*H125</f>
        <v>0.0008800000000000001</v>
      </c>
      <c r="S125" s="154">
        <v>0</v>
      </c>
      <c r="T125" s="155">
        <f>S125*H125</f>
        <v>0</v>
      </c>
      <c r="U125" s="32"/>
      <c r="V125" s="32"/>
      <c r="W125" s="32"/>
      <c r="X125" s="32"/>
      <c r="Y125" s="32"/>
      <c r="Z125" s="32"/>
      <c r="AA125" s="32"/>
      <c r="AB125" s="32"/>
      <c r="AC125" s="32"/>
      <c r="AD125" s="32"/>
      <c r="AE125" s="32"/>
      <c r="AR125" s="156" t="s">
        <v>326</v>
      </c>
      <c r="AT125" s="156" t="s">
        <v>208</v>
      </c>
      <c r="AU125" s="156" t="s">
        <v>89</v>
      </c>
      <c r="AY125" s="17" t="s">
        <v>207</v>
      </c>
      <c r="BE125" s="157">
        <f>IF(N125="základní",J125,0)</f>
        <v>0</v>
      </c>
      <c r="BF125" s="157">
        <f>IF(N125="snížená",J125,0)</f>
        <v>0</v>
      </c>
      <c r="BG125" s="157">
        <f>IF(N125="zákl. přenesená",J125,0)</f>
        <v>0</v>
      </c>
      <c r="BH125" s="157">
        <f>IF(N125="sníž. přenesená",J125,0)</f>
        <v>0</v>
      </c>
      <c r="BI125" s="157">
        <f>IF(N125="nulová",J125,0)</f>
        <v>0</v>
      </c>
      <c r="BJ125" s="17" t="s">
        <v>87</v>
      </c>
      <c r="BK125" s="157">
        <f>ROUND(I125*H125,2)</f>
        <v>0</v>
      </c>
      <c r="BL125" s="17" t="s">
        <v>326</v>
      </c>
      <c r="BM125" s="156" t="s">
        <v>2037</v>
      </c>
    </row>
    <row r="126" spans="1:47" s="2" customFormat="1" ht="19.5">
      <c r="A126" s="32"/>
      <c r="B126" s="33"/>
      <c r="C126" s="32"/>
      <c r="D126" s="158" t="s">
        <v>213</v>
      </c>
      <c r="E126" s="32"/>
      <c r="F126" s="159" t="s">
        <v>1976</v>
      </c>
      <c r="G126" s="32"/>
      <c r="H126" s="32"/>
      <c r="I126" s="160"/>
      <c r="J126" s="32"/>
      <c r="K126" s="32"/>
      <c r="L126" s="33"/>
      <c r="M126" s="161"/>
      <c r="N126" s="162"/>
      <c r="O126" s="58"/>
      <c r="P126" s="58"/>
      <c r="Q126" s="58"/>
      <c r="R126" s="58"/>
      <c r="S126" s="58"/>
      <c r="T126" s="59"/>
      <c r="U126" s="32"/>
      <c r="V126" s="32"/>
      <c r="W126" s="32"/>
      <c r="X126" s="32"/>
      <c r="Y126" s="32"/>
      <c r="Z126" s="32"/>
      <c r="AA126" s="32"/>
      <c r="AB126" s="32"/>
      <c r="AC126" s="32"/>
      <c r="AD126" s="32"/>
      <c r="AE126" s="32"/>
      <c r="AT126" s="17" t="s">
        <v>213</v>
      </c>
      <c r="AU126" s="17" t="s">
        <v>89</v>
      </c>
    </row>
    <row r="127" spans="1:65" s="2" customFormat="1" ht="21.75" customHeight="1">
      <c r="A127" s="32"/>
      <c r="B127" s="143"/>
      <c r="C127" s="144" t="s">
        <v>89</v>
      </c>
      <c r="D127" s="144" t="s">
        <v>208</v>
      </c>
      <c r="E127" s="145" t="s">
        <v>1977</v>
      </c>
      <c r="F127" s="146" t="s">
        <v>1978</v>
      </c>
      <c r="G127" s="147" t="s">
        <v>612</v>
      </c>
      <c r="H127" s="148">
        <v>100</v>
      </c>
      <c r="I127" s="149"/>
      <c r="J127" s="150">
        <f>ROUND(I127*H127,2)</f>
        <v>0</v>
      </c>
      <c r="K127" s="151"/>
      <c r="L127" s="33"/>
      <c r="M127" s="152" t="s">
        <v>1</v>
      </c>
      <c r="N127" s="153" t="s">
        <v>44</v>
      </c>
      <c r="O127" s="58"/>
      <c r="P127" s="154">
        <f>O127*H127</f>
        <v>0</v>
      </c>
      <c r="Q127" s="154">
        <v>0</v>
      </c>
      <c r="R127" s="154">
        <f>Q127*H127</f>
        <v>0</v>
      </c>
      <c r="S127" s="154">
        <v>0</v>
      </c>
      <c r="T127" s="155">
        <f>S127*H127</f>
        <v>0</v>
      </c>
      <c r="U127" s="32"/>
      <c r="V127" s="32"/>
      <c r="W127" s="32"/>
      <c r="X127" s="32"/>
      <c r="Y127" s="32"/>
      <c r="Z127" s="32"/>
      <c r="AA127" s="32"/>
      <c r="AB127" s="32"/>
      <c r="AC127" s="32"/>
      <c r="AD127" s="32"/>
      <c r="AE127" s="32"/>
      <c r="AR127" s="156" t="s">
        <v>326</v>
      </c>
      <c r="AT127" s="156" t="s">
        <v>208</v>
      </c>
      <c r="AU127" s="156" t="s">
        <v>89</v>
      </c>
      <c r="AY127" s="17" t="s">
        <v>207</v>
      </c>
      <c r="BE127" s="157">
        <f>IF(N127="základní",J127,0)</f>
        <v>0</v>
      </c>
      <c r="BF127" s="157">
        <f>IF(N127="snížená",J127,0)</f>
        <v>0</v>
      </c>
      <c r="BG127" s="157">
        <f>IF(N127="zákl. přenesená",J127,0)</f>
        <v>0</v>
      </c>
      <c r="BH127" s="157">
        <f>IF(N127="sníž. přenesená",J127,0)</f>
        <v>0</v>
      </c>
      <c r="BI127" s="157">
        <f>IF(N127="nulová",J127,0)</f>
        <v>0</v>
      </c>
      <c r="BJ127" s="17" t="s">
        <v>87</v>
      </c>
      <c r="BK127" s="157">
        <f>ROUND(I127*H127,2)</f>
        <v>0</v>
      </c>
      <c r="BL127" s="17" t="s">
        <v>326</v>
      </c>
      <c r="BM127" s="156" t="s">
        <v>2038</v>
      </c>
    </row>
    <row r="128" spans="1:47" s="2" customFormat="1" ht="39">
      <c r="A128" s="32"/>
      <c r="B128" s="33"/>
      <c r="C128" s="32"/>
      <c r="D128" s="158" t="s">
        <v>213</v>
      </c>
      <c r="E128" s="32"/>
      <c r="F128" s="159" t="s">
        <v>1980</v>
      </c>
      <c r="G128" s="32"/>
      <c r="H128" s="32"/>
      <c r="I128" s="160"/>
      <c r="J128" s="32"/>
      <c r="K128" s="32"/>
      <c r="L128" s="33"/>
      <c r="M128" s="161"/>
      <c r="N128" s="162"/>
      <c r="O128" s="58"/>
      <c r="P128" s="58"/>
      <c r="Q128" s="58"/>
      <c r="R128" s="58"/>
      <c r="S128" s="58"/>
      <c r="T128" s="59"/>
      <c r="U128" s="32"/>
      <c r="V128" s="32"/>
      <c r="W128" s="32"/>
      <c r="X128" s="32"/>
      <c r="Y128" s="32"/>
      <c r="Z128" s="32"/>
      <c r="AA128" s="32"/>
      <c r="AB128" s="32"/>
      <c r="AC128" s="32"/>
      <c r="AD128" s="32"/>
      <c r="AE128" s="32"/>
      <c r="AT128" s="17" t="s">
        <v>213</v>
      </c>
      <c r="AU128" s="17" t="s">
        <v>89</v>
      </c>
    </row>
    <row r="129" spans="1:65" s="2" customFormat="1" ht="21.75" customHeight="1">
      <c r="A129" s="32"/>
      <c r="B129" s="143"/>
      <c r="C129" s="197" t="s">
        <v>218</v>
      </c>
      <c r="D129" s="197" t="s">
        <v>267</v>
      </c>
      <c r="E129" s="198" t="s">
        <v>1981</v>
      </c>
      <c r="F129" s="199" t="s">
        <v>1982</v>
      </c>
      <c r="G129" s="200" t="s">
        <v>612</v>
      </c>
      <c r="H129" s="201">
        <v>200</v>
      </c>
      <c r="I129" s="202"/>
      <c r="J129" s="203">
        <f>ROUND(I129*H129,2)</f>
        <v>0</v>
      </c>
      <c r="K129" s="204"/>
      <c r="L129" s="205"/>
      <c r="M129" s="206" t="s">
        <v>1</v>
      </c>
      <c r="N129" s="207" t="s">
        <v>44</v>
      </c>
      <c r="O129" s="58"/>
      <c r="P129" s="154">
        <f>O129*H129</f>
        <v>0</v>
      </c>
      <c r="Q129" s="154">
        <v>0.00069</v>
      </c>
      <c r="R129" s="154">
        <f>Q129*H129</f>
        <v>0.13799999999999998</v>
      </c>
      <c r="S129" s="154">
        <v>0</v>
      </c>
      <c r="T129" s="155">
        <f>S129*H129</f>
        <v>0</v>
      </c>
      <c r="U129" s="32"/>
      <c r="V129" s="32"/>
      <c r="W129" s="32"/>
      <c r="X129" s="32"/>
      <c r="Y129" s="32"/>
      <c r="Z129" s="32"/>
      <c r="AA129" s="32"/>
      <c r="AB129" s="32"/>
      <c r="AC129" s="32"/>
      <c r="AD129" s="32"/>
      <c r="AE129" s="32"/>
      <c r="AR129" s="156" t="s">
        <v>604</v>
      </c>
      <c r="AT129" s="156" t="s">
        <v>267</v>
      </c>
      <c r="AU129" s="156" t="s">
        <v>89</v>
      </c>
      <c r="AY129" s="17" t="s">
        <v>207</v>
      </c>
      <c r="BE129" s="157">
        <f>IF(N129="základní",J129,0)</f>
        <v>0</v>
      </c>
      <c r="BF129" s="157">
        <f>IF(N129="snížená",J129,0)</f>
        <v>0</v>
      </c>
      <c r="BG129" s="157">
        <f>IF(N129="zákl. přenesená",J129,0)</f>
        <v>0</v>
      </c>
      <c r="BH129" s="157">
        <f>IF(N129="sníž. přenesená",J129,0)</f>
        <v>0</v>
      </c>
      <c r="BI129" s="157">
        <f>IF(N129="nulová",J129,0)</f>
        <v>0</v>
      </c>
      <c r="BJ129" s="17" t="s">
        <v>87</v>
      </c>
      <c r="BK129" s="157">
        <f>ROUND(I129*H129,2)</f>
        <v>0</v>
      </c>
      <c r="BL129" s="17" t="s">
        <v>604</v>
      </c>
      <c r="BM129" s="156" t="s">
        <v>2039</v>
      </c>
    </row>
    <row r="130" spans="1:47" s="2" customFormat="1" ht="19.5">
      <c r="A130" s="32"/>
      <c r="B130" s="33"/>
      <c r="C130" s="32"/>
      <c r="D130" s="158" t="s">
        <v>213</v>
      </c>
      <c r="E130" s="32"/>
      <c r="F130" s="159" t="s">
        <v>1982</v>
      </c>
      <c r="G130" s="32"/>
      <c r="H130" s="32"/>
      <c r="I130" s="160"/>
      <c r="J130" s="32"/>
      <c r="K130" s="32"/>
      <c r="L130" s="33"/>
      <c r="M130" s="161"/>
      <c r="N130" s="162"/>
      <c r="O130" s="58"/>
      <c r="P130" s="58"/>
      <c r="Q130" s="58"/>
      <c r="R130" s="58"/>
      <c r="S130" s="58"/>
      <c r="T130" s="59"/>
      <c r="U130" s="32"/>
      <c r="V130" s="32"/>
      <c r="W130" s="32"/>
      <c r="X130" s="32"/>
      <c r="Y130" s="32"/>
      <c r="Z130" s="32"/>
      <c r="AA130" s="32"/>
      <c r="AB130" s="32"/>
      <c r="AC130" s="32"/>
      <c r="AD130" s="32"/>
      <c r="AE130" s="32"/>
      <c r="AT130" s="17" t="s">
        <v>213</v>
      </c>
      <c r="AU130" s="17" t="s">
        <v>89</v>
      </c>
    </row>
    <row r="131" spans="1:65" s="2" customFormat="1" ht="21.75" customHeight="1">
      <c r="A131" s="32"/>
      <c r="B131" s="143"/>
      <c r="C131" s="144" t="s">
        <v>212</v>
      </c>
      <c r="D131" s="144" t="s">
        <v>208</v>
      </c>
      <c r="E131" s="145" t="s">
        <v>1984</v>
      </c>
      <c r="F131" s="146" t="s">
        <v>1985</v>
      </c>
      <c r="G131" s="147" t="s">
        <v>612</v>
      </c>
      <c r="H131" s="148">
        <v>100</v>
      </c>
      <c r="I131" s="149"/>
      <c r="J131" s="150">
        <f>ROUND(I131*H131,2)</f>
        <v>0</v>
      </c>
      <c r="K131" s="151"/>
      <c r="L131" s="33"/>
      <c r="M131" s="152" t="s">
        <v>1</v>
      </c>
      <c r="N131" s="153" t="s">
        <v>44</v>
      </c>
      <c r="O131" s="58"/>
      <c r="P131" s="154">
        <f>O131*H131</f>
        <v>0</v>
      </c>
      <c r="Q131" s="154">
        <v>0.203</v>
      </c>
      <c r="R131" s="154">
        <f>Q131*H131</f>
        <v>20.3</v>
      </c>
      <c r="S131" s="154">
        <v>0</v>
      </c>
      <c r="T131" s="155">
        <f>S131*H131</f>
        <v>0</v>
      </c>
      <c r="U131" s="32"/>
      <c r="V131" s="32"/>
      <c r="W131" s="32"/>
      <c r="X131" s="32"/>
      <c r="Y131" s="32"/>
      <c r="Z131" s="32"/>
      <c r="AA131" s="32"/>
      <c r="AB131" s="32"/>
      <c r="AC131" s="32"/>
      <c r="AD131" s="32"/>
      <c r="AE131" s="32"/>
      <c r="AR131" s="156" t="s">
        <v>326</v>
      </c>
      <c r="AT131" s="156" t="s">
        <v>208</v>
      </c>
      <c r="AU131" s="156" t="s">
        <v>89</v>
      </c>
      <c r="AY131" s="17" t="s">
        <v>207</v>
      </c>
      <c r="BE131" s="157">
        <f>IF(N131="základní",J131,0)</f>
        <v>0</v>
      </c>
      <c r="BF131" s="157">
        <f>IF(N131="snížená",J131,0)</f>
        <v>0</v>
      </c>
      <c r="BG131" s="157">
        <f>IF(N131="zákl. přenesená",J131,0)</f>
        <v>0</v>
      </c>
      <c r="BH131" s="157">
        <f>IF(N131="sníž. přenesená",J131,0)</f>
        <v>0</v>
      </c>
      <c r="BI131" s="157">
        <f>IF(N131="nulová",J131,0)</f>
        <v>0</v>
      </c>
      <c r="BJ131" s="17" t="s">
        <v>87</v>
      </c>
      <c r="BK131" s="157">
        <f>ROUND(I131*H131,2)</f>
        <v>0</v>
      </c>
      <c r="BL131" s="17" t="s">
        <v>326</v>
      </c>
      <c r="BM131" s="156" t="s">
        <v>2040</v>
      </c>
    </row>
    <row r="132" spans="1:47" s="2" customFormat="1" ht="29.25">
      <c r="A132" s="32"/>
      <c r="B132" s="33"/>
      <c r="C132" s="32"/>
      <c r="D132" s="158" t="s">
        <v>213</v>
      </c>
      <c r="E132" s="32"/>
      <c r="F132" s="159" t="s">
        <v>1987</v>
      </c>
      <c r="G132" s="32"/>
      <c r="H132" s="32"/>
      <c r="I132" s="160"/>
      <c r="J132" s="32"/>
      <c r="K132" s="32"/>
      <c r="L132" s="33"/>
      <c r="M132" s="161"/>
      <c r="N132" s="162"/>
      <c r="O132" s="58"/>
      <c r="P132" s="58"/>
      <c r="Q132" s="58"/>
      <c r="R132" s="58"/>
      <c r="S132" s="58"/>
      <c r="T132" s="59"/>
      <c r="U132" s="32"/>
      <c r="V132" s="32"/>
      <c r="W132" s="32"/>
      <c r="X132" s="32"/>
      <c r="Y132" s="32"/>
      <c r="Z132" s="32"/>
      <c r="AA132" s="32"/>
      <c r="AB132" s="32"/>
      <c r="AC132" s="32"/>
      <c r="AD132" s="32"/>
      <c r="AE132" s="32"/>
      <c r="AT132" s="17" t="s">
        <v>213</v>
      </c>
      <c r="AU132" s="17" t="s">
        <v>89</v>
      </c>
    </row>
    <row r="133" spans="1:65" s="2" customFormat="1" ht="16.5" customHeight="1">
      <c r="A133" s="32"/>
      <c r="B133" s="143"/>
      <c r="C133" s="144" t="s">
        <v>225</v>
      </c>
      <c r="D133" s="144" t="s">
        <v>208</v>
      </c>
      <c r="E133" s="145" t="s">
        <v>1988</v>
      </c>
      <c r="F133" s="146" t="s">
        <v>1989</v>
      </c>
      <c r="G133" s="147" t="s">
        <v>612</v>
      </c>
      <c r="H133" s="148">
        <v>100</v>
      </c>
      <c r="I133" s="149"/>
      <c r="J133" s="150">
        <f>ROUND(I133*H133,2)</f>
        <v>0</v>
      </c>
      <c r="K133" s="151"/>
      <c r="L133" s="33"/>
      <c r="M133" s="152" t="s">
        <v>1</v>
      </c>
      <c r="N133" s="153" t="s">
        <v>44</v>
      </c>
      <c r="O133" s="58"/>
      <c r="P133" s="154">
        <f>O133*H133</f>
        <v>0</v>
      </c>
      <c r="Q133" s="154">
        <v>9E-05</v>
      </c>
      <c r="R133" s="154">
        <f>Q133*H133</f>
        <v>0.009000000000000001</v>
      </c>
      <c r="S133" s="154">
        <v>0</v>
      </c>
      <c r="T133" s="155">
        <f>S133*H133</f>
        <v>0</v>
      </c>
      <c r="U133" s="32"/>
      <c r="V133" s="32"/>
      <c r="W133" s="32"/>
      <c r="X133" s="32"/>
      <c r="Y133" s="32"/>
      <c r="Z133" s="32"/>
      <c r="AA133" s="32"/>
      <c r="AB133" s="32"/>
      <c r="AC133" s="32"/>
      <c r="AD133" s="32"/>
      <c r="AE133" s="32"/>
      <c r="AR133" s="156" t="s">
        <v>326</v>
      </c>
      <c r="AT133" s="156" t="s">
        <v>208</v>
      </c>
      <c r="AU133" s="156" t="s">
        <v>89</v>
      </c>
      <c r="AY133" s="17" t="s">
        <v>207</v>
      </c>
      <c r="BE133" s="157">
        <f>IF(N133="základní",J133,0)</f>
        <v>0</v>
      </c>
      <c r="BF133" s="157">
        <f>IF(N133="snížená",J133,0)</f>
        <v>0</v>
      </c>
      <c r="BG133" s="157">
        <f>IF(N133="zákl. přenesená",J133,0)</f>
        <v>0</v>
      </c>
      <c r="BH133" s="157">
        <f>IF(N133="sníž. přenesená",J133,0)</f>
        <v>0</v>
      </c>
      <c r="BI133" s="157">
        <f>IF(N133="nulová",J133,0)</f>
        <v>0</v>
      </c>
      <c r="BJ133" s="17" t="s">
        <v>87</v>
      </c>
      <c r="BK133" s="157">
        <f>ROUND(I133*H133,2)</f>
        <v>0</v>
      </c>
      <c r="BL133" s="17" t="s">
        <v>326</v>
      </c>
      <c r="BM133" s="156" t="s">
        <v>2041</v>
      </c>
    </row>
    <row r="134" spans="1:47" s="2" customFormat="1" ht="29.25">
      <c r="A134" s="32"/>
      <c r="B134" s="33"/>
      <c r="C134" s="32"/>
      <c r="D134" s="158" t="s">
        <v>213</v>
      </c>
      <c r="E134" s="32"/>
      <c r="F134" s="159" t="s">
        <v>1991</v>
      </c>
      <c r="G134" s="32"/>
      <c r="H134" s="32"/>
      <c r="I134" s="160"/>
      <c r="J134" s="32"/>
      <c r="K134" s="32"/>
      <c r="L134" s="33"/>
      <c r="M134" s="161"/>
      <c r="N134" s="162"/>
      <c r="O134" s="58"/>
      <c r="P134" s="58"/>
      <c r="Q134" s="58"/>
      <c r="R134" s="58"/>
      <c r="S134" s="58"/>
      <c r="T134" s="59"/>
      <c r="U134" s="32"/>
      <c r="V134" s="32"/>
      <c r="W134" s="32"/>
      <c r="X134" s="32"/>
      <c r="Y134" s="32"/>
      <c r="Z134" s="32"/>
      <c r="AA134" s="32"/>
      <c r="AB134" s="32"/>
      <c r="AC134" s="32"/>
      <c r="AD134" s="32"/>
      <c r="AE134" s="32"/>
      <c r="AT134" s="17" t="s">
        <v>213</v>
      </c>
      <c r="AU134" s="17" t="s">
        <v>89</v>
      </c>
    </row>
    <row r="135" spans="1:65" s="2" customFormat="1" ht="21.75" customHeight="1">
      <c r="A135" s="32"/>
      <c r="B135" s="143"/>
      <c r="C135" s="144" t="s">
        <v>221</v>
      </c>
      <c r="D135" s="144" t="s">
        <v>208</v>
      </c>
      <c r="E135" s="145" t="s">
        <v>1992</v>
      </c>
      <c r="F135" s="146" t="s">
        <v>1993</v>
      </c>
      <c r="G135" s="147" t="s">
        <v>612</v>
      </c>
      <c r="H135" s="148">
        <v>100</v>
      </c>
      <c r="I135" s="149"/>
      <c r="J135" s="150">
        <f>ROUND(I135*H135,2)</f>
        <v>0</v>
      </c>
      <c r="K135" s="151"/>
      <c r="L135" s="33"/>
      <c r="M135" s="152" t="s">
        <v>1</v>
      </c>
      <c r="N135" s="153" t="s">
        <v>44</v>
      </c>
      <c r="O135" s="58"/>
      <c r="P135" s="154">
        <f>O135*H135</f>
        <v>0</v>
      </c>
      <c r="Q135" s="154">
        <v>0</v>
      </c>
      <c r="R135" s="154">
        <f>Q135*H135</f>
        <v>0</v>
      </c>
      <c r="S135" s="154">
        <v>0</v>
      </c>
      <c r="T135" s="155">
        <f>S135*H135</f>
        <v>0</v>
      </c>
      <c r="U135" s="32"/>
      <c r="V135" s="32"/>
      <c r="W135" s="32"/>
      <c r="X135" s="32"/>
      <c r="Y135" s="32"/>
      <c r="Z135" s="32"/>
      <c r="AA135" s="32"/>
      <c r="AB135" s="32"/>
      <c r="AC135" s="32"/>
      <c r="AD135" s="32"/>
      <c r="AE135" s="32"/>
      <c r="AR135" s="156" t="s">
        <v>326</v>
      </c>
      <c r="AT135" s="156" t="s">
        <v>208</v>
      </c>
      <c r="AU135" s="156" t="s">
        <v>89</v>
      </c>
      <c r="AY135" s="17" t="s">
        <v>207</v>
      </c>
      <c r="BE135" s="157">
        <f>IF(N135="základní",J135,0)</f>
        <v>0</v>
      </c>
      <c r="BF135" s="157">
        <f>IF(N135="snížená",J135,0)</f>
        <v>0</v>
      </c>
      <c r="BG135" s="157">
        <f>IF(N135="zákl. přenesená",J135,0)</f>
        <v>0</v>
      </c>
      <c r="BH135" s="157">
        <f>IF(N135="sníž. přenesená",J135,0)</f>
        <v>0</v>
      </c>
      <c r="BI135" s="157">
        <f>IF(N135="nulová",J135,0)</f>
        <v>0</v>
      </c>
      <c r="BJ135" s="17" t="s">
        <v>87</v>
      </c>
      <c r="BK135" s="157">
        <f>ROUND(I135*H135,2)</f>
        <v>0</v>
      </c>
      <c r="BL135" s="17" t="s">
        <v>326</v>
      </c>
      <c r="BM135" s="156" t="s">
        <v>2042</v>
      </c>
    </row>
    <row r="136" spans="1:47" s="2" customFormat="1" ht="29.25">
      <c r="A136" s="32"/>
      <c r="B136" s="33"/>
      <c r="C136" s="32"/>
      <c r="D136" s="158" t="s">
        <v>213</v>
      </c>
      <c r="E136" s="32"/>
      <c r="F136" s="159" t="s">
        <v>1995</v>
      </c>
      <c r="G136" s="32"/>
      <c r="H136" s="32"/>
      <c r="I136" s="160"/>
      <c r="J136" s="32"/>
      <c r="K136" s="32"/>
      <c r="L136" s="33"/>
      <c r="M136" s="161"/>
      <c r="N136" s="162"/>
      <c r="O136" s="58"/>
      <c r="P136" s="58"/>
      <c r="Q136" s="58"/>
      <c r="R136" s="58"/>
      <c r="S136" s="58"/>
      <c r="T136" s="59"/>
      <c r="U136" s="32"/>
      <c r="V136" s="32"/>
      <c r="W136" s="32"/>
      <c r="X136" s="32"/>
      <c r="Y136" s="32"/>
      <c r="Z136" s="32"/>
      <c r="AA136" s="32"/>
      <c r="AB136" s="32"/>
      <c r="AC136" s="32"/>
      <c r="AD136" s="32"/>
      <c r="AE136" s="32"/>
      <c r="AT136" s="17" t="s">
        <v>213</v>
      </c>
      <c r="AU136" s="17" t="s">
        <v>89</v>
      </c>
    </row>
    <row r="137" spans="1:65" s="2" customFormat="1" ht="21.75" customHeight="1">
      <c r="A137" s="32"/>
      <c r="B137" s="143"/>
      <c r="C137" s="144" t="s">
        <v>232</v>
      </c>
      <c r="D137" s="144" t="s">
        <v>208</v>
      </c>
      <c r="E137" s="145" t="s">
        <v>1996</v>
      </c>
      <c r="F137" s="146" t="s">
        <v>1997</v>
      </c>
      <c r="G137" s="147" t="s">
        <v>789</v>
      </c>
      <c r="H137" s="148">
        <v>100</v>
      </c>
      <c r="I137" s="149"/>
      <c r="J137" s="150">
        <f>ROUND(I137*H137,2)</f>
        <v>0</v>
      </c>
      <c r="K137" s="151"/>
      <c r="L137" s="33"/>
      <c r="M137" s="152" t="s">
        <v>1</v>
      </c>
      <c r="N137" s="153" t="s">
        <v>44</v>
      </c>
      <c r="O137" s="58"/>
      <c r="P137" s="154">
        <f>O137*H137</f>
        <v>0</v>
      </c>
      <c r="Q137" s="154">
        <v>0</v>
      </c>
      <c r="R137" s="154">
        <f>Q137*H137</f>
        <v>0</v>
      </c>
      <c r="S137" s="154">
        <v>0</v>
      </c>
      <c r="T137" s="155">
        <f>S137*H137</f>
        <v>0</v>
      </c>
      <c r="U137" s="32"/>
      <c r="V137" s="32"/>
      <c r="W137" s="32"/>
      <c r="X137" s="32"/>
      <c r="Y137" s="32"/>
      <c r="Z137" s="32"/>
      <c r="AA137" s="32"/>
      <c r="AB137" s="32"/>
      <c r="AC137" s="32"/>
      <c r="AD137" s="32"/>
      <c r="AE137" s="32"/>
      <c r="AR137" s="156" t="s">
        <v>326</v>
      </c>
      <c r="AT137" s="156" t="s">
        <v>208</v>
      </c>
      <c r="AU137" s="156" t="s">
        <v>89</v>
      </c>
      <c r="AY137" s="17" t="s">
        <v>207</v>
      </c>
      <c r="BE137" s="157">
        <f>IF(N137="základní",J137,0)</f>
        <v>0</v>
      </c>
      <c r="BF137" s="157">
        <f>IF(N137="snížená",J137,0)</f>
        <v>0</v>
      </c>
      <c r="BG137" s="157">
        <f>IF(N137="zákl. přenesená",J137,0)</f>
        <v>0</v>
      </c>
      <c r="BH137" s="157">
        <f>IF(N137="sníž. přenesená",J137,0)</f>
        <v>0</v>
      </c>
      <c r="BI137" s="157">
        <f>IF(N137="nulová",J137,0)</f>
        <v>0</v>
      </c>
      <c r="BJ137" s="17" t="s">
        <v>87</v>
      </c>
      <c r="BK137" s="157">
        <f>ROUND(I137*H137,2)</f>
        <v>0</v>
      </c>
      <c r="BL137" s="17" t="s">
        <v>326</v>
      </c>
      <c r="BM137" s="156" t="s">
        <v>2043</v>
      </c>
    </row>
    <row r="138" spans="1:47" s="2" customFormat="1" ht="29.25">
      <c r="A138" s="32"/>
      <c r="B138" s="33"/>
      <c r="C138" s="32"/>
      <c r="D138" s="158" t="s">
        <v>213</v>
      </c>
      <c r="E138" s="32"/>
      <c r="F138" s="159" t="s">
        <v>1999</v>
      </c>
      <c r="G138" s="32"/>
      <c r="H138" s="32"/>
      <c r="I138" s="160"/>
      <c r="J138" s="32"/>
      <c r="K138" s="32"/>
      <c r="L138" s="33"/>
      <c r="M138" s="164"/>
      <c r="N138" s="165"/>
      <c r="O138" s="166"/>
      <c r="P138" s="166"/>
      <c r="Q138" s="166"/>
      <c r="R138" s="166"/>
      <c r="S138" s="166"/>
      <c r="T138" s="167"/>
      <c r="U138" s="32"/>
      <c r="V138" s="32"/>
      <c r="W138" s="32"/>
      <c r="X138" s="32"/>
      <c r="Y138" s="32"/>
      <c r="Z138" s="32"/>
      <c r="AA138" s="32"/>
      <c r="AB138" s="32"/>
      <c r="AC138" s="32"/>
      <c r="AD138" s="32"/>
      <c r="AE138" s="32"/>
      <c r="AT138" s="17" t="s">
        <v>213</v>
      </c>
      <c r="AU138" s="17" t="s">
        <v>89</v>
      </c>
    </row>
    <row r="139" spans="1:31" s="2" customFormat="1" ht="6.95" customHeight="1">
      <c r="A139" s="32"/>
      <c r="B139" s="47"/>
      <c r="C139" s="48"/>
      <c r="D139" s="48"/>
      <c r="E139" s="48"/>
      <c r="F139" s="48"/>
      <c r="G139" s="48"/>
      <c r="H139" s="48"/>
      <c r="I139" s="48"/>
      <c r="J139" s="48"/>
      <c r="K139" s="48"/>
      <c r="L139" s="33"/>
      <c r="M139" s="32"/>
      <c r="O139" s="32"/>
      <c r="P139" s="32"/>
      <c r="Q139" s="32"/>
      <c r="R139" s="32"/>
      <c r="S139" s="32"/>
      <c r="T139" s="32"/>
      <c r="U139" s="32"/>
      <c r="V139" s="32"/>
      <c r="W139" s="32"/>
      <c r="X139" s="32"/>
      <c r="Y139" s="32"/>
      <c r="Z139" s="32"/>
      <c r="AA139" s="32"/>
      <c r="AB139" s="32"/>
      <c r="AC139" s="32"/>
      <c r="AD139" s="32"/>
      <c r="AE139" s="32"/>
    </row>
  </sheetData>
  <autoFilter ref="C121:K138"/>
  <mergeCells count="12">
    <mergeCell ref="E114:H114"/>
    <mergeCell ref="L2:V2"/>
    <mergeCell ref="E85:H85"/>
    <mergeCell ref="E87:H87"/>
    <mergeCell ref="E89:H89"/>
    <mergeCell ref="E110:H110"/>
    <mergeCell ref="E112:H11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2:BM25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2" t="s">
        <v>5</v>
      </c>
      <c r="M2" s="243"/>
      <c r="N2" s="243"/>
      <c r="O2" s="243"/>
      <c r="P2" s="243"/>
      <c r="Q2" s="243"/>
      <c r="R2" s="243"/>
      <c r="S2" s="243"/>
      <c r="T2" s="243"/>
      <c r="U2" s="243"/>
      <c r="V2" s="243"/>
      <c r="AT2" s="17" t="s">
        <v>162</v>
      </c>
    </row>
    <row r="3" spans="2:46" s="1" customFormat="1" ht="6.95" customHeight="1" hidden="1">
      <c r="B3" s="18"/>
      <c r="C3" s="19"/>
      <c r="D3" s="19"/>
      <c r="E3" s="19"/>
      <c r="F3" s="19"/>
      <c r="G3" s="19"/>
      <c r="H3" s="19"/>
      <c r="I3" s="19"/>
      <c r="J3" s="19"/>
      <c r="K3" s="19"/>
      <c r="L3" s="20"/>
      <c r="AT3" s="17" t="s">
        <v>89</v>
      </c>
    </row>
    <row r="4" spans="2:46" s="1" customFormat="1" ht="24.95" customHeight="1" hidden="1">
      <c r="B4" s="20"/>
      <c r="D4" s="21" t="s">
        <v>183</v>
      </c>
      <c r="L4" s="20"/>
      <c r="M4" s="98" t="s">
        <v>10</v>
      </c>
      <c r="AT4" s="17" t="s">
        <v>3</v>
      </c>
    </row>
    <row r="5" spans="2:12" s="1" customFormat="1" ht="6.95" customHeight="1" hidden="1">
      <c r="B5" s="20"/>
      <c r="L5" s="20"/>
    </row>
    <row r="6" spans="2:12" s="1" customFormat="1" ht="12" customHeight="1" hidden="1">
      <c r="B6" s="20"/>
      <c r="D6" s="27" t="s">
        <v>16</v>
      </c>
      <c r="L6" s="20"/>
    </row>
    <row r="7" spans="2:12" s="1" customFormat="1" ht="16.5" customHeight="1" hidden="1">
      <c r="B7" s="20"/>
      <c r="E7" s="259" t="str">
        <f>'Rekapitulace stavby'!K6</f>
        <v>Oprava nástupišť č. 5 a 6 v žst. Brno hl.n.</v>
      </c>
      <c r="F7" s="260"/>
      <c r="G7" s="260"/>
      <c r="H7" s="260"/>
      <c r="L7" s="20"/>
    </row>
    <row r="8" spans="2:12" s="1" customFormat="1" ht="12" customHeight="1" hidden="1">
      <c r="B8" s="20"/>
      <c r="D8" s="27" t="s">
        <v>184</v>
      </c>
      <c r="L8" s="20"/>
    </row>
    <row r="9" spans="1:31" s="2" customFormat="1" ht="16.5" customHeight="1" hidden="1">
      <c r="A9" s="32"/>
      <c r="B9" s="33"/>
      <c r="C9" s="32"/>
      <c r="D9" s="32"/>
      <c r="E9" s="259" t="s">
        <v>2044</v>
      </c>
      <c r="F9" s="258"/>
      <c r="G9" s="258"/>
      <c r="H9" s="258"/>
      <c r="I9" s="32"/>
      <c r="J9" s="32"/>
      <c r="K9" s="32"/>
      <c r="L9" s="42"/>
      <c r="S9" s="32"/>
      <c r="T9" s="32"/>
      <c r="U9" s="32"/>
      <c r="V9" s="32"/>
      <c r="W9" s="32"/>
      <c r="X9" s="32"/>
      <c r="Y9" s="32"/>
      <c r="Z9" s="32"/>
      <c r="AA9" s="32"/>
      <c r="AB9" s="32"/>
      <c r="AC9" s="32"/>
      <c r="AD9" s="32"/>
      <c r="AE9" s="32"/>
    </row>
    <row r="10" spans="1:31" s="2" customFormat="1" ht="12" customHeight="1" hidden="1">
      <c r="A10" s="32"/>
      <c r="B10" s="33"/>
      <c r="C10" s="32"/>
      <c r="D10" s="27" t="s">
        <v>1882</v>
      </c>
      <c r="E10" s="32"/>
      <c r="F10" s="32"/>
      <c r="G10" s="32"/>
      <c r="H10" s="32"/>
      <c r="I10" s="32"/>
      <c r="J10" s="32"/>
      <c r="K10" s="32"/>
      <c r="L10" s="42"/>
      <c r="S10" s="32"/>
      <c r="T10" s="32"/>
      <c r="U10" s="32"/>
      <c r="V10" s="32"/>
      <c r="W10" s="32"/>
      <c r="X10" s="32"/>
      <c r="Y10" s="32"/>
      <c r="Z10" s="32"/>
      <c r="AA10" s="32"/>
      <c r="AB10" s="32"/>
      <c r="AC10" s="32"/>
      <c r="AD10" s="32"/>
      <c r="AE10" s="32"/>
    </row>
    <row r="11" spans="1:31" s="2" customFormat="1" ht="16.5" customHeight="1" hidden="1">
      <c r="A11" s="32"/>
      <c r="B11" s="33"/>
      <c r="C11" s="32"/>
      <c r="D11" s="32"/>
      <c r="E11" s="232" t="s">
        <v>2045</v>
      </c>
      <c r="F11" s="258"/>
      <c r="G11" s="258"/>
      <c r="H11" s="258"/>
      <c r="I11" s="32"/>
      <c r="J11" s="32"/>
      <c r="K11" s="32"/>
      <c r="L11" s="42"/>
      <c r="S11" s="32"/>
      <c r="T11" s="32"/>
      <c r="U11" s="32"/>
      <c r="V11" s="32"/>
      <c r="W11" s="32"/>
      <c r="X11" s="32"/>
      <c r="Y11" s="32"/>
      <c r="Z11" s="32"/>
      <c r="AA11" s="32"/>
      <c r="AB11" s="32"/>
      <c r="AC11" s="32"/>
      <c r="AD11" s="32"/>
      <c r="AE11" s="32"/>
    </row>
    <row r="12" spans="1:31" s="2" customFormat="1" ht="12" hidden="1">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31" s="2" customFormat="1" ht="12" customHeight="1" hidden="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31" s="2" customFormat="1" ht="12" customHeight="1" hidden="1">
      <c r="A14" s="32"/>
      <c r="B14" s="33"/>
      <c r="C14" s="32"/>
      <c r="D14" s="27" t="s">
        <v>20</v>
      </c>
      <c r="E14" s="32"/>
      <c r="F14" s="25" t="s">
        <v>21</v>
      </c>
      <c r="G14" s="32"/>
      <c r="H14" s="32"/>
      <c r="I14" s="27" t="s">
        <v>22</v>
      </c>
      <c r="J14" s="55" t="str">
        <f>'Rekapitulace stavby'!AN8</f>
        <v>18. 2. 2021</v>
      </c>
      <c r="K14" s="32"/>
      <c r="L14" s="42"/>
      <c r="S14" s="32"/>
      <c r="T14" s="32"/>
      <c r="U14" s="32"/>
      <c r="V14" s="32"/>
      <c r="W14" s="32"/>
      <c r="X14" s="32"/>
      <c r="Y14" s="32"/>
      <c r="Z14" s="32"/>
      <c r="AA14" s="32"/>
      <c r="AB14" s="32"/>
      <c r="AC14" s="32"/>
      <c r="AD14" s="32"/>
      <c r="AE14" s="32"/>
    </row>
    <row r="15" spans="1:31" s="2" customFormat="1" ht="10.9" customHeight="1" hidden="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31" s="2" customFormat="1" ht="12" customHeight="1" hidden="1">
      <c r="A16" s="32"/>
      <c r="B16" s="33"/>
      <c r="C16" s="32"/>
      <c r="D16" s="27" t="s">
        <v>24</v>
      </c>
      <c r="E16" s="32"/>
      <c r="F16" s="32"/>
      <c r="G16" s="32"/>
      <c r="H16" s="32"/>
      <c r="I16" s="27" t="s">
        <v>25</v>
      </c>
      <c r="J16" s="25" t="s">
        <v>26</v>
      </c>
      <c r="K16" s="32"/>
      <c r="L16" s="42"/>
      <c r="S16" s="32"/>
      <c r="T16" s="32"/>
      <c r="U16" s="32"/>
      <c r="V16" s="32"/>
      <c r="W16" s="32"/>
      <c r="X16" s="32"/>
      <c r="Y16" s="32"/>
      <c r="Z16" s="32"/>
      <c r="AA16" s="32"/>
      <c r="AB16" s="32"/>
      <c r="AC16" s="32"/>
      <c r="AD16" s="32"/>
      <c r="AE16" s="32"/>
    </row>
    <row r="17" spans="1:31" s="2" customFormat="1" ht="18" customHeight="1" hidden="1">
      <c r="A17" s="32"/>
      <c r="B17" s="33"/>
      <c r="C17" s="32"/>
      <c r="D17" s="32"/>
      <c r="E17" s="25" t="s">
        <v>27</v>
      </c>
      <c r="F17" s="32"/>
      <c r="G17" s="32"/>
      <c r="H17" s="32"/>
      <c r="I17" s="27" t="s">
        <v>28</v>
      </c>
      <c r="J17" s="25" t="s">
        <v>29</v>
      </c>
      <c r="K17" s="32"/>
      <c r="L17" s="42"/>
      <c r="S17" s="32"/>
      <c r="T17" s="32"/>
      <c r="U17" s="32"/>
      <c r="V17" s="32"/>
      <c r="W17" s="32"/>
      <c r="X17" s="32"/>
      <c r="Y17" s="32"/>
      <c r="Z17" s="32"/>
      <c r="AA17" s="32"/>
      <c r="AB17" s="32"/>
      <c r="AC17" s="32"/>
      <c r="AD17" s="32"/>
      <c r="AE17" s="32"/>
    </row>
    <row r="18" spans="1:31" s="2" customFormat="1" ht="6.95" customHeight="1" hidden="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hidden="1">
      <c r="A19" s="32"/>
      <c r="B19" s="33"/>
      <c r="C19" s="32"/>
      <c r="D19" s="27" t="s">
        <v>30</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hidden="1">
      <c r="A20" s="32"/>
      <c r="B20" s="33"/>
      <c r="C20" s="32"/>
      <c r="D20" s="32"/>
      <c r="E20" s="261" t="str">
        <f>'Rekapitulace stavby'!E14</f>
        <v>Vyplň údaj</v>
      </c>
      <c r="F20" s="247"/>
      <c r="G20" s="247"/>
      <c r="H20" s="247"/>
      <c r="I20" s="27" t="s">
        <v>28</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hidden="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hidden="1">
      <c r="A22" s="32"/>
      <c r="B22" s="33"/>
      <c r="C22" s="32"/>
      <c r="D22" s="27" t="s">
        <v>32</v>
      </c>
      <c r="E22" s="32"/>
      <c r="F22" s="32"/>
      <c r="G22" s="32"/>
      <c r="H22" s="32"/>
      <c r="I22" s="27" t="s">
        <v>25</v>
      </c>
      <c r="J22" s="25" t="s">
        <v>33</v>
      </c>
      <c r="K22" s="32"/>
      <c r="L22" s="42"/>
      <c r="S22" s="32"/>
      <c r="T22" s="32"/>
      <c r="U22" s="32"/>
      <c r="V22" s="32"/>
      <c r="W22" s="32"/>
      <c r="X22" s="32"/>
      <c r="Y22" s="32"/>
      <c r="Z22" s="32"/>
      <c r="AA22" s="32"/>
      <c r="AB22" s="32"/>
      <c r="AC22" s="32"/>
      <c r="AD22" s="32"/>
      <c r="AE22" s="32"/>
    </row>
    <row r="23" spans="1:31" s="2" customFormat="1" ht="18" customHeight="1" hidden="1">
      <c r="A23" s="32"/>
      <c r="B23" s="33"/>
      <c r="C23" s="32"/>
      <c r="D23" s="32"/>
      <c r="E23" s="25" t="s">
        <v>34</v>
      </c>
      <c r="F23" s="32"/>
      <c r="G23" s="32"/>
      <c r="H23" s="32"/>
      <c r="I23" s="27" t="s">
        <v>28</v>
      </c>
      <c r="J23" s="25" t="s">
        <v>35</v>
      </c>
      <c r="K23" s="32"/>
      <c r="L23" s="42"/>
      <c r="S23" s="32"/>
      <c r="T23" s="32"/>
      <c r="U23" s="32"/>
      <c r="V23" s="32"/>
      <c r="W23" s="32"/>
      <c r="X23" s="32"/>
      <c r="Y23" s="32"/>
      <c r="Z23" s="32"/>
      <c r="AA23" s="32"/>
      <c r="AB23" s="32"/>
      <c r="AC23" s="32"/>
      <c r="AD23" s="32"/>
      <c r="AE23" s="32"/>
    </row>
    <row r="24" spans="1:31" s="2" customFormat="1" ht="6.95" customHeight="1" hidden="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hidden="1">
      <c r="A25" s="32"/>
      <c r="B25" s="33"/>
      <c r="C25" s="32"/>
      <c r="D25" s="27" t="s">
        <v>37</v>
      </c>
      <c r="E25" s="32"/>
      <c r="F25" s="32"/>
      <c r="G25" s="32"/>
      <c r="H25" s="32"/>
      <c r="I25" s="27" t="s">
        <v>25</v>
      </c>
      <c r="J25" s="25" t="s">
        <v>33</v>
      </c>
      <c r="K25" s="32"/>
      <c r="L25" s="42"/>
      <c r="S25" s="32"/>
      <c r="T25" s="32"/>
      <c r="U25" s="32"/>
      <c r="V25" s="32"/>
      <c r="W25" s="32"/>
      <c r="X25" s="32"/>
      <c r="Y25" s="32"/>
      <c r="Z25" s="32"/>
      <c r="AA25" s="32"/>
      <c r="AB25" s="32"/>
      <c r="AC25" s="32"/>
      <c r="AD25" s="32"/>
      <c r="AE25" s="32"/>
    </row>
    <row r="26" spans="1:31" s="2" customFormat="1" ht="18" customHeight="1" hidden="1">
      <c r="A26" s="32"/>
      <c r="B26" s="33"/>
      <c r="C26" s="32"/>
      <c r="D26" s="32"/>
      <c r="E26" s="25" t="s">
        <v>34</v>
      </c>
      <c r="F26" s="32"/>
      <c r="G26" s="32"/>
      <c r="H26" s="32"/>
      <c r="I26" s="27" t="s">
        <v>28</v>
      </c>
      <c r="J26" s="25" t="s">
        <v>35</v>
      </c>
      <c r="K26" s="32"/>
      <c r="L26" s="42"/>
      <c r="S26" s="32"/>
      <c r="T26" s="32"/>
      <c r="U26" s="32"/>
      <c r="V26" s="32"/>
      <c r="W26" s="32"/>
      <c r="X26" s="32"/>
      <c r="Y26" s="32"/>
      <c r="Z26" s="32"/>
      <c r="AA26" s="32"/>
      <c r="AB26" s="32"/>
      <c r="AC26" s="32"/>
      <c r="AD26" s="32"/>
      <c r="AE26" s="32"/>
    </row>
    <row r="27" spans="1:31" s="2" customFormat="1" ht="6.95" customHeight="1" hidden="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hidden="1">
      <c r="A28" s="32"/>
      <c r="B28" s="33"/>
      <c r="C28" s="32"/>
      <c r="D28" s="27" t="s">
        <v>38</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16.5" customHeight="1" hidden="1">
      <c r="A29" s="99"/>
      <c r="B29" s="100"/>
      <c r="C29" s="99"/>
      <c r="D29" s="99"/>
      <c r="E29" s="251" t="s">
        <v>1</v>
      </c>
      <c r="F29" s="251"/>
      <c r="G29" s="251"/>
      <c r="H29" s="251"/>
      <c r="I29" s="99"/>
      <c r="J29" s="99"/>
      <c r="K29" s="99"/>
      <c r="L29" s="101"/>
      <c r="S29" s="99"/>
      <c r="T29" s="99"/>
      <c r="U29" s="99"/>
      <c r="V29" s="99"/>
      <c r="W29" s="99"/>
      <c r="X29" s="99"/>
      <c r="Y29" s="99"/>
      <c r="Z29" s="99"/>
      <c r="AA29" s="99"/>
      <c r="AB29" s="99"/>
      <c r="AC29" s="99"/>
      <c r="AD29" s="99"/>
      <c r="AE29" s="99"/>
    </row>
    <row r="30" spans="1:31" s="2" customFormat="1" ht="6.95" customHeight="1" hidden="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hidden="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hidden="1">
      <c r="A32" s="32"/>
      <c r="B32" s="33"/>
      <c r="C32" s="32"/>
      <c r="D32" s="102" t="s">
        <v>39</v>
      </c>
      <c r="E32" s="32"/>
      <c r="F32" s="32"/>
      <c r="G32" s="32"/>
      <c r="H32" s="32"/>
      <c r="I32" s="32"/>
      <c r="J32" s="71">
        <f>ROUND(J122,2)</f>
        <v>0</v>
      </c>
      <c r="K32" s="32"/>
      <c r="L32" s="42"/>
      <c r="S32" s="32"/>
      <c r="T32" s="32"/>
      <c r="U32" s="32"/>
      <c r="V32" s="32"/>
      <c r="W32" s="32"/>
      <c r="X32" s="32"/>
      <c r="Y32" s="32"/>
      <c r="Z32" s="32"/>
      <c r="AA32" s="32"/>
      <c r="AB32" s="32"/>
      <c r="AC32" s="32"/>
      <c r="AD32" s="32"/>
      <c r="AE32" s="32"/>
    </row>
    <row r="33" spans="1:31" s="2" customFormat="1" ht="6.95" customHeight="1" hidden="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hidden="1">
      <c r="A34" s="32"/>
      <c r="B34" s="33"/>
      <c r="C34" s="32"/>
      <c r="D34" s="32"/>
      <c r="E34" s="32"/>
      <c r="F34" s="36" t="s">
        <v>41</v>
      </c>
      <c r="G34" s="32"/>
      <c r="H34" s="32"/>
      <c r="I34" s="36" t="s">
        <v>40</v>
      </c>
      <c r="J34" s="36" t="s">
        <v>42</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103" t="s">
        <v>43</v>
      </c>
      <c r="E35" s="27" t="s">
        <v>44</v>
      </c>
      <c r="F35" s="104">
        <f>ROUND((SUM(BE122:BE257)),2)</f>
        <v>0</v>
      </c>
      <c r="G35" s="32"/>
      <c r="H35" s="32"/>
      <c r="I35" s="105">
        <v>0.21</v>
      </c>
      <c r="J35" s="104">
        <f>ROUND(((SUM(BE122:BE257))*I35),2)</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45</v>
      </c>
      <c r="F36" s="104">
        <f>ROUND((SUM(BF122:BF257)),2)</f>
        <v>0</v>
      </c>
      <c r="G36" s="32"/>
      <c r="H36" s="32"/>
      <c r="I36" s="105">
        <v>0.15</v>
      </c>
      <c r="J36" s="104">
        <f>ROUND(((SUM(BF122:BF257))*I36),2)</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46</v>
      </c>
      <c r="F37" s="104">
        <f>ROUND((SUM(BG122:BG257)),2)</f>
        <v>0</v>
      </c>
      <c r="G37" s="32"/>
      <c r="H37" s="32"/>
      <c r="I37" s="105">
        <v>0.21</v>
      </c>
      <c r="J37" s="104">
        <f>0</f>
        <v>0</v>
      </c>
      <c r="K37" s="32"/>
      <c r="L37" s="42"/>
      <c r="S37" s="32"/>
      <c r="T37" s="32"/>
      <c r="U37" s="32"/>
      <c r="V37" s="32"/>
      <c r="W37" s="32"/>
      <c r="X37" s="32"/>
      <c r="Y37" s="32"/>
      <c r="Z37" s="32"/>
      <c r="AA37" s="32"/>
      <c r="AB37" s="32"/>
      <c r="AC37" s="32"/>
      <c r="AD37" s="32"/>
      <c r="AE37" s="32"/>
    </row>
    <row r="38" spans="1:31" s="2" customFormat="1" ht="14.45" customHeight="1" hidden="1">
      <c r="A38" s="32"/>
      <c r="B38" s="33"/>
      <c r="C38" s="32"/>
      <c r="D38" s="32"/>
      <c r="E38" s="27" t="s">
        <v>47</v>
      </c>
      <c r="F38" s="104">
        <f>ROUND((SUM(BH122:BH257)),2)</f>
        <v>0</v>
      </c>
      <c r="G38" s="32"/>
      <c r="H38" s="32"/>
      <c r="I38" s="105">
        <v>0.15</v>
      </c>
      <c r="J38" s="104">
        <f>0</f>
        <v>0</v>
      </c>
      <c r="K38" s="32"/>
      <c r="L38" s="42"/>
      <c r="S38" s="32"/>
      <c r="T38" s="32"/>
      <c r="U38" s="32"/>
      <c r="V38" s="32"/>
      <c r="W38" s="32"/>
      <c r="X38" s="32"/>
      <c r="Y38" s="32"/>
      <c r="Z38" s="32"/>
      <c r="AA38" s="32"/>
      <c r="AB38" s="32"/>
      <c r="AC38" s="32"/>
      <c r="AD38" s="32"/>
      <c r="AE38" s="32"/>
    </row>
    <row r="39" spans="1:31" s="2" customFormat="1" ht="14.45" customHeight="1" hidden="1">
      <c r="A39" s="32"/>
      <c r="B39" s="33"/>
      <c r="C39" s="32"/>
      <c r="D39" s="32"/>
      <c r="E39" s="27" t="s">
        <v>48</v>
      </c>
      <c r="F39" s="104">
        <f>ROUND((SUM(BI122:BI257)),2)</f>
        <v>0</v>
      </c>
      <c r="G39" s="32"/>
      <c r="H39" s="32"/>
      <c r="I39" s="105">
        <v>0</v>
      </c>
      <c r="J39" s="104">
        <f>0</f>
        <v>0</v>
      </c>
      <c r="K39" s="32"/>
      <c r="L39" s="42"/>
      <c r="S39" s="32"/>
      <c r="T39" s="32"/>
      <c r="U39" s="32"/>
      <c r="V39" s="32"/>
      <c r="W39" s="32"/>
      <c r="X39" s="32"/>
      <c r="Y39" s="32"/>
      <c r="Z39" s="32"/>
      <c r="AA39" s="32"/>
      <c r="AB39" s="32"/>
      <c r="AC39" s="32"/>
      <c r="AD39" s="32"/>
      <c r="AE39" s="32"/>
    </row>
    <row r="40" spans="1:31" s="2" customFormat="1" ht="6.95" customHeight="1" hidden="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hidden="1">
      <c r="A41" s="32"/>
      <c r="B41" s="33"/>
      <c r="C41" s="106"/>
      <c r="D41" s="107" t="s">
        <v>49</v>
      </c>
      <c r="E41" s="60"/>
      <c r="F41" s="60"/>
      <c r="G41" s="108" t="s">
        <v>50</v>
      </c>
      <c r="H41" s="109" t="s">
        <v>51</v>
      </c>
      <c r="I41" s="60"/>
      <c r="J41" s="110">
        <f>SUM(J32:J39)</f>
        <v>0</v>
      </c>
      <c r="K41" s="111"/>
      <c r="L41" s="42"/>
      <c r="S41" s="32"/>
      <c r="T41" s="32"/>
      <c r="U41" s="32"/>
      <c r="V41" s="32"/>
      <c r="W41" s="32"/>
      <c r="X41" s="32"/>
      <c r="Y41" s="32"/>
      <c r="Z41" s="32"/>
      <c r="AA41" s="32"/>
      <c r="AB41" s="32"/>
      <c r="AC41" s="32"/>
      <c r="AD41" s="32"/>
      <c r="AE41" s="32"/>
    </row>
    <row r="42" spans="1:31" s="2" customFormat="1" ht="14.45" customHeight="1" hidden="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42"/>
      <c r="D50" s="43" t="s">
        <v>52</v>
      </c>
      <c r="E50" s="44"/>
      <c r="F50" s="44"/>
      <c r="G50" s="43" t="s">
        <v>53</v>
      </c>
      <c r="H50" s="44"/>
      <c r="I50" s="44"/>
      <c r="J50" s="44"/>
      <c r="K50" s="44"/>
      <c r="L50" s="42"/>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75" hidden="1">
      <c r="A61" s="32"/>
      <c r="B61" s="33"/>
      <c r="C61" s="32"/>
      <c r="D61" s="45" t="s">
        <v>54</v>
      </c>
      <c r="E61" s="35"/>
      <c r="F61" s="112" t="s">
        <v>55</v>
      </c>
      <c r="G61" s="45" t="s">
        <v>54</v>
      </c>
      <c r="H61" s="35"/>
      <c r="I61" s="35"/>
      <c r="J61" s="113" t="s">
        <v>55</v>
      </c>
      <c r="K61" s="35"/>
      <c r="L61" s="42"/>
      <c r="S61" s="32"/>
      <c r="T61" s="32"/>
      <c r="U61" s="32"/>
      <c r="V61" s="32"/>
      <c r="W61" s="32"/>
      <c r="X61" s="32"/>
      <c r="Y61" s="32"/>
      <c r="Z61" s="32"/>
      <c r="AA61" s="32"/>
      <c r="AB61" s="32"/>
      <c r="AC61" s="32"/>
      <c r="AD61" s="32"/>
      <c r="AE61" s="32"/>
    </row>
    <row r="62" spans="2:12" ht="12" hidden="1">
      <c r="B62" s="20"/>
      <c r="L62" s="20"/>
    </row>
    <row r="63" spans="2:12" ht="12" hidden="1">
      <c r="B63" s="20"/>
      <c r="L63" s="20"/>
    </row>
    <row r="64" spans="2:12" ht="12" hidden="1">
      <c r="B64" s="20"/>
      <c r="L64" s="20"/>
    </row>
    <row r="65" spans="1:31" s="2" customFormat="1" ht="12.75" hidden="1">
      <c r="A65" s="32"/>
      <c r="B65" s="33"/>
      <c r="C65" s="32"/>
      <c r="D65" s="43" t="s">
        <v>56</v>
      </c>
      <c r="E65" s="46"/>
      <c r="F65" s="46"/>
      <c r="G65" s="43" t="s">
        <v>57</v>
      </c>
      <c r="H65" s="46"/>
      <c r="I65" s="46"/>
      <c r="J65" s="46"/>
      <c r="K65" s="46"/>
      <c r="L65" s="42"/>
      <c r="S65" s="32"/>
      <c r="T65" s="32"/>
      <c r="U65" s="32"/>
      <c r="V65" s="32"/>
      <c r="W65" s="32"/>
      <c r="X65" s="32"/>
      <c r="Y65" s="32"/>
      <c r="Z65" s="32"/>
      <c r="AA65" s="32"/>
      <c r="AB65" s="32"/>
      <c r="AC65" s="32"/>
      <c r="AD65" s="32"/>
      <c r="AE65" s="32"/>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75" hidden="1">
      <c r="A76" s="32"/>
      <c r="B76" s="33"/>
      <c r="C76" s="32"/>
      <c r="D76" s="45" t="s">
        <v>54</v>
      </c>
      <c r="E76" s="35"/>
      <c r="F76" s="112" t="s">
        <v>55</v>
      </c>
      <c r="G76" s="45" t="s">
        <v>54</v>
      </c>
      <c r="H76" s="35"/>
      <c r="I76" s="35"/>
      <c r="J76" s="113" t="s">
        <v>55</v>
      </c>
      <c r="K76" s="35"/>
      <c r="L76" s="42"/>
      <c r="S76" s="32"/>
      <c r="T76" s="32"/>
      <c r="U76" s="32"/>
      <c r="V76" s="32"/>
      <c r="W76" s="32"/>
      <c r="X76" s="32"/>
      <c r="Y76" s="32"/>
      <c r="Z76" s="32"/>
      <c r="AA76" s="32"/>
      <c r="AB76" s="32"/>
      <c r="AC76" s="32"/>
      <c r="AD76" s="32"/>
      <c r="AE76" s="32"/>
    </row>
    <row r="77" spans="1:31" s="2" customFormat="1" ht="14.45" customHeight="1" hidden="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78" ht="12" hidden="1"/>
    <row r="79" ht="12" hidden="1"/>
    <row r="80" ht="12" hidden="1"/>
    <row r="81" spans="1:31" s="2" customFormat="1" ht="6.95" customHeight="1" hidden="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hidden="1">
      <c r="A82" s="32"/>
      <c r="B82" s="33"/>
      <c r="C82" s="21" t="s">
        <v>186</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hidden="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hidden="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hidden="1">
      <c r="A85" s="32"/>
      <c r="B85" s="33"/>
      <c r="C85" s="32"/>
      <c r="D85" s="32"/>
      <c r="E85" s="259" t="str">
        <f>E7</f>
        <v>Oprava nástupišť č. 5 a 6 v žst. Brno hl.n.</v>
      </c>
      <c r="F85" s="260"/>
      <c r="G85" s="260"/>
      <c r="H85" s="260"/>
      <c r="I85" s="32"/>
      <c r="J85" s="32"/>
      <c r="K85" s="32"/>
      <c r="L85" s="42"/>
      <c r="S85" s="32"/>
      <c r="T85" s="32"/>
      <c r="U85" s="32"/>
      <c r="V85" s="32"/>
      <c r="W85" s="32"/>
      <c r="X85" s="32"/>
      <c r="Y85" s="32"/>
      <c r="Z85" s="32"/>
      <c r="AA85" s="32"/>
      <c r="AB85" s="32"/>
      <c r="AC85" s="32"/>
      <c r="AD85" s="32"/>
      <c r="AE85" s="32"/>
    </row>
    <row r="86" spans="2:12" s="1" customFormat="1" ht="12" customHeight="1" hidden="1">
      <c r="B86" s="20"/>
      <c r="C86" s="27" t="s">
        <v>184</v>
      </c>
      <c r="L86" s="20"/>
    </row>
    <row r="87" spans="1:31" s="2" customFormat="1" ht="16.5" customHeight="1" hidden="1">
      <c r="A87" s="32"/>
      <c r="B87" s="33"/>
      <c r="C87" s="32"/>
      <c r="D87" s="32"/>
      <c r="E87" s="259" t="s">
        <v>2044</v>
      </c>
      <c r="F87" s="258"/>
      <c r="G87" s="258"/>
      <c r="H87" s="258"/>
      <c r="I87" s="32"/>
      <c r="J87" s="32"/>
      <c r="K87" s="32"/>
      <c r="L87" s="42"/>
      <c r="S87" s="32"/>
      <c r="T87" s="32"/>
      <c r="U87" s="32"/>
      <c r="V87" s="32"/>
      <c r="W87" s="32"/>
      <c r="X87" s="32"/>
      <c r="Y87" s="32"/>
      <c r="Z87" s="32"/>
      <c r="AA87" s="32"/>
      <c r="AB87" s="32"/>
      <c r="AC87" s="32"/>
      <c r="AD87" s="32"/>
      <c r="AE87" s="32"/>
    </row>
    <row r="88" spans="1:31" s="2" customFormat="1" ht="12" customHeight="1" hidden="1">
      <c r="A88" s="32"/>
      <c r="B88" s="33"/>
      <c r="C88" s="27" t="s">
        <v>1882</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6.5" customHeight="1" hidden="1">
      <c r="A89" s="32"/>
      <c r="B89" s="33"/>
      <c r="C89" s="32"/>
      <c r="D89" s="32"/>
      <c r="E89" s="232" t="str">
        <f>E11</f>
        <v>SO 514_01 - Osvětlení (nástupiště č.5) - Sborník</v>
      </c>
      <c r="F89" s="258"/>
      <c r="G89" s="258"/>
      <c r="H89" s="258"/>
      <c r="I89" s="32"/>
      <c r="J89" s="32"/>
      <c r="K89" s="32"/>
      <c r="L89" s="42"/>
      <c r="S89" s="32"/>
      <c r="T89" s="32"/>
      <c r="U89" s="32"/>
      <c r="V89" s="32"/>
      <c r="W89" s="32"/>
      <c r="X89" s="32"/>
      <c r="Y89" s="32"/>
      <c r="Z89" s="32"/>
      <c r="AA89" s="32"/>
      <c r="AB89" s="32"/>
      <c r="AC89" s="32"/>
      <c r="AD89" s="32"/>
      <c r="AE89" s="32"/>
    </row>
    <row r="90" spans="1:31" s="2" customFormat="1" ht="6.95" customHeight="1" hidden="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hidden="1">
      <c r="A91" s="32"/>
      <c r="B91" s="33"/>
      <c r="C91" s="27" t="s">
        <v>20</v>
      </c>
      <c r="D91" s="32"/>
      <c r="E91" s="32"/>
      <c r="F91" s="25" t="str">
        <f>F14</f>
        <v>Brno hl.n.</v>
      </c>
      <c r="G91" s="32"/>
      <c r="H91" s="32"/>
      <c r="I91" s="27" t="s">
        <v>22</v>
      </c>
      <c r="J91" s="55" t="str">
        <f>IF(J14="","",J14)</f>
        <v>18. 2. 2021</v>
      </c>
      <c r="K91" s="32"/>
      <c r="L91" s="42"/>
      <c r="S91" s="32"/>
      <c r="T91" s="32"/>
      <c r="U91" s="32"/>
      <c r="V91" s="32"/>
      <c r="W91" s="32"/>
      <c r="X91" s="32"/>
      <c r="Y91" s="32"/>
      <c r="Z91" s="32"/>
      <c r="AA91" s="32"/>
      <c r="AB91" s="32"/>
      <c r="AC91" s="32"/>
      <c r="AD91" s="32"/>
      <c r="AE91" s="32"/>
    </row>
    <row r="92" spans="1:31" s="2" customFormat="1" ht="6.95" customHeight="1" hidden="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25.7" customHeight="1" hidden="1">
      <c r="A93" s="32"/>
      <c r="B93" s="33"/>
      <c r="C93" s="27" t="s">
        <v>24</v>
      </c>
      <c r="D93" s="32"/>
      <c r="E93" s="32"/>
      <c r="F93" s="25" t="str">
        <f>E17</f>
        <v>Správa železnic, státní organizace</v>
      </c>
      <c r="G93" s="32"/>
      <c r="H93" s="32"/>
      <c r="I93" s="27" t="s">
        <v>32</v>
      </c>
      <c r="J93" s="30" t="str">
        <f>E23</f>
        <v>DMC Havlíčkův Brod, s.r.o.</v>
      </c>
      <c r="K93" s="32"/>
      <c r="L93" s="42"/>
      <c r="S93" s="32"/>
      <c r="T93" s="32"/>
      <c r="U93" s="32"/>
      <c r="V93" s="32"/>
      <c r="W93" s="32"/>
      <c r="X93" s="32"/>
      <c r="Y93" s="32"/>
      <c r="Z93" s="32"/>
      <c r="AA93" s="32"/>
      <c r="AB93" s="32"/>
      <c r="AC93" s="32"/>
      <c r="AD93" s="32"/>
      <c r="AE93" s="32"/>
    </row>
    <row r="94" spans="1:31" s="2" customFormat="1" ht="25.7" customHeight="1" hidden="1">
      <c r="A94" s="32"/>
      <c r="B94" s="33"/>
      <c r="C94" s="27" t="s">
        <v>30</v>
      </c>
      <c r="D94" s="32"/>
      <c r="E94" s="32"/>
      <c r="F94" s="25" t="str">
        <f>IF(E20="","",E20)</f>
        <v>Vyplň údaj</v>
      </c>
      <c r="G94" s="32"/>
      <c r="H94" s="32"/>
      <c r="I94" s="27" t="s">
        <v>37</v>
      </c>
      <c r="J94" s="30" t="str">
        <f>E26</f>
        <v>DMC Havlíčkův Brod, s.r.o.</v>
      </c>
      <c r="K94" s="32"/>
      <c r="L94" s="42"/>
      <c r="S94" s="32"/>
      <c r="T94" s="32"/>
      <c r="U94" s="32"/>
      <c r="V94" s="32"/>
      <c r="W94" s="32"/>
      <c r="X94" s="32"/>
      <c r="Y94" s="32"/>
      <c r="Z94" s="32"/>
      <c r="AA94" s="32"/>
      <c r="AB94" s="32"/>
      <c r="AC94" s="32"/>
      <c r="AD94" s="32"/>
      <c r="AE94" s="32"/>
    </row>
    <row r="95" spans="1:31" s="2" customFormat="1" ht="10.35" customHeight="1" hidden="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hidden="1">
      <c r="A96" s="32"/>
      <c r="B96" s="33"/>
      <c r="C96" s="114" t="s">
        <v>187</v>
      </c>
      <c r="D96" s="106"/>
      <c r="E96" s="106"/>
      <c r="F96" s="106"/>
      <c r="G96" s="106"/>
      <c r="H96" s="106"/>
      <c r="I96" s="106"/>
      <c r="J96" s="115" t="s">
        <v>188</v>
      </c>
      <c r="K96" s="106"/>
      <c r="L96" s="42"/>
      <c r="S96" s="32"/>
      <c r="T96" s="32"/>
      <c r="U96" s="32"/>
      <c r="V96" s="32"/>
      <c r="W96" s="32"/>
      <c r="X96" s="32"/>
      <c r="Y96" s="32"/>
      <c r="Z96" s="32"/>
      <c r="AA96" s="32"/>
      <c r="AB96" s="32"/>
      <c r="AC96" s="32"/>
      <c r="AD96" s="32"/>
      <c r="AE96" s="32"/>
    </row>
    <row r="97" spans="1:31" s="2" customFormat="1" ht="10.35" customHeight="1" hidden="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hidden="1">
      <c r="A98" s="32"/>
      <c r="B98" s="33"/>
      <c r="C98" s="116" t="s">
        <v>189</v>
      </c>
      <c r="D98" s="32"/>
      <c r="E98" s="32"/>
      <c r="F98" s="32"/>
      <c r="G98" s="32"/>
      <c r="H98" s="32"/>
      <c r="I98" s="32"/>
      <c r="J98" s="71">
        <f>J122</f>
        <v>0</v>
      </c>
      <c r="K98" s="32"/>
      <c r="L98" s="42"/>
      <c r="S98" s="32"/>
      <c r="T98" s="32"/>
      <c r="U98" s="32"/>
      <c r="V98" s="32"/>
      <c r="W98" s="32"/>
      <c r="X98" s="32"/>
      <c r="Y98" s="32"/>
      <c r="Z98" s="32"/>
      <c r="AA98" s="32"/>
      <c r="AB98" s="32"/>
      <c r="AC98" s="32"/>
      <c r="AD98" s="32"/>
      <c r="AE98" s="32"/>
      <c r="AU98" s="17" t="s">
        <v>190</v>
      </c>
    </row>
    <row r="99" spans="2:12" s="9" customFormat="1" ht="24.95" customHeight="1" hidden="1">
      <c r="B99" s="117"/>
      <c r="D99" s="118" t="s">
        <v>607</v>
      </c>
      <c r="E99" s="119"/>
      <c r="F99" s="119"/>
      <c r="G99" s="119"/>
      <c r="H99" s="119"/>
      <c r="I99" s="119"/>
      <c r="J99" s="120">
        <f>J123</f>
        <v>0</v>
      </c>
      <c r="L99" s="117"/>
    </row>
    <row r="100" spans="2:12" s="9" customFormat="1" ht="24.95" customHeight="1" hidden="1">
      <c r="B100" s="117"/>
      <c r="D100" s="118" t="s">
        <v>1542</v>
      </c>
      <c r="E100" s="119"/>
      <c r="F100" s="119"/>
      <c r="G100" s="119"/>
      <c r="H100" s="119"/>
      <c r="I100" s="119"/>
      <c r="J100" s="120">
        <f>J254</f>
        <v>0</v>
      </c>
      <c r="L100" s="117"/>
    </row>
    <row r="101" spans="1:31" s="2" customFormat="1" ht="21.75" customHeight="1" hidden="1">
      <c r="A101" s="32"/>
      <c r="B101" s="33"/>
      <c r="C101" s="32"/>
      <c r="D101" s="32"/>
      <c r="E101" s="32"/>
      <c r="F101" s="32"/>
      <c r="G101" s="32"/>
      <c r="H101" s="32"/>
      <c r="I101" s="32"/>
      <c r="J101" s="32"/>
      <c r="K101" s="32"/>
      <c r="L101" s="42"/>
      <c r="S101" s="32"/>
      <c r="T101" s="32"/>
      <c r="U101" s="32"/>
      <c r="V101" s="32"/>
      <c r="W101" s="32"/>
      <c r="X101" s="32"/>
      <c r="Y101" s="32"/>
      <c r="Z101" s="32"/>
      <c r="AA101" s="32"/>
      <c r="AB101" s="32"/>
      <c r="AC101" s="32"/>
      <c r="AD101" s="32"/>
      <c r="AE101" s="32"/>
    </row>
    <row r="102" spans="1:31" s="2" customFormat="1" ht="6.95" customHeight="1" hidden="1">
      <c r="A102" s="32"/>
      <c r="B102" s="47"/>
      <c r="C102" s="48"/>
      <c r="D102" s="48"/>
      <c r="E102" s="48"/>
      <c r="F102" s="48"/>
      <c r="G102" s="48"/>
      <c r="H102" s="48"/>
      <c r="I102" s="48"/>
      <c r="J102" s="48"/>
      <c r="K102" s="48"/>
      <c r="L102" s="42"/>
      <c r="S102" s="32"/>
      <c r="T102" s="32"/>
      <c r="U102" s="32"/>
      <c r="V102" s="32"/>
      <c r="W102" s="32"/>
      <c r="X102" s="32"/>
      <c r="Y102" s="32"/>
      <c r="Z102" s="32"/>
      <c r="AA102" s="32"/>
      <c r="AB102" s="32"/>
      <c r="AC102" s="32"/>
      <c r="AD102" s="32"/>
      <c r="AE102" s="32"/>
    </row>
    <row r="103" ht="12" hidden="1"/>
    <row r="104" ht="12" hidden="1"/>
    <row r="105" ht="12" hidden="1"/>
    <row r="106" spans="1:31" s="2" customFormat="1" ht="6.95" customHeight="1">
      <c r="A106" s="32"/>
      <c r="B106" s="49"/>
      <c r="C106" s="50"/>
      <c r="D106" s="50"/>
      <c r="E106" s="50"/>
      <c r="F106" s="50"/>
      <c r="G106" s="50"/>
      <c r="H106" s="50"/>
      <c r="I106" s="50"/>
      <c r="J106" s="50"/>
      <c r="K106" s="50"/>
      <c r="L106" s="42"/>
      <c r="S106" s="32"/>
      <c r="T106" s="32"/>
      <c r="U106" s="32"/>
      <c r="V106" s="32"/>
      <c r="W106" s="32"/>
      <c r="X106" s="32"/>
      <c r="Y106" s="32"/>
      <c r="Z106" s="32"/>
      <c r="AA106" s="32"/>
      <c r="AB106" s="32"/>
      <c r="AC106" s="32"/>
      <c r="AD106" s="32"/>
      <c r="AE106" s="32"/>
    </row>
    <row r="107" spans="1:31" s="2" customFormat="1" ht="24.95" customHeight="1">
      <c r="A107" s="32"/>
      <c r="B107" s="33"/>
      <c r="C107" s="21" t="s">
        <v>192</v>
      </c>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6.95" customHeight="1">
      <c r="A108" s="32"/>
      <c r="B108" s="33"/>
      <c r="C108" s="32"/>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2" customHeight="1">
      <c r="A109" s="32"/>
      <c r="B109" s="33"/>
      <c r="C109" s="27" t="s">
        <v>16</v>
      </c>
      <c r="D109" s="32"/>
      <c r="E109" s="32"/>
      <c r="F109" s="32"/>
      <c r="G109" s="32"/>
      <c r="H109" s="32"/>
      <c r="I109" s="32"/>
      <c r="J109" s="32"/>
      <c r="K109" s="32"/>
      <c r="L109" s="42"/>
      <c r="S109" s="32"/>
      <c r="T109" s="32"/>
      <c r="U109" s="32"/>
      <c r="V109" s="32"/>
      <c r="W109" s="32"/>
      <c r="X109" s="32"/>
      <c r="Y109" s="32"/>
      <c r="Z109" s="32"/>
      <c r="AA109" s="32"/>
      <c r="AB109" s="32"/>
      <c r="AC109" s="32"/>
      <c r="AD109" s="32"/>
      <c r="AE109" s="32"/>
    </row>
    <row r="110" spans="1:31" s="2" customFormat="1" ht="16.5" customHeight="1">
      <c r="A110" s="32"/>
      <c r="B110" s="33"/>
      <c r="C110" s="32"/>
      <c r="D110" s="32"/>
      <c r="E110" s="259" t="str">
        <f>E7</f>
        <v>Oprava nástupišť č. 5 a 6 v žst. Brno hl.n.</v>
      </c>
      <c r="F110" s="260"/>
      <c r="G110" s="260"/>
      <c r="H110" s="260"/>
      <c r="I110" s="32"/>
      <c r="J110" s="32"/>
      <c r="K110" s="32"/>
      <c r="L110" s="42"/>
      <c r="S110" s="32"/>
      <c r="T110" s="32"/>
      <c r="U110" s="32"/>
      <c r="V110" s="32"/>
      <c r="W110" s="32"/>
      <c r="X110" s="32"/>
      <c r="Y110" s="32"/>
      <c r="Z110" s="32"/>
      <c r="AA110" s="32"/>
      <c r="AB110" s="32"/>
      <c r="AC110" s="32"/>
      <c r="AD110" s="32"/>
      <c r="AE110" s="32"/>
    </row>
    <row r="111" spans="2:12" s="1" customFormat="1" ht="12" customHeight="1">
      <c r="B111" s="20"/>
      <c r="C111" s="27" t="s">
        <v>184</v>
      </c>
      <c r="L111" s="20"/>
    </row>
    <row r="112" spans="1:31" s="2" customFormat="1" ht="16.5" customHeight="1">
      <c r="A112" s="32"/>
      <c r="B112" s="33"/>
      <c r="C112" s="32"/>
      <c r="D112" s="32"/>
      <c r="E112" s="259" t="s">
        <v>2044</v>
      </c>
      <c r="F112" s="258"/>
      <c r="G112" s="258"/>
      <c r="H112" s="258"/>
      <c r="I112" s="32"/>
      <c r="J112" s="32"/>
      <c r="K112" s="32"/>
      <c r="L112" s="42"/>
      <c r="S112" s="32"/>
      <c r="T112" s="32"/>
      <c r="U112" s="32"/>
      <c r="V112" s="32"/>
      <c r="W112" s="32"/>
      <c r="X112" s="32"/>
      <c r="Y112" s="32"/>
      <c r="Z112" s="32"/>
      <c r="AA112" s="32"/>
      <c r="AB112" s="32"/>
      <c r="AC112" s="32"/>
      <c r="AD112" s="32"/>
      <c r="AE112" s="32"/>
    </row>
    <row r="113" spans="1:31" s="2" customFormat="1" ht="12" customHeight="1">
      <c r="A113" s="32"/>
      <c r="B113" s="33"/>
      <c r="C113" s="27" t="s">
        <v>1882</v>
      </c>
      <c r="D113" s="32"/>
      <c r="E113" s="32"/>
      <c r="F113" s="32"/>
      <c r="G113" s="32"/>
      <c r="H113" s="32"/>
      <c r="I113" s="32"/>
      <c r="J113" s="32"/>
      <c r="K113" s="32"/>
      <c r="L113" s="42"/>
      <c r="S113" s="32"/>
      <c r="T113" s="32"/>
      <c r="U113" s="32"/>
      <c r="V113" s="32"/>
      <c r="W113" s="32"/>
      <c r="X113" s="32"/>
      <c r="Y113" s="32"/>
      <c r="Z113" s="32"/>
      <c r="AA113" s="32"/>
      <c r="AB113" s="32"/>
      <c r="AC113" s="32"/>
      <c r="AD113" s="32"/>
      <c r="AE113" s="32"/>
    </row>
    <row r="114" spans="1:31" s="2" customFormat="1" ht="16.5" customHeight="1">
      <c r="A114" s="32"/>
      <c r="B114" s="33"/>
      <c r="C114" s="32"/>
      <c r="D114" s="32"/>
      <c r="E114" s="232" t="str">
        <f>E11</f>
        <v>SO 514_01 - Osvětlení (nástupiště č.5) - Sborník</v>
      </c>
      <c r="F114" s="258"/>
      <c r="G114" s="258"/>
      <c r="H114" s="258"/>
      <c r="I114" s="32"/>
      <c r="J114" s="32"/>
      <c r="K114" s="32"/>
      <c r="L114" s="42"/>
      <c r="S114" s="32"/>
      <c r="T114" s="32"/>
      <c r="U114" s="32"/>
      <c r="V114" s="32"/>
      <c r="W114" s="32"/>
      <c r="X114" s="32"/>
      <c r="Y114" s="32"/>
      <c r="Z114" s="32"/>
      <c r="AA114" s="32"/>
      <c r="AB114" s="32"/>
      <c r="AC114" s="32"/>
      <c r="AD114" s="32"/>
      <c r="AE114" s="32"/>
    </row>
    <row r="115" spans="1:31" s="2" customFormat="1" ht="6.95" customHeight="1">
      <c r="A115" s="32"/>
      <c r="B115" s="33"/>
      <c r="C115" s="32"/>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2" customFormat="1" ht="12" customHeight="1">
      <c r="A116" s="32"/>
      <c r="B116" s="33"/>
      <c r="C116" s="27" t="s">
        <v>20</v>
      </c>
      <c r="D116" s="32"/>
      <c r="E116" s="32"/>
      <c r="F116" s="25" t="str">
        <f>F14</f>
        <v>Brno hl.n.</v>
      </c>
      <c r="G116" s="32"/>
      <c r="H116" s="32"/>
      <c r="I116" s="27" t="s">
        <v>22</v>
      </c>
      <c r="J116" s="55" t="str">
        <f>IF(J14="","",J14)</f>
        <v>18. 2. 2021</v>
      </c>
      <c r="K116" s="32"/>
      <c r="L116" s="42"/>
      <c r="S116" s="32"/>
      <c r="T116" s="32"/>
      <c r="U116" s="32"/>
      <c r="V116" s="32"/>
      <c r="W116" s="32"/>
      <c r="X116" s="32"/>
      <c r="Y116" s="32"/>
      <c r="Z116" s="32"/>
      <c r="AA116" s="32"/>
      <c r="AB116" s="32"/>
      <c r="AC116" s="32"/>
      <c r="AD116" s="32"/>
      <c r="AE116" s="32"/>
    </row>
    <row r="117" spans="1:31" s="2" customFormat="1" ht="6.95" customHeight="1">
      <c r="A117" s="32"/>
      <c r="B117" s="33"/>
      <c r="C117" s="32"/>
      <c r="D117" s="32"/>
      <c r="E117" s="32"/>
      <c r="F117" s="32"/>
      <c r="G117" s="32"/>
      <c r="H117" s="32"/>
      <c r="I117" s="32"/>
      <c r="J117" s="32"/>
      <c r="K117" s="32"/>
      <c r="L117" s="42"/>
      <c r="S117" s="32"/>
      <c r="T117" s="32"/>
      <c r="U117" s="32"/>
      <c r="V117" s="32"/>
      <c r="W117" s="32"/>
      <c r="X117" s="32"/>
      <c r="Y117" s="32"/>
      <c r="Z117" s="32"/>
      <c r="AA117" s="32"/>
      <c r="AB117" s="32"/>
      <c r="AC117" s="32"/>
      <c r="AD117" s="32"/>
      <c r="AE117" s="32"/>
    </row>
    <row r="118" spans="1:31" s="2" customFormat="1" ht="25.7" customHeight="1">
      <c r="A118" s="32"/>
      <c r="B118" s="33"/>
      <c r="C118" s="27" t="s">
        <v>24</v>
      </c>
      <c r="D118" s="32"/>
      <c r="E118" s="32"/>
      <c r="F118" s="25" t="str">
        <f>E17</f>
        <v>Správa železnic, státní organizace</v>
      </c>
      <c r="G118" s="32"/>
      <c r="H118" s="32"/>
      <c r="I118" s="27" t="s">
        <v>32</v>
      </c>
      <c r="J118" s="30" t="str">
        <f>E23</f>
        <v>DMC Havlíčkův Brod, s.r.o.</v>
      </c>
      <c r="K118" s="32"/>
      <c r="L118" s="42"/>
      <c r="S118" s="32"/>
      <c r="T118" s="32"/>
      <c r="U118" s="32"/>
      <c r="V118" s="32"/>
      <c r="W118" s="32"/>
      <c r="X118" s="32"/>
      <c r="Y118" s="32"/>
      <c r="Z118" s="32"/>
      <c r="AA118" s="32"/>
      <c r="AB118" s="32"/>
      <c r="AC118" s="32"/>
      <c r="AD118" s="32"/>
      <c r="AE118" s="32"/>
    </row>
    <row r="119" spans="1:31" s="2" customFormat="1" ht="25.7" customHeight="1">
      <c r="A119" s="32"/>
      <c r="B119" s="33"/>
      <c r="C119" s="27" t="s">
        <v>30</v>
      </c>
      <c r="D119" s="32"/>
      <c r="E119" s="32"/>
      <c r="F119" s="25" t="str">
        <f>IF(E20="","",E20)</f>
        <v>Vyplň údaj</v>
      </c>
      <c r="G119" s="32"/>
      <c r="H119" s="32"/>
      <c r="I119" s="27" t="s">
        <v>37</v>
      </c>
      <c r="J119" s="30" t="str">
        <f>E26</f>
        <v>DMC Havlíčkův Brod, s.r.o.</v>
      </c>
      <c r="K119" s="32"/>
      <c r="L119" s="42"/>
      <c r="S119" s="32"/>
      <c r="T119" s="32"/>
      <c r="U119" s="32"/>
      <c r="V119" s="32"/>
      <c r="W119" s="32"/>
      <c r="X119" s="32"/>
      <c r="Y119" s="32"/>
      <c r="Z119" s="32"/>
      <c r="AA119" s="32"/>
      <c r="AB119" s="32"/>
      <c r="AC119" s="32"/>
      <c r="AD119" s="32"/>
      <c r="AE119" s="32"/>
    </row>
    <row r="120" spans="1:31" s="2" customFormat="1" ht="10.35" customHeight="1">
      <c r="A120" s="32"/>
      <c r="B120" s="33"/>
      <c r="C120" s="32"/>
      <c r="D120" s="32"/>
      <c r="E120" s="32"/>
      <c r="F120" s="32"/>
      <c r="G120" s="32"/>
      <c r="H120" s="32"/>
      <c r="I120" s="32"/>
      <c r="J120" s="32"/>
      <c r="K120" s="32"/>
      <c r="L120" s="42"/>
      <c r="S120" s="32"/>
      <c r="T120" s="32"/>
      <c r="U120" s="32"/>
      <c r="V120" s="32"/>
      <c r="W120" s="32"/>
      <c r="X120" s="32"/>
      <c r="Y120" s="32"/>
      <c r="Z120" s="32"/>
      <c r="AA120" s="32"/>
      <c r="AB120" s="32"/>
      <c r="AC120" s="32"/>
      <c r="AD120" s="32"/>
      <c r="AE120" s="32"/>
    </row>
    <row r="121" spans="1:31" s="10" customFormat="1" ht="29.25" customHeight="1">
      <c r="A121" s="121"/>
      <c r="B121" s="122"/>
      <c r="C121" s="123" t="s">
        <v>193</v>
      </c>
      <c r="D121" s="124" t="s">
        <v>64</v>
      </c>
      <c r="E121" s="124" t="s">
        <v>60</v>
      </c>
      <c r="F121" s="124" t="s">
        <v>61</v>
      </c>
      <c r="G121" s="124" t="s">
        <v>194</v>
      </c>
      <c r="H121" s="124" t="s">
        <v>195</v>
      </c>
      <c r="I121" s="124" t="s">
        <v>196</v>
      </c>
      <c r="J121" s="125" t="s">
        <v>188</v>
      </c>
      <c r="K121" s="126" t="s">
        <v>197</v>
      </c>
      <c r="L121" s="127"/>
      <c r="M121" s="62" t="s">
        <v>1</v>
      </c>
      <c r="N121" s="63" t="s">
        <v>43</v>
      </c>
      <c r="O121" s="63" t="s">
        <v>198</v>
      </c>
      <c r="P121" s="63" t="s">
        <v>199</v>
      </c>
      <c r="Q121" s="63" t="s">
        <v>200</v>
      </c>
      <c r="R121" s="63" t="s">
        <v>201</v>
      </c>
      <c r="S121" s="63" t="s">
        <v>202</v>
      </c>
      <c r="T121" s="64" t="s">
        <v>203</v>
      </c>
      <c r="U121" s="121"/>
      <c r="V121" s="121"/>
      <c r="W121" s="121"/>
      <c r="X121" s="121"/>
      <c r="Y121" s="121"/>
      <c r="Z121" s="121"/>
      <c r="AA121" s="121"/>
      <c r="AB121" s="121"/>
      <c r="AC121" s="121"/>
      <c r="AD121" s="121"/>
      <c r="AE121" s="121"/>
    </row>
    <row r="122" spans="1:63" s="2" customFormat="1" ht="22.9" customHeight="1">
      <c r="A122" s="32"/>
      <c r="B122" s="33"/>
      <c r="C122" s="69" t="s">
        <v>204</v>
      </c>
      <c r="D122" s="32"/>
      <c r="E122" s="32"/>
      <c r="F122" s="32"/>
      <c r="G122" s="32"/>
      <c r="H122" s="32"/>
      <c r="I122" s="32"/>
      <c r="J122" s="128">
        <f>BK122</f>
        <v>0</v>
      </c>
      <c r="K122" s="32"/>
      <c r="L122" s="33"/>
      <c r="M122" s="65"/>
      <c r="N122" s="56"/>
      <c r="O122" s="66"/>
      <c r="P122" s="129">
        <f>P123+P254</f>
        <v>0</v>
      </c>
      <c r="Q122" s="66"/>
      <c r="R122" s="129">
        <f>R123+R254</f>
        <v>0</v>
      </c>
      <c r="S122" s="66"/>
      <c r="T122" s="130">
        <f>T123+T254</f>
        <v>0</v>
      </c>
      <c r="U122" s="32"/>
      <c r="V122" s="32"/>
      <c r="W122" s="32"/>
      <c r="X122" s="32"/>
      <c r="Y122" s="32"/>
      <c r="Z122" s="32"/>
      <c r="AA122" s="32"/>
      <c r="AB122" s="32"/>
      <c r="AC122" s="32"/>
      <c r="AD122" s="32"/>
      <c r="AE122" s="32"/>
      <c r="AT122" s="17" t="s">
        <v>78</v>
      </c>
      <c r="AU122" s="17" t="s">
        <v>190</v>
      </c>
      <c r="BK122" s="131">
        <f>BK123+BK254</f>
        <v>0</v>
      </c>
    </row>
    <row r="123" spans="2:63" s="11" customFormat="1" ht="25.9" customHeight="1">
      <c r="B123" s="132"/>
      <c r="D123" s="133" t="s">
        <v>78</v>
      </c>
      <c r="E123" s="134" t="s">
        <v>608</v>
      </c>
      <c r="F123" s="134" t="s">
        <v>609</v>
      </c>
      <c r="I123" s="135"/>
      <c r="J123" s="136">
        <f>BK123</f>
        <v>0</v>
      </c>
      <c r="L123" s="132"/>
      <c r="M123" s="137"/>
      <c r="N123" s="138"/>
      <c r="O123" s="138"/>
      <c r="P123" s="139">
        <f>SUM(P124:P253)</f>
        <v>0</v>
      </c>
      <c r="Q123" s="138"/>
      <c r="R123" s="139">
        <f>SUM(R124:R253)</f>
        <v>0</v>
      </c>
      <c r="S123" s="138"/>
      <c r="T123" s="140">
        <f>SUM(T124:T253)</f>
        <v>0</v>
      </c>
      <c r="AR123" s="133" t="s">
        <v>212</v>
      </c>
      <c r="AT123" s="141" t="s">
        <v>78</v>
      </c>
      <c r="AU123" s="141" t="s">
        <v>79</v>
      </c>
      <c r="AY123" s="133" t="s">
        <v>207</v>
      </c>
      <c r="BK123" s="142">
        <f>SUM(BK124:BK253)</f>
        <v>0</v>
      </c>
    </row>
    <row r="124" spans="1:65" s="2" customFormat="1" ht="33" customHeight="1">
      <c r="A124" s="32"/>
      <c r="B124" s="143"/>
      <c r="C124" s="144" t="s">
        <v>87</v>
      </c>
      <c r="D124" s="144" t="s">
        <v>208</v>
      </c>
      <c r="E124" s="145" t="s">
        <v>2046</v>
      </c>
      <c r="F124" s="146" t="s">
        <v>2047</v>
      </c>
      <c r="G124" s="147" t="s">
        <v>333</v>
      </c>
      <c r="H124" s="148">
        <v>100</v>
      </c>
      <c r="I124" s="149"/>
      <c r="J124" s="150">
        <f>ROUND(I124*H124,2)</f>
        <v>0</v>
      </c>
      <c r="K124" s="151"/>
      <c r="L124" s="33"/>
      <c r="M124" s="152" t="s">
        <v>1</v>
      </c>
      <c r="N124" s="153" t="s">
        <v>44</v>
      </c>
      <c r="O124" s="58"/>
      <c r="P124" s="154">
        <f>O124*H124</f>
        <v>0</v>
      </c>
      <c r="Q124" s="154">
        <v>0</v>
      </c>
      <c r="R124" s="154">
        <f>Q124*H124</f>
        <v>0</v>
      </c>
      <c r="S124" s="154">
        <v>0</v>
      </c>
      <c r="T124" s="155">
        <f>S124*H124</f>
        <v>0</v>
      </c>
      <c r="U124" s="32"/>
      <c r="V124" s="32"/>
      <c r="W124" s="32"/>
      <c r="X124" s="32"/>
      <c r="Y124" s="32"/>
      <c r="Z124" s="32"/>
      <c r="AA124" s="32"/>
      <c r="AB124" s="32"/>
      <c r="AC124" s="32"/>
      <c r="AD124" s="32"/>
      <c r="AE124" s="32"/>
      <c r="AR124" s="156" t="s">
        <v>902</v>
      </c>
      <c r="AT124" s="156" t="s">
        <v>208</v>
      </c>
      <c r="AU124" s="156" t="s">
        <v>87</v>
      </c>
      <c r="AY124" s="17" t="s">
        <v>207</v>
      </c>
      <c r="BE124" s="157">
        <f>IF(N124="základní",J124,0)</f>
        <v>0</v>
      </c>
      <c r="BF124" s="157">
        <f>IF(N124="snížená",J124,0)</f>
        <v>0</v>
      </c>
      <c r="BG124" s="157">
        <f>IF(N124="zákl. přenesená",J124,0)</f>
        <v>0</v>
      </c>
      <c r="BH124" s="157">
        <f>IF(N124="sníž. přenesená",J124,0)</f>
        <v>0</v>
      </c>
      <c r="BI124" s="157">
        <f>IF(N124="nulová",J124,0)</f>
        <v>0</v>
      </c>
      <c r="BJ124" s="17" t="s">
        <v>87</v>
      </c>
      <c r="BK124" s="157">
        <f>ROUND(I124*H124,2)</f>
        <v>0</v>
      </c>
      <c r="BL124" s="17" t="s">
        <v>902</v>
      </c>
      <c r="BM124" s="156" t="s">
        <v>2048</v>
      </c>
    </row>
    <row r="125" spans="1:47" s="2" customFormat="1" ht="29.25">
      <c r="A125" s="32"/>
      <c r="B125" s="33"/>
      <c r="C125" s="32"/>
      <c r="D125" s="158" t="s">
        <v>213</v>
      </c>
      <c r="E125" s="32"/>
      <c r="F125" s="159" t="s">
        <v>2049</v>
      </c>
      <c r="G125" s="32"/>
      <c r="H125" s="32"/>
      <c r="I125" s="160"/>
      <c r="J125" s="32"/>
      <c r="K125" s="32"/>
      <c r="L125" s="33"/>
      <c r="M125" s="161"/>
      <c r="N125" s="162"/>
      <c r="O125" s="58"/>
      <c r="P125" s="58"/>
      <c r="Q125" s="58"/>
      <c r="R125" s="58"/>
      <c r="S125" s="58"/>
      <c r="T125" s="59"/>
      <c r="U125" s="32"/>
      <c r="V125" s="32"/>
      <c r="W125" s="32"/>
      <c r="X125" s="32"/>
      <c r="Y125" s="32"/>
      <c r="Z125" s="32"/>
      <c r="AA125" s="32"/>
      <c r="AB125" s="32"/>
      <c r="AC125" s="32"/>
      <c r="AD125" s="32"/>
      <c r="AE125" s="32"/>
      <c r="AT125" s="17" t="s">
        <v>213</v>
      </c>
      <c r="AU125" s="17" t="s">
        <v>87</v>
      </c>
    </row>
    <row r="126" spans="1:65" s="2" customFormat="1" ht="33" customHeight="1">
      <c r="A126" s="32"/>
      <c r="B126" s="143"/>
      <c r="C126" s="197" t="s">
        <v>89</v>
      </c>
      <c r="D126" s="197" t="s">
        <v>267</v>
      </c>
      <c r="E126" s="198" t="s">
        <v>2050</v>
      </c>
      <c r="F126" s="199" t="s">
        <v>2051</v>
      </c>
      <c r="G126" s="200" t="s">
        <v>333</v>
      </c>
      <c r="H126" s="201">
        <v>100</v>
      </c>
      <c r="I126" s="202"/>
      <c r="J126" s="203">
        <f>ROUND(I126*H126,2)</f>
        <v>0</v>
      </c>
      <c r="K126" s="204"/>
      <c r="L126" s="205"/>
      <c r="M126" s="206" t="s">
        <v>1</v>
      </c>
      <c r="N126" s="207" t="s">
        <v>44</v>
      </c>
      <c r="O126" s="58"/>
      <c r="P126" s="154">
        <f>O126*H126</f>
        <v>0</v>
      </c>
      <c r="Q126" s="154">
        <v>0</v>
      </c>
      <c r="R126" s="154">
        <f>Q126*H126</f>
        <v>0</v>
      </c>
      <c r="S126" s="154">
        <v>0</v>
      </c>
      <c r="T126" s="155">
        <f>S126*H126</f>
        <v>0</v>
      </c>
      <c r="U126" s="32"/>
      <c r="V126" s="32"/>
      <c r="W126" s="32"/>
      <c r="X126" s="32"/>
      <c r="Y126" s="32"/>
      <c r="Z126" s="32"/>
      <c r="AA126" s="32"/>
      <c r="AB126" s="32"/>
      <c r="AC126" s="32"/>
      <c r="AD126" s="32"/>
      <c r="AE126" s="32"/>
      <c r="AR126" s="156" t="s">
        <v>604</v>
      </c>
      <c r="AT126" s="156" t="s">
        <v>267</v>
      </c>
      <c r="AU126" s="156" t="s">
        <v>87</v>
      </c>
      <c r="AY126" s="17" t="s">
        <v>207</v>
      </c>
      <c r="BE126" s="157">
        <f>IF(N126="základní",J126,0)</f>
        <v>0</v>
      </c>
      <c r="BF126" s="157">
        <f>IF(N126="snížená",J126,0)</f>
        <v>0</v>
      </c>
      <c r="BG126" s="157">
        <f>IF(N126="zákl. přenesená",J126,0)</f>
        <v>0</v>
      </c>
      <c r="BH126" s="157">
        <f>IF(N126="sníž. přenesená",J126,0)</f>
        <v>0</v>
      </c>
      <c r="BI126" s="157">
        <f>IF(N126="nulová",J126,0)</f>
        <v>0</v>
      </c>
      <c r="BJ126" s="17" t="s">
        <v>87</v>
      </c>
      <c r="BK126" s="157">
        <f>ROUND(I126*H126,2)</f>
        <v>0</v>
      </c>
      <c r="BL126" s="17" t="s">
        <v>604</v>
      </c>
      <c r="BM126" s="156" t="s">
        <v>2052</v>
      </c>
    </row>
    <row r="127" spans="1:47" s="2" customFormat="1" ht="19.5">
      <c r="A127" s="32"/>
      <c r="B127" s="33"/>
      <c r="C127" s="32"/>
      <c r="D127" s="158" t="s">
        <v>213</v>
      </c>
      <c r="E127" s="32"/>
      <c r="F127" s="159" t="s">
        <v>2051</v>
      </c>
      <c r="G127" s="32"/>
      <c r="H127" s="32"/>
      <c r="I127" s="160"/>
      <c r="J127" s="32"/>
      <c r="K127" s="32"/>
      <c r="L127" s="33"/>
      <c r="M127" s="161"/>
      <c r="N127" s="162"/>
      <c r="O127" s="58"/>
      <c r="P127" s="58"/>
      <c r="Q127" s="58"/>
      <c r="R127" s="58"/>
      <c r="S127" s="58"/>
      <c r="T127" s="59"/>
      <c r="U127" s="32"/>
      <c r="V127" s="32"/>
      <c r="W127" s="32"/>
      <c r="X127" s="32"/>
      <c r="Y127" s="32"/>
      <c r="Z127" s="32"/>
      <c r="AA127" s="32"/>
      <c r="AB127" s="32"/>
      <c r="AC127" s="32"/>
      <c r="AD127" s="32"/>
      <c r="AE127" s="32"/>
      <c r="AT127" s="17" t="s">
        <v>213</v>
      </c>
      <c r="AU127" s="17" t="s">
        <v>87</v>
      </c>
    </row>
    <row r="128" spans="1:65" s="2" customFormat="1" ht="21.75" customHeight="1">
      <c r="A128" s="32"/>
      <c r="B128" s="143"/>
      <c r="C128" s="144" t="s">
        <v>218</v>
      </c>
      <c r="D128" s="144" t="s">
        <v>208</v>
      </c>
      <c r="E128" s="145" t="s">
        <v>2053</v>
      </c>
      <c r="F128" s="146" t="s">
        <v>2054</v>
      </c>
      <c r="G128" s="147" t="s">
        <v>1047</v>
      </c>
      <c r="H128" s="148">
        <v>250</v>
      </c>
      <c r="I128" s="149"/>
      <c r="J128" s="150">
        <f>ROUND(I128*H128,2)</f>
        <v>0</v>
      </c>
      <c r="K128" s="151"/>
      <c r="L128" s="33"/>
      <c r="M128" s="152" t="s">
        <v>1</v>
      </c>
      <c r="N128" s="153" t="s">
        <v>44</v>
      </c>
      <c r="O128" s="58"/>
      <c r="P128" s="154">
        <f>O128*H128</f>
        <v>0</v>
      </c>
      <c r="Q128" s="154">
        <v>0</v>
      </c>
      <c r="R128" s="154">
        <f>Q128*H128</f>
        <v>0</v>
      </c>
      <c r="S128" s="154">
        <v>0</v>
      </c>
      <c r="T128" s="155">
        <f>S128*H128</f>
        <v>0</v>
      </c>
      <c r="U128" s="32"/>
      <c r="V128" s="32"/>
      <c r="W128" s="32"/>
      <c r="X128" s="32"/>
      <c r="Y128" s="32"/>
      <c r="Z128" s="32"/>
      <c r="AA128" s="32"/>
      <c r="AB128" s="32"/>
      <c r="AC128" s="32"/>
      <c r="AD128" s="32"/>
      <c r="AE128" s="32"/>
      <c r="AR128" s="156" t="s">
        <v>902</v>
      </c>
      <c r="AT128" s="156" t="s">
        <v>208</v>
      </c>
      <c r="AU128" s="156" t="s">
        <v>87</v>
      </c>
      <c r="AY128" s="17" t="s">
        <v>207</v>
      </c>
      <c r="BE128" s="157">
        <f>IF(N128="základní",J128,0)</f>
        <v>0</v>
      </c>
      <c r="BF128" s="157">
        <f>IF(N128="snížená",J128,0)</f>
        <v>0</v>
      </c>
      <c r="BG128" s="157">
        <f>IF(N128="zákl. přenesená",J128,0)</f>
        <v>0</v>
      </c>
      <c r="BH128" s="157">
        <f>IF(N128="sníž. přenesená",J128,0)</f>
        <v>0</v>
      </c>
      <c r="BI128" s="157">
        <f>IF(N128="nulová",J128,0)</f>
        <v>0</v>
      </c>
      <c r="BJ128" s="17" t="s">
        <v>87</v>
      </c>
      <c r="BK128" s="157">
        <f>ROUND(I128*H128,2)</f>
        <v>0</v>
      </c>
      <c r="BL128" s="17" t="s">
        <v>902</v>
      </c>
      <c r="BM128" s="156" t="s">
        <v>2055</v>
      </c>
    </row>
    <row r="129" spans="1:47" s="2" customFormat="1" ht="39">
      <c r="A129" s="32"/>
      <c r="B129" s="33"/>
      <c r="C129" s="32"/>
      <c r="D129" s="158" t="s">
        <v>213</v>
      </c>
      <c r="E129" s="32"/>
      <c r="F129" s="159" t="s">
        <v>2056</v>
      </c>
      <c r="G129" s="32"/>
      <c r="H129" s="32"/>
      <c r="I129" s="160"/>
      <c r="J129" s="32"/>
      <c r="K129" s="32"/>
      <c r="L129" s="33"/>
      <c r="M129" s="161"/>
      <c r="N129" s="162"/>
      <c r="O129" s="58"/>
      <c r="P129" s="58"/>
      <c r="Q129" s="58"/>
      <c r="R129" s="58"/>
      <c r="S129" s="58"/>
      <c r="T129" s="59"/>
      <c r="U129" s="32"/>
      <c r="V129" s="32"/>
      <c r="W129" s="32"/>
      <c r="X129" s="32"/>
      <c r="Y129" s="32"/>
      <c r="Z129" s="32"/>
      <c r="AA129" s="32"/>
      <c r="AB129" s="32"/>
      <c r="AC129" s="32"/>
      <c r="AD129" s="32"/>
      <c r="AE129" s="32"/>
      <c r="AT129" s="17" t="s">
        <v>213</v>
      </c>
      <c r="AU129" s="17" t="s">
        <v>87</v>
      </c>
    </row>
    <row r="130" spans="1:65" s="2" customFormat="1" ht="33" customHeight="1">
      <c r="A130" s="32"/>
      <c r="B130" s="143"/>
      <c r="C130" s="144" t="s">
        <v>212</v>
      </c>
      <c r="D130" s="144" t="s">
        <v>208</v>
      </c>
      <c r="E130" s="145" t="s">
        <v>2057</v>
      </c>
      <c r="F130" s="146" t="s">
        <v>2058</v>
      </c>
      <c r="G130" s="147" t="s">
        <v>612</v>
      </c>
      <c r="H130" s="148">
        <v>420</v>
      </c>
      <c r="I130" s="149"/>
      <c r="J130" s="150">
        <f>ROUND(I130*H130,2)</f>
        <v>0</v>
      </c>
      <c r="K130" s="151"/>
      <c r="L130" s="33"/>
      <c r="M130" s="152" t="s">
        <v>1</v>
      </c>
      <c r="N130" s="153" t="s">
        <v>44</v>
      </c>
      <c r="O130" s="58"/>
      <c r="P130" s="154">
        <f>O130*H130</f>
        <v>0</v>
      </c>
      <c r="Q130" s="154">
        <v>0</v>
      </c>
      <c r="R130" s="154">
        <f>Q130*H130</f>
        <v>0</v>
      </c>
      <c r="S130" s="154">
        <v>0</v>
      </c>
      <c r="T130" s="155">
        <f>S130*H130</f>
        <v>0</v>
      </c>
      <c r="U130" s="32"/>
      <c r="V130" s="32"/>
      <c r="W130" s="32"/>
      <c r="X130" s="32"/>
      <c r="Y130" s="32"/>
      <c r="Z130" s="32"/>
      <c r="AA130" s="32"/>
      <c r="AB130" s="32"/>
      <c r="AC130" s="32"/>
      <c r="AD130" s="32"/>
      <c r="AE130" s="32"/>
      <c r="AR130" s="156" t="s">
        <v>902</v>
      </c>
      <c r="AT130" s="156" t="s">
        <v>208</v>
      </c>
      <c r="AU130" s="156" t="s">
        <v>87</v>
      </c>
      <c r="AY130" s="17" t="s">
        <v>207</v>
      </c>
      <c r="BE130" s="157">
        <f>IF(N130="základní",J130,0)</f>
        <v>0</v>
      </c>
      <c r="BF130" s="157">
        <f>IF(N130="snížená",J130,0)</f>
        <v>0</v>
      </c>
      <c r="BG130" s="157">
        <f>IF(N130="zákl. přenesená",J130,0)</f>
        <v>0</v>
      </c>
      <c r="BH130" s="157">
        <f>IF(N130="sníž. přenesená",J130,0)</f>
        <v>0</v>
      </c>
      <c r="BI130" s="157">
        <f>IF(N130="nulová",J130,0)</f>
        <v>0</v>
      </c>
      <c r="BJ130" s="17" t="s">
        <v>87</v>
      </c>
      <c r="BK130" s="157">
        <f>ROUND(I130*H130,2)</f>
        <v>0</v>
      </c>
      <c r="BL130" s="17" t="s">
        <v>902</v>
      </c>
      <c r="BM130" s="156" t="s">
        <v>2059</v>
      </c>
    </row>
    <row r="131" spans="1:47" s="2" customFormat="1" ht="29.25">
      <c r="A131" s="32"/>
      <c r="B131" s="33"/>
      <c r="C131" s="32"/>
      <c r="D131" s="158" t="s">
        <v>213</v>
      </c>
      <c r="E131" s="32"/>
      <c r="F131" s="159" t="s">
        <v>2060</v>
      </c>
      <c r="G131" s="32"/>
      <c r="H131" s="32"/>
      <c r="I131" s="160"/>
      <c r="J131" s="32"/>
      <c r="K131" s="32"/>
      <c r="L131" s="33"/>
      <c r="M131" s="161"/>
      <c r="N131" s="162"/>
      <c r="O131" s="58"/>
      <c r="P131" s="58"/>
      <c r="Q131" s="58"/>
      <c r="R131" s="58"/>
      <c r="S131" s="58"/>
      <c r="T131" s="59"/>
      <c r="U131" s="32"/>
      <c r="V131" s="32"/>
      <c r="W131" s="32"/>
      <c r="X131" s="32"/>
      <c r="Y131" s="32"/>
      <c r="Z131" s="32"/>
      <c r="AA131" s="32"/>
      <c r="AB131" s="32"/>
      <c r="AC131" s="32"/>
      <c r="AD131" s="32"/>
      <c r="AE131" s="32"/>
      <c r="AT131" s="17" t="s">
        <v>213</v>
      </c>
      <c r="AU131" s="17" t="s">
        <v>87</v>
      </c>
    </row>
    <row r="132" spans="1:65" s="2" customFormat="1" ht="33" customHeight="1">
      <c r="A132" s="32"/>
      <c r="B132" s="143"/>
      <c r="C132" s="197" t="s">
        <v>225</v>
      </c>
      <c r="D132" s="197" t="s">
        <v>267</v>
      </c>
      <c r="E132" s="198" t="s">
        <v>2061</v>
      </c>
      <c r="F132" s="199" t="s">
        <v>2062</v>
      </c>
      <c r="G132" s="200" t="s">
        <v>612</v>
      </c>
      <c r="H132" s="201">
        <v>50</v>
      </c>
      <c r="I132" s="202"/>
      <c r="J132" s="203">
        <f>ROUND(I132*H132,2)</f>
        <v>0</v>
      </c>
      <c r="K132" s="204"/>
      <c r="L132" s="205"/>
      <c r="M132" s="206" t="s">
        <v>1</v>
      </c>
      <c r="N132" s="207" t="s">
        <v>44</v>
      </c>
      <c r="O132" s="58"/>
      <c r="P132" s="154">
        <f>O132*H132</f>
        <v>0</v>
      </c>
      <c r="Q132" s="154">
        <v>0</v>
      </c>
      <c r="R132" s="154">
        <f>Q132*H132</f>
        <v>0</v>
      </c>
      <c r="S132" s="154">
        <v>0</v>
      </c>
      <c r="T132" s="155">
        <f>S132*H132</f>
        <v>0</v>
      </c>
      <c r="U132" s="32"/>
      <c r="V132" s="32"/>
      <c r="W132" s="32"/>
      <c r="X132" s="32"/>
      <c r="Y132" s="32"/>
      <c r="Z132" s="32"/>
      <c r="AA132" s="32"/>
      <c r="AB132" s="32"/>
      <c r="AC132" s="32"/>
      <c r="AD132" s="32"/>
      <c r="AE132" s="32"/>
      <c r="AR132" s="156" t="s">
        <v>604</v>
      </c>
      <c r="AT132" s="156" t="s">
        <v>267</v>
      </c>
      <c r="AU132" s="156" t="s">
        <v>87</v>
      </c>
      <c r="AY132" s="17" t="s">
        <v>207</v>
      </c>
      <c r="BE132" s="157">
        <f>IF(N132="základní",J132,0)</f>
        <v>0</v>
      </c>
      <c r="BF132" s="157">
        <f>IF(N132="snížená",J132,0)</f>
        <v>0</v>
      </c>
      <c r="BG132" s="157">
        <f>IF(N132="zákl. přenesená",J132,0)</f>
        <v>0</v>
      </c>
      <c r="BH132" s="157">
        <f>IF(N132="sníž. přenesená",J132,0)</f>
        <v>0</v>
      </c>
      <c r="BI132" s="157">
        <f>IF(N132="nulová",J132,0)</f>
        <v>0</v>
      </c>
      <c r="BJ132" s="17" t="s">
        <v>87</v>
      </c>
      <c r="BK132" s="157">
        <f>ROUND(I132*H132,2)</f>
        <v>0</v>
      </c>
      <c r="BL132" s="17" t="s">
        <v>604</v>
      </c>
      <c r="BM132" s="156" t="s">
        <v>2063</v>
      </c>
    </row>
    <row r="133" spans="1:47" s="2" customFormat="1" ht="19.5">
      <c r="A133" s="32"/>
      <c r="B133" s="33"/>
      <c r="C133" s="32"/>
      <c r="D133" s="158" t="s">
        <v>213</v>
      </c>
      <c r="E133" s="32"/>
      <c r="F133" s="159" t="s">
        <v>2062</v>
      </c>
      <c r="G133" s="32"/>
      <c r="H133" s="32"/>
      <c r="I133" s="160"/>
      <c r="J133" s="32"/>
      <c r="K133" s="32"/>
      <c r="L133" s="33"/>
      <c r="M133" s="161"/>
      <c r="N133" s="162"/>
      <c r="O133" s="58"/>
      <c r="P133" s="58"/>
      <c r="Q133" s="58"/>
      <c r="R133" s="58"/>
      <c r="S133" s="58"/>
      <c r="T133" s="59"/>
      <c r="U133" s="32"/>
      <c r="V133" s="32"/>
      <c r="W133" s="32"/>
      <c r="X133" s="32"/>
      <c r="Y133" s="32"/>
      <c r="Z133" s="32"/>
      <c r="AA133" s="32"/>
      <c r="AB133" s="32"/>
      <c r="AC133" s="32"/>
      <c r="AD133" s="32"/>
      <c r="AE133" s="32"/>
      <c r="AT133" s="17" t="s">
        <v>213</v>
      </c>
      <c r="AU133" s="17" t="s">
        <v>87</v>
      </c>
    </row>
    <row r="134" spans="1:65" s="2" customFormat="1" ht="33" customHeight="1">
      <c r="A134" s="32"/>
      <c r="B134" s="143"/>
      <c r="C134" s="197" t="s">
        <v>221</v>
      </c>
      <c r="D134" s="197" t="s">
        <v>267</v>
      </c>
      <c r="E134" s="198" t="s">
        <v>2064</v>
      </c>
      <c r="F134" s="199" t="s">
        <v>2065</v>
      </c>
      <c r="G134" s="200" t="s">
        <v>612</v>
      </c>
      <c r="H134" s="201">
        <v>50</v>
      </c>
      <c r="I134" s="202"/>
      <c r="J134" s="203">
        <f>ROUND(I134*H134,2)</f>
        <v>0</v>
      </c>
      <c r="K134" s="204"/>
      <c r="L134" s="205"/>
      <c r="M134" s="206" t="s">
        <v>1</v>
      </c>
      <c r="N134" s="207" t="s">
        <v>44</v>
      </c>
      <c r="O134" s="58"/>
      <c r="P134" s="154">
        <f>O134*H134</f>
        <v>0</v>
      </c>
      <c r="Q134" s="154">
        <v>0</v>
      </c>
      <c r="R134" s="154">
        <f>Q134*H134</f>
        <v>0</v>
      </c>
      <c r="S134" s="154">
        <v>0</v>
      </c>
      <c r="T134" s="155">
        <f>S134*H134</f>
        <v>0</v>
      </c>
      <c r="U134" s="32"/>
      <c r="V134" s="32"/>
      <c r="W134" s="32"/>
      <c r="X134" s="32"/>
      <c r="Y134" s="32"/>
      <c r="Z134" s="32"/>
      <c r="AA134" s="32"/>
      <c r="AB134" s="32"/>
      <c r="AC134" s="32"/>
      <c r="AD134" s="32"/>
      <c r="AE134" s="32"/>
      <c r="AR134" s="156" t="s">
        <v>604</v>
      </c>
      <c r="AT134" s="156" t="s">
        <v>267</v>
      </c>
      <c r="AU134" s="156" t="s">
        <v>87</v>
      </c>
      <c r="AY134" s="17" t="s">
        <v>207</v>
      </c>
      <c r="BE134" s="157">
        <f>IF(N134="základní",J134,0)</f>
        <v>0</v>
      </c>
      <c r="BF134" s="157">
        <f>IF(N134="snížená",J134,0)</f>
        <v>0</v>
      </c>
      <c r="BG134" s="157">
        <f>IF(N134="zákl. přenesená",J134,0)</f>
        <v>0</v>
      </c>
      <c r="BH134" s="157">
        <f>IF(N134="sníž. přenesená",J134,0)</f>
        <v>0</v>
      </c>
      <c r="BI134" s="157">
        <f>IF(N134="nulová",J134,0)</f>
        <v>0</v>
      </c>
      <c r="BJ134" s="17" t="s">
        <v>87</v>
      </c>
      <c r="BK134" s="157">
        <f>ROUND(I134*H134,2)</f>
        <v>0</v>
      </c>
      <c r="BL134" s="17" t="s">
        <v>604</v>
      </c>
      <c r="BM134" s="156" t="s">
        <v>2066</v>
      </c>
    </row>
    <row r="135" spans="1:47" s="2" customFormat="1" ht="19.5">
      <c r="A135" s="32"/>
      <c r="B135" s="33"/>
      <c r="C135" s="32"/>
      <c r="D135" s="158" t="s">
        <v>213</v>
      </c>
      <c r="E135" s="32"/>
      <c r="F135" s="159" t="s">
        <v>2065</v>
      </c>
      <c r="G135" s="32"/>
      <c r="H135" s="32"/>
      <c r="I135" s="160"/>
      <c r="J135" s="32"/>
      <c r="K135" s="32"/>
      <c r="L135" s="33"/>
      <c r="M135" s="161"/>
      <c r="N135" s="162"/>
      <c r="O135" s="58"/>
      <c r="P135" s="58"/>
      <c r="Q135" s="58"/>
      <c r="R135" s="58"/>
      <c r="S135" s="58"/>
      <c r="T135" s="59"/>
      <c r="U135" s="32"/>
      <c r="V135" s="32"/>
      <c r="W135" s="32"/>
      <c r="X135" s="32"/>
      <c r="Y135" s="32"/>
      <c r="Z135" s="32"/>
      <c r="AA135" s="32"/>
      <c r="AB135" s="32"/>
      <c r="AC135" s="32"/>
      <c r="AD135" s="32"/>
      <c r="AE135" s="32"/>
      <c r="AT135" s="17" t="s">
        <v>213</v>
      </c>
      <c r="AU135" s="17" t="s">
        <v>87</v>
      </c>
    </row>
    <row r="136" spans="1:65" s="2" customFormat="1" ht="33" customHeight="1">
      <c r="A136" s="32"/>
      <c r="B136" s="143"/>
      <c r="C136" s="197" t="s">
        <v>232</v>
      </c>
      <c r="D136" s="197" t="s">
        <v>267</v>
      </c>
      <c r="E136" s="198" t="s">
        <v>2067</v>
      </c>
      <c r="F136" s="199" t="s">
        <v>2068</v>
      </c>
      <c r="G136" s="200" t="s">
        <v>612</v>
      </c>
      <c r="H136" s="201">
        <v>320</v>
      </c>
      <c r="I136" s="202"/>
      <c r="J136" s="203">
        <f>ROUND(I136*H136,2)</f>
        <v>0</v>
      </c>
      <c r="K136" s="204"/>
      <c r="L136" s="205"/>
      <c r="M136" s="206" t="s">
        <v>1</v>
      </c>
      <c r="N136" s="207" t="s">
        <v>44</v>
      </c>
      <c r="O136" s="58"/>
      <c r="P136" s="154">
        <f>O136*H136</f>
        <v>0</v>
      </c>
      <c r="Q136" s="154">
        <v>0</v>
      </c>
      <c r="R136" s="154">
        <f>Q136*H136</f>
        <v>0</v>
      </c>
      <c r="S136" s="154">
        <v>0</v>
      </c>
      <c r="T136" s="155">
        <f>S136*H136</f>
        <v>0</v>
      </c>
      <c r="U136" s="32"/>
      <c r="V136" s="32"/>
      <c r="W136" s="32"/>
      <c r="X136" s="32"/>
      <c r="Y136" s="32"/>
      <c r="Z136" s="32"/>
      <c r="AA136" s="32"/>
      <c r="AB136" s="32"/>
      <c r="AC136" s="32"/>
      <c r="AD136" s="32"/>
      <c r="AE136" s="32"/>
      <c r="AR136" s="156" t="s">
        <v>604</v>
      </c>
      <c r="AT136" s="156" t="s">
        <v>267</v>
      </c>
      <c r="AU136" s="156" t="s">
        <v>87</v>
      </c>
      <c r="AY136" s="17" t="s">
        <v>207</v>
      </c>
      <c r="BE136" s="157">
        <f>IF(N136="základní",J136,0)</f>
        <v>0</v>
      </c>
      <c r="BF136" s="157">
        <f>IF(N136="snížená",J136,0)</f>
        <v>0</v>
      </c>
      <c r="BG136" s="157">
        <f>IF(N136="zákl. přenesená",J136,0)</f>
        <v>0</v>
      </c>
      <c r="BH136" s="157">
        <f>IF(N136="sníž. přenesená",J136,0)</f>
        <v>0</v>
      </c>
      <c r="BI136" s="157">
        <f>IF(N136="nulová",J136,0)</f>
        <v>0</v>
      </c>
      <c r="BJ136" s="17" t="s">
        <v>87</v>
      </c>
      <c r="BK136" s="157">
        <f>ROUND(I136*H136,2)</f>
        <v>0</v>
      </c>
      <c r="BL136" s="17" t="s">
        <v>604</v>
      </c>
      <c r="BM136" s="156" t="s">
        <v>2069</v>
      </c>
    </row>
    <row r="137" spans="1:47" s="2" customFormat="1" ht="19.5">
      <c r="A137" s="32"/>
      <c r="B137" s="33"/>
      <c r="C137" s="32"/>
      <c r="D137" s="158" t="s">
        <v>213</v>
      </c>
      <c r="E137" s="32"/>
      <c r="F137" s="159" t="s">
        <v>2068</v>
      </c>
      <c r="G137" s="32"/>
      <c r="H137" s="32"/>
      <c r="I137" s="160"/>
      <c r="J137" s="32"/>
      <c r="K137" s="32"/>
      <c r="L137" s="33"/>
      <c r="M137" s="161"/>
      <c r="N137" s="162"/>
      <c r="O137" s="58"/>
      <c r="P137" s="58"/>
      <c r="Q137" s="58"/>
      <c r="R137" s="58"/>
      <c r="S137" s="58"/>
      <c r="T137" s="59"/>
      <c r="U137" s="32"/>
      <c r="V137" s="32"/>
      <c r="W137" s="32"/>
      <c r="X137" s="32"/>
      <c r="Y137" s="32"/>
      <c r="Z137" s="32"/>
      <c r="AA137" s="32"/>
      <c r="AB137" s="32"/>
      <c r="AC137" s="32"/>
      <c r="AD137" s="32"/>
      <c r="AE137" s="32"/>
      <c r="AT137" s="17" t="s">
        <v>213</v>
      </c>
      <c r="AU137" s="17" t="s">
        <v>87</v>
      </c>
    </row>
    <row r="138" spans="1:65" s="2" customFormat="1" ht="33" customHeight="1">
      <c r="A138" s="32"/>
      <c r="B138" s="143"/>
      <c r="C138" s="197" t="s">
        <v>224</v>
      </c>
      <c r="D138" s="197" t="s">
        <v>267</v>
      </c>
      <c r="E138" s="198" t="s">
        <v>2070</v>
      </c>
      <c r="F138" s="199" t="s">
        <v>2071</v>
      </c>
      <c r="G138" s="200" t="s">
        <v>612</v>
      </c>
      <c r="H138" s="201">
        <v>50</v>
      </c>
      <c r="I138" s="202"/>
      <c r="J138" s="203">
        <f>ROUND(I138*H138,2)</f>
        <v>0</v>
      </c>
      <c r="K138" s="204"/>
      <c r="L138" s="205"/>
      <c r="M138" s="206" t="s">
        <v>1</v>
      </c>
      <c r="N138" s="207" t="s">
        <v>44</v>
      </c>
      <c r="O138" s="58"/>
      <c r="P138" s="154">
        <f>O138*H138</f>
        <v>0</v>
      </c>
      <c r="Q138" s="154">
        <v>0</v>
      </c>
      <c r="R138" s="154">
        <f>Q138*H138</f>
        <v>0</v>
      </c>
      <c r="S138" s="154">
        <v>0</v>
      </c>
      <c r="T138" s="155">
        <f>S138*H138</f>
        <v>0</v>
      </c>
      <c r="U138" s="32"/>
      <c r="V138" s="32"/>
      <c r="W138" s="32"/>
      <c r="X138" s="32"/>
      <c r="Y138" s="32"/>
      <c r="Z138" s="32"/>
      <c r="AA138" s="32"/>
      <c r="AB138" s="32"/>
      <c r="AC138" s="32"/>
      <c r="AD138" s="32"/>
      <c r="AE138" s="32"/>
      <c r="AR138" s="156" t="s">
        <v>604</v>
      </c>
      <c r="AT138" s="156" t="s">
        <v>267</v>
      </c>
      <c r="AU138" s="156" t="s">
        <v>87</v>
      </c>
      <c r="AY138" s="17" t="s">
        <v>207</v>
      </c>
      <c r="BE138" s="157">
        <f>IF(N138="základní",J138,0)</f>
        <v>0</v>
      </c>
      <c r="BF138" s="157">
        <f>IF(N138="snížená",J138,0)</f>
        <v>0</v>
      </c>
      <c r="BG138" s="157">
        <f>IF(N138="zákl. přenesená",J138,0)</f>
        <v>0</v>
      </c>
      <c r="BH138" s="157">
        <f>IF(N138="sníž. přenesená",J138,0)</f>
        <v>0</v>
      </c>
      <c r="BI138" s="157">
        <f>IF(N138="nulová",J138,0)</f>
        <v>0</v>
      </c>
      <c r="BJ138" s="17" t="s">
        <v>87</v>
      </c>
      <c r="BK138" s="157">
        <f>ROUND(I138*H138,2)</f>
        <v>0</v>
      </c>
      <c r="BL138" s="17" t="s">
        <v>604</v>
      </c>
      <c r="BM138" s="156" t="s">
        <v>2072</v>
      </c>
    </row>
    <row r="139" spans="1:47" s="2" customFormat="1" ht="19.5">
      <c r="A139" s="32"/>
      <c r="B139" s="33"/>
      <c r="C139" s="32"/>
      <c r="D139" s="158" t="s">
        <v>213</v>
      </c>
      <c r="E139" s="32"/>
      <c r="F139" s="159" t="s">
        <v>2071</v>
      </c>
      <c r="G139" s="32"/>
      <c r="H139" s="32"/>
      <c r="I139" s="160"/>
      <c r="J139" s="32"/>
      <c r="K139" s="32"/>
      <c r="L139" s="33"/>
      <c r="M139" s="161"/>
      <c r="N139" s="162"/>
      <c r="O139" s="58"/>
      <c r="P139" s="58"/>
      <c r="Q139" s="58"/>
      <c r="R139" s="58"/>
      <c r="S139" s="58"/>
      <c r="T139" s="59"/>
      <c r="U139" s="32"/>
      <c r="V139" s="32"/>
      <c r="W139" s="32"/>
      <c r="X139" s="32"/>
      <c r="Y139" s="32"/>
      <c r="Z139" s="32"/>
      <c r="AA139" s="32"/>
      <c r="AB139" s="32"/>
      <c r="AC139" s="32"/>
      <c r="AD139" s="32"/>
      <c r="AE139" s="32"/>
      <c r="AT139" s="17" t="s">
        <v>213</v>
      </c>
      <c r="AU139" s="17" t="s">
        <v>87</v>
      </c>
    </row>
    <row r="140" spans="1:65" s="2" customFormat="1" ht="21.75" customHeight="1">
      <c r="A140" s="32"/>
      <c r="B140" s="143"/>
      <c r="C140" s="197" t="s">
        <v>239</v>
      </c>
      <c r="D140" s="197" t="s">
        <v>267</v>
      </c>
      <c r="E140" s="198" t="s">
        <v>2073</v>
      </c>
      <c r="F140" s="199" t="s">
        <v>2074</v>
      </c>
      <c r="G140" s="200" t="s">
        <v>612</v>
      </c>
      <c r="H140" s="201">
        <v>50</v>
      </c>
      <c r="I140" s="202"/>
      <c r="J140" s="203">
        <f>ROUND(I140*H140,2)</f>
        <v>0</v>
      </c>
      <c r="K140" s="204"/>
      <c r="L140" s="205"/>
      <c r="M140" s="206" t="s">
        <v>1</v>
      </c>
      <c r="N140" s="207" t="s">
        <v>44</v>
      </c>
      <c r="O140" s="58"/>
      <c r="P140" s="154">
        <f>O140*H140</f>
        <v>0</v>
      </c>
      <c r="Q140" s="154">
        <v>0</v>
      </c>
      <c r="R140" s="154">
        <f>Q140*H140</f>
        <v>0</v>
      </c>
      <c r="S140" s="154">
        <v>0</v>
      </c>
      <c r="T140" s="155">
        <f>S140*H140</f>
        <v>0</v>
      </c>
      <c r="U140" s="32"/>
      <c r="V140" s="32"/>
      <c r="W140" s="32"/>
      <c r="X140" s="32"/>
      <c r="Y140" s="32"/>
      <c r="Z140" s="32"/>
      <c r="AA140" s="32"/>
      <c r="AB140" s="32"/>
      <c r="AC140" s="32"/>
      <c r="AD140" s="32"/>
      <c r="AE140" s="32"/>
      <c r="AR140" s="156" t="s">
        <v>604</v>
      </c>
      <c r="AT140" s="156" t="s">
        <v>267</v>
      </c>
      <c r="AU140" s="156" t="s">
        <v>87</v>
      </c>
      <c r="AY140" s="17" t="s">
        <v>207</v>
      </c>
      <c r="BE140" s="157">
        <f>IF(N140="základní",J140,0)</f>
        <v>0</v>
      </c>
      <c r="BF140" s="157">
        <f>IF(N140="snížená",J140,0)</f>
        <v>0</v>
      </c>
      <c r="BG140" s="157">
        <f>IF(N140="zákl. přenesená",J140,0)</f>
        <v>0</v>
      </c>
      <c r="BH140" s="157">
        <f>IF(N140="sníž. přenesená",J140,0)</f>
        <v>0</v>
      </c>
      <c r="BI140" s="157">
        <f>IF(N140="nulová",J140,0)</f>
        <v>0</v>
      </c>
      <c r="BJ140" s="17" t="s">
        <v>87</v>
      </c>
      <c r="BK140" s="157">
        <f>ROUND(I140*H140,2)</f>
        <v>0</v>
      </c>
      <c r="BL140" s="17" t="s">
        <v>604</v>
      </c>
      <c r="BM140" s="156" t="s">
        <v>2075</v>
      </c>
    </row>
    <row r="141" spans="1:47" s="2" customFormat="1" ht="19.5">
      <c r="A141" s="32"/>
      <c r="B141" s="33"/>
      <c r="C141" s="32"/>
      <c r="D141" s="158" t="s">
        <v>213</v>
      </c>
      <c r="E141" s="32"/>
      <c r="F141" s="159" t="s">
        <v>2074</v>
      </c>
      <c r="G141" s="32"/>
      <c r="H141" s="32"/>
      <c r="I141" s="160"/>
      <c r="J141" s="32"/>
      <c r="K141" s="32"/>
      <c r="L141" s="33"/>
      <c r="M141" s="161"/>
      <c r="N141" s="162"/>
      <c r="O141" s="58"/>
      <c r="P141" s="58"/>
      <c r="Q141" s="58"/>
      <c r="R141" s="58"/>
      <c r="S141" s="58"/>
      <c r="T141" s="59"/>
      <c r="U141" s="32"/>
      <c r="V141" s="32"/>
      <c r="W141" s="32"/>
      <c r="X141" s="32"/>
      <c r="Y141" s="32"/>
      <c r="Z141" s="32"/>
      <c r="AA141" s="32"/>
      <c r="AB141" s="32"/>
      <c r="AC141" s="32"/>
      <c r="AD141" s="32"/>
      <c r="AE141" s="32"/>
      <c r="AT141" s="17" t="s">
        <v>213</v>
      </c>
      <c r="AU141" s="17" t="s">
        <v>87</v>
      </c>
    </row>
    <row r="142" spans="1:65" s="2" customFormat="1" ht="33" customHeight="1">
      <c r="A142" s="32"/>
      <c r="B142" s="143"/>
      <c r="C142" s="197" t="s">
        <v>228</v>
      </c>
      <c r="D142" s="197" t="s">
        <v>267</v>
      </c>
      <c r="E142" s="198" t="s">
        <v>2076</v>
      </c>
      <c r="F142" s="199" t="s">
        <v>2077</v>
      </c>
      <c r="G142" s="200" t="s">
        <v>612</v>
      </c>
      <c r="H142" s="201">
        <v>320</v>
      </c>
      <c r="I142" s="202"/>
      <c r="J142" s="203">
        <f>ROUND(I142*H142,2)</f>
        <v>0</v>
      </c>
      <c r="K142" s="204"/>
      <c r="L142" s="205"/>
      <c r="M142" s="206" t="s">
        <v>1</v>
      </c>
      <c r="N142" s="207" t="s">
        <v>44</v>
      </c>
      <c r="O142" s="58"/>
      <c r="P142" s="154">
        <f>O142*H142</f>
        <v>0</v>
      </c>
      <c r="Q142" s="154">
        <v>0</v>
      </c>
      <c r="R142" s="154">
        <f>Q142*H142</f>
        <v>0</v>
      </c>
      <c r="S142" s="154">
        <v>0</v>
      </c>
      <c r="T142" s="155">
        <f>S142*H142</f>
        <v>0</v>
      </c>
      <c r="U142" s="32"/>
      <c r="V142" s="32"/>
      <c r="W142" s="32"/>
      <c r="X142" s="32"/>
      <c r="Y142" s="32"/>
      <c r="Z142" s="32"/>
      <c r="AA142" s="32"/>
      <c r="AB142" s="32"/>
      <c r="AC142" s="32"/>
      <c r="AD142" s="32"/>
      <c r="AE142" s="32"/>
      <c r="AR142" s="156" t="s">
        <v>604</v>
      </c>
      <c r="AT142" s="156" t="s">
        <v>267</v>
      </c>
      <c r="AU142" s="156" t="s">
        <v>87</v>
      </c>
      <c r="AY142" s="17" t="s">
        <v>207</v>
      </c>
      <c r="BE142" s="157">
        <f>IF(N142="základní",J142,0)</f>
        <v>0</v>
      </c>
      <c r="BF142" s="157">
        <f>IF(N142="snížená",J142,0)</f>
        <v>0</v>
      </c>
      <c r="BG142" s="157">
        <f>IF(N142="zákl. přenesená",J142,0)</f>
        <v>0</v>
      </c>
      <c r="BH142" s="157">
        <f>IF(N142="sníž. přenesená",J142,0)</f>
        <v>0</v>
      </c>
      <c r="BI142" s="157">
        <f>IF(N142="nulová",J142,0)</f>
        <v>0</v>
      </c>
      <c r="BJ142" s="17" t="s">
        <v>87</v>
      </c>
      <c r="BK142" s="157">
        <f>ROUND(I142*H142,2)</f>
        <v>0</v>
      </c>
      <c r="BL142" s="17" t="s">
        <v>604</v>
      </c>
      <c r="BM142" s="156" t="s">
        <v>2078</v>
      </c>
    </row>
    <row r="143" spans="1:47" s="2" customFormat="1" ht="19.5">
      <c r="A143" s="32"/>
      <c r="B143" s="33"/>
      <c r="C143" s="32"/>
      <c r="D143" s="158" t="s">
        <v>213</v>
      </c>
      <c r="E143" s="32"/>
      <c r="F143" s="159" t="s">
        <v>2077</v>
      </c>
      <c r="G143" s="32"/>
      <c r="H143" s="32"/>
      <c r="I143" s="160"/>
      <c r="J143" s="32"/>
      <c r="K143" s="32"/>
      <c r="L143" s="33"/>
      <c r="M143" s="161"/>
      <c r="N143" s="162"/>
      <c r="O143" s="58"/>
      <c r="P143" s="58"/>
      <c r="Q143" s="58"/>
      <c r="R143" s="58"/>
      <c r="S143" s="58"/>
      <c r="T143" s="59"/>
      <c r="U143" s="32"/>
      <c r="V143" s="32"/>
      <c r="W143" s="32"/>
      <c r="X143" s="32"/>
      <c r="Y143" s="32"/>
      <c r="Z143" s="32"/>
      <c r="AA143" s="32"/>
      <c r="AB143" s="32"/>
      <c r="AC143" s="32"/>
      <c r="AD143" s="32"/>
      <c r="AE143" s="32"/>
      <c r="AT143" s="17" t="s">
        <v>213</v>
      </c>
      <c r="AU143" s="17" t="s">
        <v>87</v>
      </c>
    </row>
    <row r="144" spans="1:65" s="2" customFormat="1" ht="21.75" customHeight="1">
      <c r="A144" s="32"/>
      <c r="B144" s="143"/>
      <c r="C144" s="197" t="s">
        <v>14</v>
      </c>
      <c r="D144" s="197" t="s">
        <v>267</v>
      </c>
      <c r="E144" s="198" t="s">
        <v>2079</v>
      </c>
      <c r="F144" s="199" t="s">
        <v>2080</v>
      </c>
      <c r="G144" s="200" t="s">
        <v>333</v>
      </c>
      <c r="H144" s="201">
        <v>250</v>
      </c>
      <c r="I144" s="202"/>
      <c r="J144" s="203">
        <f>ROUND(I144*H144,2)</f>
        <v>0</v>
      </c>
      <c r="K144" s="204"/>
      <c r="L144" s="205"/>
      <c r="M144" s="206" t="s">
        <v>1</v>
      </c>
      <c r="N144" s="207" t="s">
        <v>44</v>
      </c>
      <c r="O144" s="58"/>
      <c r="P144" s="154">
        <f>O144*H144</f>
        <v>0</v>
      </c>
      <c r="Q144" s="154">
        <v>0</v>
      </c>
      <c r="R144" s="154">
        <f>Q144*H144</f>
        <v>0</v>
      </c>
      <c r="S144" s="154">
        <v>0</v>
      </c>
      <c r="T144" s="155">
        <f>S144*H144</f>
        <v>0</v>
      </c>
      <c r="U144" s="32"/>
      <c r="V144" s="32"/>
      <c r="W144" s="32"/>
      <c r="X144" s="32"/>
      <c r="Y144" s="32"/>
      <c r="Z144" s="32"/>
      <c r="AA144" s="32"/>
      <c r="AB144" s="32"/>
      <c r="AC144" s="32"/>
      <c r="AD144" s="32"/>
      <c r="AE144" s="32"/>
      <c r="AR144" s="156" t="s">
        <v>604</v>
      </c>
      <c r="AT144" s="156" t="s">
        <v>267</v>
      </c>
      <c r="AU144" s="156" t="s">
        <v>87</v>
      </c>
      <c r="AY144" s="17" t="s">
        <v>207</v>
      </c>
      <c r="BE144" s="157">
        <f>IF(N144="základní",J144,0)</f>
        <v>0</v>
      </c>
      <c r="BF144" s="157">
        <f>IF(N144="snížená",J144,0)</f>
        <v>0</v>
      </c>
      <c r="BG144" s="157">
        <f>IF(N144="zákl. přenesená",J144,0)</f>
        <v>0</v>
      </c>
      <c r="BH144" s="157">
        <f>IF(N144="sníž. přenesená",J144,0)</f>
        <v>0</v>
      </c>
      <c r="BI144" s="157">
        <f>IF(N144="nulová",J144,0)</f>
        <v>0</v>
      </c>
      <c r="BJ144" s="17" t="s">
        <v>87</v>
      </c>
      <c r="BK144" s="157">
        <f>ROUND(I144*H144,2)</f>
        <v>0</v>
      </c>
      <c r="BL144" s="17" t="s">
        <v>604</v>
      </c>
      <c r="BM144" s="156" t="s">
        <v>2081</v>
      </c>
    </row>
    <row r="145" spans="1:47" s="2" customFormat="1" ht="19.5">
      <c r="A145" s="32"/>
      <c r="B145" s="33"/>
      <c r="C145" s="32"/>
      <c r="D145" s="158" t="s">
        <v>213</v>
      </c>
      <c r="E145" s="32"/>
      <c r="F145" s="159" t="s">
        <v>2080</v>
      </c>
      <c r="G145" s="32"/>
      <c r="H145" s="32"/>
      <c r="I145" s="160"/>
      <c r="J145" s="32"/>
      <c r="K145" s="32"/>
      <c r="L145" s="33"/>
      <c r="M145" s="161"/>
      <c r="N145" s="162"/>
      <c r="O145" s="58"/>
      <c r="P145" s="58"/>
      <c r="Q145" s="58"/>
      <c r="R145" s="58"/>
      <c r="S145" s="58"/>
      <c r="T145" s="59"/>
      <c r="U145" s="32"/>
      <c r="V145" s="32"/>
      <c r="W145" s="32"/>
      <c r="X145" s="32"/>
      <c r="Y145" s="32"/>
      <c r="Z145" s="32"/>
      <c r="AA145" s="32"/>
      <c r="AB145" s="32"/>
      <c r="AC145" s="32"/>
      <c r="AD145" s="32"/>
      <c r="AE145" s="32"/>
      <c r="AT145" s="17" t="s">
        <v>213</v>
      </c>
      <c r="AU145" s="17" t="s">
        <v>87</v>
      </c>
    </row>
    <row r="146" spans="1:65" s="2" customFormat="1" ht="33" customHeight="1">
      <c r="A146" s="32"/>
      <c r="B146" s="143"/>
      <c r="C146" s="144" t="s">
        <v>231</v>
      </c>
      <c r="D146" s="144" t="s">
        <v>208</v>
      </c>
      <c r="E146" s="145" t="s">
        <v>1884</v>
      </c>
      <c r="F146" s="146" t="s">
        <v>1885</v>
      </c>
      <c r="G146" s="147" t="s">
        <v>612</v>
      </c>
      <c r="H146" s="148">
        <v>60</v>
      </c>
      <c r="I146" s="149"/>
      <c r="J146" s="150">
        <f>ROUND(I146*H146,2)</f>
        <v>0</v>
      </c>
      <c r="K146" s="151"/>
      <c r="L146" s="33"/>
      <c r="M146" s="152" t="s">
        <v>1</v>
      </c>
      <c r="N146" s="153" t="s">
        <v>44</v>
      </c>
      <c r="O146" s="58"/>
      <c r="P146" s="154">
        <f>O146*H146</f>
        <v>0</v>
      </c>
      <c r="Q146" s="154">
        <v>0</v>
      </c>
      <c r="R146" s="154">
        <f>Q146*H146</f>
        <v>0</v>
      </c>
      <c r="S146" s="154">
        <v>0</v>
      </c>
      <c r="T146" s="155">
        <f>S146*H146</f>
        <v>0</v>
      </c>
      <c r="U146" s="32"/>
      <c r="V146" s="32"/>
      <c r="W146" s="32"/>
      <c r="X146" s="32"/>
      <c r="Y146" s="32"/>
      <c r="Z146" s="32"/>
      <c r="AA146" s="32"/>
      <c r="AB146" s="32"/>
      <c r="AC146" s="32"/>
      <c r="AD146" s="32"/>
      <c r="AE146" s="32"/>
      <c r="AR146" s="156" t="s">
        <v>902</v>
      </c>
      <c r="AT146" s="156" t="s">
        <v>208</v>
      </c>
      <c r="AU146" s="156" t="s">
        <v>87</v>
      </c>
      <c r="AY146" s="17" t="s">
        <v>207</v>
      </c>
      <c r="BE146" s="157">
        <f>IF(N146="základní",J146,0)</f>
        <v>0</v>
      </c>
      <c r="BF146" s="157">
        <f>IF(N146="snížená",J146,0)</f>
        <v>0</v>
      </c>
      <c r="BG146" s="157">
        <f>IF(N146="zákl. přenesená",J146,0)</f>
        <v>0</v>
      </c>
      <c r="BH146" s="157">
        <f>IF(N146="sníž. přenesená",J146,0)</f>
        <v>0</v>
      </c>
      <c r="BI146" s="157">
        <f>IF(N146="nulová",J146,0)</f>
        <v>0</v>
      </c>
      <c r="BJ146" s="17" t="s">
        <v>87</v>
      </c>
      <c r="BK146" s="157">
        <f>ROUND(I146*H146,2)</f>
        <v>0</v>
      </c>
      <c r="BL146" s="17" t="s">
        <v>902</v>
      </c>
      <c r="BM146" s="156" t="s">
        <v>2082</v>
      </c>
    </row>
    <row r="147" spans="1:47" s="2" customFormat="1" ht="48.75">
      <c r="A147" s="32"/>
      <c r="B147" s="33"/>
      <c r="C147" s="32"/>
      <c r="D147" s="158" t="s">
        <v>213</v>
      </c>
      <c r="E147" s="32"/>
      <c r="F147" s="159" t="s">
        <v>1887</v>
      </c>
      <c r="G147" s="32"/>
      <c r="H147" s="32"/>
      <c r="I147" s="160"/>
      <c r="J147" s="32"/>
      <c r="K147" s="32"/>
      <c r="L147" s="33"/>
      <c r="M147" s="161"/>
      <c r="N147" s="162"/>
      <c r="O147" s="58"/>
      <c r="P147" s="58"/>
      <c r="Q147" s="58"/>
      <c r="R147" s="58"/>
      <c r="S147" s="58"/>
      <c r="T147" s="59"/>
      <c r="U147" s="32"/>
      <c r="V147" s="32"/>
      <c r="W147" s="32"/>
      <c r="X147" s="32"/>
      <c r="Y147" s="32"/>
      <c r="Z147" s="32"/>
      <c r="AA147" s="32"/>
      <c r="AB147" s="32"/>
      <c r="AC147" s="32"/>
      <c r="AD147" s="32"/>
      <c r="AE147" s="32"/>
      <c r="AT147" s="17" t="s">
        <v>213</v>
      </c>
      <c r="AU147" s="17" t="s">
        <v>87</v>
      </c>
    </row>
    <row r="148" spans="1:65" s="2" customFormat="1" ht="21.75" customHeight="1">
      <c r="A148" s="32"/>
      <c r="B148" s="143"/>
      <c r="C148" s="144" t="s">
        <v>254</v>
      </c>
      <c r="D148" s="144" t="s">
        <v>208</v>
      </c>
      <c r="E148" s="145" t="s">
        <v>2083</v>
      </c>
      <c r="F148" s="146" t="s">
        <v>2084</v>
      </c>
      <c r="G148" s="147" t="s">
        <v>333</v>
      </c>
      <c r="H148" s="148">
        <v>20</v>
      </c>
      <c r="I148" s="149"/>
      <c r="J148" s="150">
        <f>ROUND(I148*H148,2)</f>
        <v>0</v>
      </c>
      <c r="K148" s="151"/>
      <c r="L148" s="33"/>
      <c r="M148" s="152" t="s">
        <v>1</v>
      </c>
      <c r="N148" s="153" t="s">
        <v>44</v>
      </c>
      <c r="O148" s="58"/>
      <c r="P148" s="154">
        <f>O148*H148</f>
        <v>0</v>
      </c>
      <c r="Q148" s="154">
        <v>0</v>
      </c>
      <c r="R148" s="154">
        <f>Q148*H148</f>
        <v>0</v>
      </c>
      <c r="S148" s="154">
        <v>0</v>
      </c>
      <c r="T148" s="155">
        <f>S148*H148</f>
        <v>0</v>
      </c>
      <c r="U148" s="32"/>
      <c r="V148" s="32"/>
      <c r="W148" s="32"/>
      <c r="X148" s="32"/>
      <c r="Y148" s="32"/>
      <c r="Z148" s="32"/>
      <c r="AA148" s="32"/>
      <c r="AB148" s="32"/>
      <c r="AC148" s="32"/>
      <c r="AD148" s="32"/>
      <c r="AE148" s="32"/>
      <c r="AR148" s="156" t="s">
        <v>902</v>
      </c>
      <c r="AT148" s="156" t="s">
        <v>208</v>
      </c>
      <c r="AU148" s="156" t="s">
        <v>87</v>
      </c>
      <c r="AY148" s="17" t="s">
        <v>207</v>
      </c>
      <c r="BE148" s="157">
        <f>IF(N148="základní",J148,0)</f>
        <v>0</v>
      </c>
      <c r="BF148" s="157">
        <f>IF(N148="snížená",J148,0)</f>
        <v>0</v>
      </c>
      <c r="BG148" s="157">
        <f>IF(N148="zákl. přenesená",J148,0)</f>
        <v>0</v>
      </c>
      <c r="BH148" s="157">
        <f>IF(N148="sníž. přenesená",J148,0)</f>
        <v>0</v>
      </c>
      <c r="BI148" s="157">
        <f>IF(N148="nulová",J148,0)</f>
        <v>0</v>
      </c>
      <c r="BJ148" s="17" t="s">
        <v>87</v>
      </c>
      <c r="BK148" s="157">
        <f>ROUND(I148*H148,2)</f>
        <v>0</v>
      </c>
      <c r="BL148" s="17" t="s">
        <v>902</v>
      </c>
      <c r="BM148" s="156" t="s">
        <v>2085</v>
      </c>
    </row>
    <row r="149" spans="1:47" s="2" customFormat="1" ht="29.25">
      <c r="A149" s="32"/>
      <c r="B149" s="33"/>
      <c r="C149" s="32"/>
      <c r="D149" s="158" t="s">
        <v>213</v>
      </c>
      <c r="E149" s="32"/>
      <c r="F149" s="159" t="s">
        <v>2086</v>
      </c>
      <c r="G149" s="32"/>
      <c r="H149" s="32"/>
      <c r="I149" s="160"/>
      <c r="J149" s="32"/>
      <c r="K149" s="32"/>
      <c r="L149" s="33"/>
      <c r="M149" s="161"/>
      <c r="N149" s="162"/>
      <c r="O149" s="58"/>
      <c r="P149" s="58"/>
      <c r="Q149" s="58"/>
      <c r="R149" s="58"/>
      <c r="S149" s="58"/>
      <c r="T149" s="59"/>
      <c r="U149" s="32"/>
      <c r="V149" s="32"/>
      <c r="W149" s="32"/>
      <c r="X149" s="32"/>
      <c r="Y149" s="32"/>
      <c r="Z149" s="32"/>
      <c r="AA149" s="32"/>
      <c r="AB149" s="32"/>
      <c r="AC149" s="32"/>
      <c r="AD149" s="32"/>
      <c r="AE149" s="32"/>
      <c r="AT149" s="17" t="s">
        <v>213</v>
      </c>
      <c r="AU149" s="17" t="s">
        <v>87</v>
      </c>
    </row>
    <row r="150" spans="1:65" s="2" customFormat="1" ht="16.5" customHeight="1">
      <c r="A150" s="32"/>
      <c r="B150" s="143"/>
      <c r="C150" s="197" t="s">
        <v>235</v>
      </c>
      <c r="D150" s="197" t="s">
        <v>267</v>
      </c>
      <c r="E150" s="198" t="s">
        <v>2087</v>
      </c>
      <c r="F150" s="199" t="s">
        <v>2088</v>
      </c>
      <c r="G150" s="200" t="s">
        <v>333</v>
      </c>
      <c r="H150" s="201">
        <v>20</v>
      </c>
      <c r="I150" s="202"/>
      <c r="J150" s="203">
        <f>ROUND(I150*H150,2)</f>
        <v>0</v>
      </c>
      <c r="K150" s="204"/>
      <c r="L150" s="205"/>
      <c r="M150" s="206" t="s">
        <v>1</v>
      </c>
      <c r="N150" s="207" t="s">
        <v>44</v>
      </c>
      <c r="O150" s="58"/>
      <c r="P150" s="154">
        <f>O150*H150</f>
        <v>0</v>
      </c>
      <c r="Q150" s="154">
        <v>0</v>
      </c>
      <c r="R150" s="154">
        <f>Q150*H150</f>
        <v>0</v>
      </c>
      <c r="S150" s="154">
        <v>0</v>
      </c>
      <c r="T150" s="155">
        <f>S150*H150</f>
        <v>0</v>
      </c>
      <c r="U150" s="32"/>
      <c r="V150" s="32"/>
      <c r="W150" s="32"/>
      <c r="X150" s="32"/>
      <c r="Y150" s="32"/>
      <c r="Z150" s="32"/>
      <c r="AA150" s="32"/>
      <c r="AB150" s="32"/>
      <c r="AC150" s="32"/>
      <c r="AD150" s="32"/>
      <c r="AE150" s="32"/>
      <c r="AR150" s="156" t="s">
        <v>604</v>
      </c>
      <c r="AT150" s="156" t="s">
        <v>267</v>
      </c>
      <c r="AU150" s="156" t="s">
        <v>87</v>
      </c>
      <c r="AY150" s="17" t="s">
        <v>207</v>
      </c>
      <c r="BE150" s="157">
        <f>IF(N150="základní",J150,0)</f>
        <v>0</v>
      </c>
      <c r="BF150" s="157">
        <f>IF(N150="snížená",J150,0)</f>
        <v>0</v>
      </c>
      <c r="BG150" s="157">
        <f>IF(N150="zákl. přenesená",J150,0)</f>
        <v>0</v>
      </c>
      <c r="BH150" s="157">
        <f>IF(N150="sníž. přenesená",J150,0)</f>
        <v>0</v>
      </c>
      <c r="BI150" s="157">
        <f>IF(N150="nulová",J150,0)</f>
        <v>0</v>
      </c>
      <c r="BJ150" s="17" t="s">
        <v>87</v>
      </c>
      <c r="BK150" s="157">
        <f>ROUND(I150*H150,2)</f>
        <v>0</v>
      </c>
      <c r="BL150" s="17" t="s">
        <v>604</v>
      </c>
      <c r="BM150" s="156" t="s">
        <v>2089</v>
      </c>
    </row>
    <row r="151" spans="1:47" s="2" customFormat="1" ht="12">
      <c r="A151" s="32"/>
      <c r="B151" s="33"/>
      <c r="C151" s="32"/>
      <c r="D151" s="158" t="s">
        <v>213</v>
      </c>
      <c r="E151" s="32"/>
      <c r="F151" s="159" t="s">
        <v>2088</v>
      </c>
      <c r="G151" s="32"/>
      <c r="H151" s="32"/>
      <c r="I151" s="160"/>
      <c r="J151" s="32"/>
      <c r="K151" s="32"/>
      <c r="L151" s="33"/>
      <c r="M151" s="161"/>
      <c r="N151" s="162"/>
      <c r="O151" s="58"/>
      <c r="P151" s="58"/>
      <c r="Q151" s="58"/>
      <c r="R151" s="58"/>
      <c r="S151" s="58"/>
      <c r="T151" s="59"/>
      <c r="U151" s="32"/>
      <c r="V151" s="32"/>
      <c r="W151" s="32"/>
      <c r="X151" s="32"/>
      <c r="Y151" s="32"/>
      <c r="Z151" s="32"/>
      <c r="AA151" s="32"/>
      <c r="AB151" s="32"/>
      <c r="AC151" s="32"/>
      <c r="AD151" s="32"/>
      <c r="AE151" s="32"/>
      <c r="AT151" s="17" t="s">
        <v>213</v>
      </c>
      <c r="AU151" s="17" t="s">
        <v>87</v>
      </c>
    </row>
    <row r="152" spans="1:65" s="2" customFormat="1" ht="16.5" customHeight="1">
      <c r="A152" s="32"/>
      <c r="B152" s="143"/>
      <c r="C152" s="144" t="s">
        <v>8</v>
      </c>
      <c r="D152" s="144" t="s">
        <v>208</v>
      </c>
      <c r="E152" s="145" t="s">
        <v>1891</v>
      </c>
      <c r="F152" s="146" t="s">
        <v>1892</v>
      </c>
      <c r="G152" s="147" t="s">
        <v>612</v>
      </c>
      <c r="H152" s="148">
        <v>3700</v>
      </c>
      <c r="I152" s="149"/>
      <c r="J152" s="150">
        <f>ROUND(I152*H152,2)</f>
        <v>0</v>
      </c>
      <c r="K152" s="151"/>
      <c r="L152" s="33"/>
      <c r="M152" s="152" t="s">
        <v>1</v>
      </c>
      <c r="N152" s="153" t="s">
        <v>44</v>
      </c>
      <c r="O152" s="58"/>
      <c r="P152" s="154">
        <f>O152*H152</f>
        <v>0</v>
      </c>
      <c r="Q152" s="154">
        <v>0</v>
      </c>
      <c r="R152" s="154">
        <f>Q152*H152</f>
        <v>0</v>
      </c>
      <c r="S152" s="154">
        <v>0</v>
      </c>
      <c r="T152" s="155">
        <f>S152*H152</f>
        <v>0</v>
      </c>
      <c r="U152" s="32"/>
      <c r="V152" s="32"/>
      <c r="W152" s="32"/>
      <c r="X152" s="32"/>
      <c r="Y152" s="32"/>
      <c r="Z152" s="32"/>
      <c r="AA152" s="32"/>
      <c r="AB152" s="32"/>
      <c r="AC152" s="32"/>
      <c r="AD152" s="32"/>
      <c r="AE152" s="32"/>
      <c r="AR152" s="156" t="s">
        <v>902</v>
      </c>
      <c r="AT152" s="156" t="s">
        <v>208</v>
      </c>
      <c r="AU152" s="156" t="s">
        <v>87</v>
      </c>
      <c r="AY152" s="17" t="s">
        <v>207</v>
      </c>
      <c r="BE152" s="157">
        <f>IF(N152="základní",J152,0)</f>
        <v>0</v>
      </c>
      <c r="BF152" s="157">
        <f>IF(N152="snížená",J152,0)</f>
        <v>0</v>
      </c>
      <c r="BG152" s="157">
        <f>IF(N152="zákl. přenesená",J152,0)</f>
        <v>0</v>
      </c>
      <c r="BH152" s="157">
        <f>IF(N152="sníž. přenesená",J152,0)</f>
        <v>0</v>
      </c>
      <c r="BI152" s="157">
        <f>IF(N152="nulová",J152,0)</f>
        <v>0</v>
      </c>
      <c r="BJ152" s="17" t="s">
        <v>87</v>
      </c>
      <c r="BK152" s="157">
        <f>ROUND(I152*H152,2)</f>
        <v>0</v>
      </c>
      <c r="BL152" s="17" t="s">
        <v>902</v>
      </c>
      <c r="BM152" s="156" t="s">
        <v>2090</v>
      </c>
    </row>
    <row r="153" spans="1:47" s="2" customFormat="1" ht="19.5">
      <c r="A153" s="32"/>
      <c r="B153" s="33"/>
      <c r="C153" s="32"/>
      <c r="D153" s="158" t="s">
        <v>213</v>
      </c>
      <c r="E153" s="32"/>
      <c r="F153" s="159" t="s">
        <v>1894</v>
      </c>
      <c r="G153" s="32"/>
      <c r="H153" s="32"/>
      <c r="I153" s="160"/>
      <c r="J153" s="32"/>
      <c r="K153" s="32"/>
      <c r="L153" s="33"/>
      <c r="M153" s="161"/>
      <c r="N153" s="162"/>
      <c r="O153" s="58"/>
      <c r="P153" s="58"/>
      <c r="Q153" s="58"/>
      <c r="R153" s="58"/>
      <c r="S153" s="58"/>
      <c r="T153" s="59"/>
      <c r="U153" s="32"/>
      <c r="V153" s="32"/>
      <c r="W153" s="32"/>
      <c r="X153" s="32"/>
      <c r="Y153" s="32"/>
      <c r="Z153" s="32"/>
      <c r="AA153" s="32"/>
      <c r="AB153" s="32"/>
      <c r="AC153" s="32"/>
      <c r="AD153" s="32"/>
      <c r="AE153" s="32"/>
      <c r="AT153" s="17" t="s">
        <v>213</v>
      </c>
      <c r="AU153" s="17" t="s">
        <v>87</v>
      </c>
    </row>
    <row r="154" spans="1:65" s="2" customFormat="1" ht="16.5" customHeight="1">
      <c r="A154" s="32"/>
      <c r="B154" s="143"/>
      <c r="C154" s="144" t="s">
        <v>238</v>
      </c>
      <c r="D154" s="144" t="s">
        <v>208</v>
      </c>
      <c r="E154" s="145" t="s">
        <v>2091</v>
      </c>
      <c r="F154" s="146" t="s">
        <v>2092</v>
      </c>
      <c r="G154" s="147" t="s">
        <v>612</v>
      </c>
      <c r="H154" s="148">
        <v>200</v>
      </c>
      <c r="I154" s="149"/>
      <c r="J154" s="150">
        <f>ROUND(I154*H154,2)</f>
        <v>0</v>
      </c>
      <c r="K154" s="151"/>
      <c r="L154" s="33"/>
      <c r="M154" s="152" t="s">
        <v>1</v>
      </c>
      <c r="N154" s="153" t="s">
        <v>44</v>
      </c>
      <c r="O154" s="58"/>
      <c r="P154" s="154">
        <f>O154*H154</f>
        <v>0</v>
      </c>
      <c r="Q154" s="154">
        <v>0</v>
      </c>
      <c r="R154" s="154">
        <f>Q154*H154</f>
        <v>0</v>
      </c>
      <c r="S154" s="154">
        <v>0</v>
      </c>
      <c r="T154" s="155">
        <f>S154*H154</f>
        <v>0</v>
      </c>
      <c r="U154" s="32"/>
      <c r="V154" s="32"/>
      <c r="W154" s="32"/>
      <c r="X154" s="32"/>
      <c r="Y154" s="32"/>
      <c r="Z154" s="32"/>
      <c r="AA154" s="32"/>
      <c r="AB154" s="32"/>
      <c r="AC154" s="32"/>
      <c r="AD154" s="32"/>
      <c r="AE154" s="32"/>
      <c r="AR154" s="156" t="s">
        <v>902</v>
      </c>
      <c r="AT154" s="156" t="s">
        <v>208</v>
      </c>
      <c r="AU154" s="156" t="s">
        <v>87</v>
      </c>
      <c r="AY154" s="17" t="s">
        <v>207</v>
      </c>
      <c r="BE154" s="157">
        <f>IF(N154="základní",J154,0)</f>
        <v>0</v>
      </c>
      <c r="BF154" s="157">
        <f>IF(N154="snížená",J154,0)</f>
        <v>0</v>
      </c>
      <c r="BG154" s="157">
        <f>IF(N154="zákl. přenesená",J154,0)</f>
        <v>0</v>
      </c>
      <c r="BH154" s="157">
        <f>IF(N154="sníž. přenesená",J154,0)</f>
        <v>0</v>
      </c>
      <c r="BI154" s="157">
        <f>IF(N154="nulová",J154,0)</f>
        <v>0</v>
      </c>
      <c r="BJ154" s="17" t="s">
        <v>87</v>
      </c>
      <c r="BK154" s="157">
        <f>ROUND(I154*H154,2)</f>
        <v>0</v>
      </c>
      <c r="BL154" s="17" t="s">
        <v>902</v>
      </c>
      <c r="BM154" s="156" t="s">
        <v>2093</v>
      </c>
    </row>
    <row r="155" spans="1:47" s="2" customFormat="1" ht="19.5">
      <c r="A155" s="32"/>
      <c r="B155" s="33"/>
      <c r="C155" s="32"/>
      <c r="D155" s="158" t="s">
        <v>213</v>
      </c>
      <c r="E155" s="32"/>
      <c r="F155" s="159" t="s">
        <v>2094</v>
      </c>
      <c r="G155" s="32"/>
      <c r="H155" s="32"/>
      <c r="I155" s="160"/>
      <c r="J155" s="32"/>
      <c r="K155" s="32"/>
      <c r="L155" s="33"/>
      <c r="M155" s="161"/>
      <c r="N155" s="162"/>
      <c r="O155" s="58"/>
      <c r="P155" s="58"/>
      <c r="Q155" s="58"/>
      <c r="R155" s="58"/>
      <c r="S155" s="58"/>
      <c r="T155" s="59"/>
      <c r="U155" s="32"/>
      <c r="V155" s="32"/>
      <c r="W155" s="32"/>
      <c r="X155" s="32"/>
      <c r="Y155" s="32"/>
      <c r="Z155" s="32"/>
      <c r="AA155" s="32"/>
      <c r="AB155" s="32"/>
      <c r="AC155" s="32"/>
      <c r="AD155" s="32"/>
      <c r="AE155" s="32"/>
      <c r="AT155" s="17" t="s">
        <v>213</v>
      </c>
      <c r="AU155" s="17" t="s">
        <v>87</v>
      </c>
    </row>
    <row r="156" spans="1:65" s="2" customFormat="1" ht="33" customHeight="1">
      <c r="A156" s="32"/>
      <c r="B156" s="143"/>
      <c r="C156" s="144" t="s">
        <v>269</v>
      </c>
      <c r="D156" s="144" t="s">
        <v>208</v>
      </c>
      <c r="E156" s="145" t="s">
        <v>2095</v>
      </c>
      <c r="F156" s="146" t="s">
        <v>2096</v>
      </c>
      <c r="G156" s="147" t="s">
        <v>333</v>
      </c>
      <c r="H156" s="148">
        <v>300</v>
      </c>
      <c r="I156" s="149"/>
      <c r="J156" s="150">
        <f>ROUND(I156*H156,2)</f>
        <v>0</v>
      </c>
      <c r="K156" s="151"/>
      <c r="L156" s="33"/>
      <c r="M156" s="152" t="s">
        <v>1</v>
      </c>
      <c r="N156" s="153" t="s">
        <v>44</v>
      </c>
      <c r="O156" s="58"/>
      <c r="P156" s="154">
        <f>O156*H156</f>
        <v>0</v>
      </c>
      <c r="Q156" s="154">
        <v>0</v>
      </c>
      <c r="R156" s="154">
        <f>Q156*H156</f>
        <v>0</v>
      </c>
      <c r="S156" s="154">
        <v>0</v>
      </c>
      <c r="T156" s="155">
        <f>S156*H156</f>
        <v>0</v>
      </c>
      <c r="U156" s="32"/>
      <c r="V156" s="32"/>
      <c r="W156" s="32"/>
      <c r="X156" s="32"/>
      <c r="Y156" s="32"/>
      <c r="Z156" s="32"/>
      <c r="AA156" s="32"/>
      <c r="AB156" s="32"/>
      <c r="AC156" s="32"/>
      <c r="AD156" s="32"/>
      <c r="AE156" s="32"/>
      <c r="AR156" s="156" t="s">
        <v>902</v>
      </c>
      <c r="AT156" s="156" t="s">
        <v>208</v>
      </c>
      <c r="AU156" s="156" t="s">
        <v>87</v>
      </c>
      <c r="AY156" s="17" t="s">
        <v>207</v>
      </c>
      <c r="BE156" s="157">
        <f>IF(N156="základní",J156,0)</f>
        <v>0</v>
      </c>
      <c r="BF156" s="157">
        <f>IF(N156="snížená",J156,0)</f>
        <v>0</v>
      </c>
      <c r="BG156" s="157">
        <f>IF(N156="zákl. přenesená",J156,0)</f>
        <v>0</v>
      </c>
      <c r="BH156" s="157">
        <f>IF(N156="sníž. přenesená",J156,0)</f>
        <v>0</v>
      </c>
      <c r="BI156" s="157">
        <f>IF(N156="nulová",J156,0)</f>
        <v>0</v>
      </c>
      <c r="BJ156" s="17" t="s">
        <v>87</v>
      </c>
      <c r="BK156" s="157">
        <f>ROUND(I156*H156,2)</f>
        <v>0</v>
      </c>
      <c r="BL156" s="17" t="s">
        <v>902</v>
      </c>
      <c r="BM156" s="156" t="s">
        <v>2097</v>
      </c>
    </row>
    <row r="157" spans="1:47" s="2" customFormat="1" ht="48.75">
      <c r="A157" s="32"/>
      <c r="B157" s="33"/>
      <c r="C157" s="32"/>
      <c r="D157" s="158" t="s">
        <v>213</v>
      </c>
      <c r="E157" s="32"/>
      <c r="F157" s="159" t="s">
        <v>2098</v>
      </c>
      <c r="G157" s="32"/>
      <c r="H157" s="32"/>
      <c r="I157" s="160"/>
      <c r="J157" s="32"/>
      <c r="K157" s="32"/>
      <c r="L157" s="33"/>
      <c r="M157" s="161"/>
      <c r="N157" s="162"/>
      <c r="O157" s="58"/>
      <c r="P157" s="58"/>
      <c r="Q157" s="58"/>
      <c r="R157" s="58"/>
      <c r="S157" s="58"/>
      <c r="T157" s="59"/>
      <c r="U157" s="32"/>
      <c r="V157" s="32"/>
      <c r="W157" s="32"/>
      <c r="X157" s="32"/>
      <c r="Y157" s="32"/>
      <c r="Z157" s="32"/>
      <c r="AA157" s="32"/>
      <c r="AB157" s="32"/>
      <c r="AC157" s="32"/>
      <c r="AD157" s="32"/>
      <c r="AE157" s="32"/>
      <c r="AT157" s="17" t="s">
        <v>213</v>
      </c>
      <c r="AU157" s="17" t="s">
        <v>87</v>
      </c>
    </row>
    <row r="158" spans="1:65" s="2" customFormat="1" ht="33" customHeight="1">
      <c r="A158" s="32"/>
      <c r="B158" s="143"/>
      <c r="C158" s="144" t="s">
        <v>243</v>
      </c>
      <c r="D158" s="144" t="s">
        <v>208</v>
      </c>
      <c r="E158" s="145" t="s">
        <v>1902</v>
      </c>
      <c r="F158" s="146" t="s">
        <v>1903</v>
      </c>
      <c r="G158" s="147" t="s">
        <v>333</v>
      </c>
      <c r="H158" s="148">
        <v>54</v>
      </c>
      <c r="I158" s="149"/>
      <c r="J158" s="150">
        <f>ROUND(I158*H158,2)</f>
        <v>0</v>
      </c>
      <c r="K158" s="151"/>
      <c r="L158" s="33"/>
      <c r="M158" s="152" t="s">
        <v>1</v>
      </c>
      <c r="N158" s="153" t="s">
        <v>44</v>
      </c>
      <c r="O158" s="58"/>
      <c r="P158" s="154">
        <f>O158*H158</f>
        <v>0</v>
      </c>
      <c r="Q158" s="154">
        <v>0</v>
      </c>
      <c r="R158" s="154">
        <f>Q158*H158</f>
        <v>0</v>
      </c>
      <c r="S158" s="154">
        <v>0</v>
      </c>
      <c r="T158" s="155">
        <f>S158*H158</f>
        <v>0</v>
      </c>
      <c r="U158" s="32"/>
      <c r="V158" s="32"/>
      <c r="W158" s="32"/>
      <c r="X158" s="32"/>
      <c r="Y158" s="32"/>
      <c r="Z158" s="32"/>
      <c r="AA158" s="32"/>
      <c r="AB158" s="32"/>
      <c r="AC158" s="32"/>
      <c r="AD158" s="32"/>
      <c r="AE158" s="32"/>
      <c r="AR158" s="156" t="s">
        <v>902</v>
      </c>
      <c r="AT158" s="156" t="s">
        <v>208</v>
      </c>
      <c r="AU158" s="156" t="s">
        <v>87</v>
      </c>
      <c r="AY158" s="17" t="s">
        <v>207</v>
      </c>
      <c r="BE158" s="157">
        <f>IF(N158="základní",J158,0)</f>
        <v>0</v>
      </c>
      <c r="BF158" s="157">
        <f>IF(N158="snížená",J158,0)</f>
        <v>0</v>
      </c>
      <c r="BG158" s="157">
        <f>IF(N158="zákl. přenesená",J158,0)</f>
        <v>0</v>
      </c>
      <c r="BH158" s="157">
        <f>IF(N158="sníž. přenesená",J158,0)</f>
        <v>0</v>
      </c>
      <c r="BI158" s="157">
        <f>IF(N158="nulová",J158,0)</f>
        <v>0</v>
      </c>
      <c r="BJ158" s="17" t="s">
        <v>87</v>
      </c>
      <c r="BK158" s="157">
        <f>ROUND(I158*H158,2)</f>
        <v>0</v>
      </c>
      <c r="BL158" s="17" t="s">
        <v>902</v>
      </c>
      <c r="BM158" s="156" t="s">
        <v>2099</v>
      </c>
    </row>
    <row r="159" spans="1:47" s="2" customFormat="1" ht="48.75">
      <c r="A159" s="32"/>
      <c r="B159" s="33"/>
      <c r="C159" s="32"/>
      <c r="D159" s="158" t="s">
        <v>213</v>
      </c>
      <c r="E159" s="32"/>
      <c r="F159" s="159" t="s">
        <v>1905</v>
      </c>
      <c r="G159" s="32"/>
      <c r="H159" s="32"/>
      <c r="I159" s="160"/>
      <c r="J159" s="32"/>
      <c r="K159" s="32"/>
      <c r="L159" s="33"/>
      <c r="M159" s="161"/>
      <c r="N159" s="162"/>
      <c r="O159" s="58"/>
      <c r="P159" s="58"/>
      <c r="Q159" s="58"/>
      <c r="R159" s="58"/>
      <c r="S159" s="58"/>
      <c r="T159" s="59"/>
      <c r="U159" s="32"/>
      <c r="V159" s="32"/>
      <c r="W159" s="32"/>
      <c r="X159" s="32"/>
      <c r="Y159" s="32"/>
      <c r="Z159" s="32"/>
      <c r="AA159" s="32"/>
      <c r="AB159" s="32"/>
      <c r="AC159" s="32"/>
      <c r="AD159" s="32"/>
      <c r="AE159" s="32"/>
      <c r="AT159" s="17" t="s">
        <v>213</v>
      </c>
      <c r="AU159" s="17" t="s">
        <v>87</v>
      </c>
    </row>
    <row r="160" spans="1:65" s="2" customFormat="1" ht="33" customHeight="1">
      <c r="A160" s="32"/>
      <c r="B160" s="143"/>
      <c r="C160" s="144" t="s">
        <v>276</v>
      </c>
      <c r="D160" s="144" t="s">
        <v>208</v>
      </c>
      <c r="E160" s="145" t="s">
        <v>1910</v>
      </c>
      <c r="F160" s="146" t="s">
        <v>1911</v>
      </c>
      <c r="G160" s="147" t="s">
        <v>333</v>
      </c>
      <c r="H160" s="148">
        <v>4</v>
      </c>
      <c r="I160" s="149"/>
      <c r="J160" s="150">
        <f>ROUND(I160*H160,2)</f>
        <v>0</v>
      </c>
      <c r="K160" s="151"/>
      <c r="L160" s="33"/>
      <c r="M160" s="152" t="s">
        <v>1</v>
      </c>
      <c r="N160" s="153" t="s">
        <v>44</v>
      </c>
      <c r="O160" s="58"/>
      <c r="P160" s="154">
        <f>O160*H160</f>
        <v>0</v>
      </c>
      <c r="Q160" s="154">
        <v>0</v>
      </c>
      <c r="R160" s="154">
        <f>Q160*H160</f>
        <v>0</v>
      </c>
      <c r="S160" s="154">
        <v>0</v>
      </c>
      <c r="T160" s="155">
        <f>S160*H160</f>
        <v>0</v>
      </c>
      <c r="U160" s="32"/>
      <c r="V160" s="32"/>
      <c r="W160" s="32"/>
      <c r="X160" s="32"/>
      <c r="Y160" s="32"/>
      <c r="Z160" s="32"/>
      <c r="AA160" s="32"/>
      <c r="AB160" s="32"/>
      <c r="AC160" s="32"/>
      <c r="AD160" s="32"/>
      <c r="AE160" s="32"/>
      <c r="AR160" s="156" t="s">
        <v>902</v>
      </c>
      <c r="AT160" s="156" t="s">
        <v>208</v>
      </c>
      <c r="AU160" s="156" t="s">
        <v>87</v>
      </c>
      <c r="AY160" s="17" t="s">
        <v>207</v>
      </c>
      <c r="BE160" s="157">
        <f>IF(N160="základní",J160,0)</f>
        <v>0</v>
      </c>
      <c r="BF160" s="157">
        <f>IF(N160="snížená",J160,0)</f>
        <v>0</v>
      </c>
      <c r="BG160" s="157">
        <f>IF(N160="zákl. přenesená",J160,0)</f>
        <v>0</v>
      </c>
      <c r="BH160" s="157">
        <f>IF(N160="sníž. přenesená",J160,0)</f>
        <v>0</v>
      </c>
      <c r="BI160" s="157">
        <f>IF(N160="nulová",J160,0)</f>
        <v>0</v>
      </c>
      <c r="BJ160" s="17" t="s">
        <v>87</v>
      </c>
      <c r="BK160" s="157">
        <f>ROUND(I160*H160,2)</f>
        <v>0</v>
      </c>
      <c r="BL160" s="17" t="s">
        <v>902</v>
      </c>
      <c r="BM160" s="156" t="s">
        <v>2100</v>
      </c>
    </row>
    <row r="161" spans="1:47" s="2" customFormat="1" ht="29.25">
      <c r="A161" s="32"/>
      <c r="B161" s="33"/>
      <c r="C161" s="32"/>
      <c r="D161" s="158" t="s">
        <v>213</v>
      </c>
      <c r="E161" s="32"/>
      <c r="F161" s="159" t="s">
        <v>1913</v>
      </c>
      <c r="G161" s="32"/>
      <c r="H161" s="32"/>
      <c r="I161" s="160"/>
      <c r="J161" s="32"/>
      <c r="K161" s="32"/>
      <c r="L161" s="33"/>
      <c r="M161" s="161"/>
      <c r="N161" s="162"/>
      <c r="O161" s="58"/>
      <c r="P161" s="58"/>
      <c r="Q161" s="58"/>
      <c r="R161" s="58"/>
      <c r="S161" s="58"/>
      <c r="T161" s="59"/>
      <c r="U161" s="32"/>
      <c r="V161" s="32"/>
      <c r="W161" s="32"/>
      <c r="X161" s="32"/>
      <c r="Y161" s="32"/>
      <c r="Z161" s="32"/>
      <c r="AA161" s="32"/>
      <c r="AB161" s="32"/>
      <c r="AC161" s="32"/>
      <c r="AD161" s="32"/>
      <c r="AE161" s="32"/>
      <c r="AT161" s="17" t="s">
        <v>213</v>
      </c>
      <c r="AU161" s="17" t="s">
        <v>87</v>
      </c>
    </row>
    <row r="162" spans="1:65" s="2" customFormat="1" ht="33" customHeight="1">
      <c r="A162" s="32"/>
      <c r="B162" s="143"/>
      <c r="C162" s="197" t="s">
        <v>246</v>
      </c>
      <c r="D162" s="197" t="s">
        <v>267</v>
      </c>
      <c r="E162" s="198" t="s">
        <v>2101</v>
      </c>
      <c r="F162" s="199" t="s">
        <v>2102</v>
      </c>
      <c r="G162" s="200" t="s">
        <v>612</v>
      </c>
      <c r="H162" s="201">
        <v>1980</v>
      </c>
      <c r="I162" s="202"/>
      <c r="J162" s="203">
        <f>ROUND(I162*H162,2)</f>
        <v>0</v>
      </c>
      <c r="K162" s="204"/>
      <c r="L162" s="205"/>
      <c r="M162" s="206" t="s">
        <v>1</v>
      </c>
      <c r="N162" s="207" t="s">
        <v>44</v>
      </c>
      <c r="O162" s="58"/>
      <c r="P162" s="154">
        <f>O162*H162</f>
        <v>0</v>
      </c>
      <c r="Q162" s="154">
        <v>0</v>
      </c>
      <c r="R162" s="154">
        <f>Q162*H162</f>
        <v>0</v>
      </c>
      <c r="S162" s="154">
        <v>0</v>
      </c>
      <c r="T162" s="155">
        <f>S162*H162</f>
        <v>0</v>
      </c>
      <c r="U162" s="32"/>
      <c r="V162" s="32"/>
      <c r="W162" s="32"/>
      <c r="X162" s="32"/>
      <c r="Y162" s="32"/>
      <c r="Z162" s="32"/>
      <c r="AA162" s="32"/>
      <c r="AB162" s="32"/>
      <c r="AC162" s="32"/>
      <c r="AD162" s="32"/>
      <c r="AE162" s="32"/>
      <c r="AR162" s="156" t="s">
        <v>604</v>
      </c>
      <c r="AT162" s="156" t="s">
        <v>267</v>
      </c>
      <c r="AU162" s="156" t="s">
        <v>87</v>
      </c>
      <c r="AY162" s="17" t="s">
        <v>207</v>
      </c>
      <c r="BE162" s="157">
        <f>IF(N162="základní",J162,0)</f>
        <v>0</v>
      </c>
      <c r="BF162" s="157">
        <f>IF(N162="snížená",J162,0)</f>
        <v>0</v>
      </c>
      <c r="BG162" s="157">
        <f>IF(N162="zákl. přenesená",J162,0)</f>
        <v>0</v>
      </c>
      <c r="BH162" s="157">
        <f>IF(N162="sníž. přenesená",J162,0)</f>
        <v>0</v>
      </c>
      <c r="BI162" s="157">
        <f>IF(N162="nulová",J162,0)</f>
        <v>0</v>
      </c>
      <c r="BJ162" s="17" t="s">
        <v>87</v>
      </c>
      <c r="BK162" s="157">
        <f>ROUND(I162*H162,2)</f>
        <v>0</v>
      </c>
      <c r="BL162" s="17" t="s">
        <v>604</v>
      </c>
      <c r="BM162" s="156" t="s">
        <v>2103</v>
      </c>
    </row>
    <row r="163" spans="1:47" s="2" customFormat="1" ht="19.5">
      <c r="A163" s="32"/>
      <c r="B163" s="33"/>
      <c r="C163" s="32"/>
      <c r="D163" s="158" t="s">
        <v>213</v>
      </c>
      <c r="E163" s="32"/>
      <c r="F163" s="159" t="s">
        <v>2102</v>
      </c>
      <c r="G163" s="32"/>
      <c r="H163" s="32"/>
      <c r="I163" s="160"/>
      <c r="J163" s="32"/>
      <c r="K163" s="32"/>
      <c r="L163" s="33"/>
      <c r="M163" s="161"/>
      <c r="N163" s="162"/>
      <c r="O163" s="58"/>
      <c r="P163" s="58"/>
      <c r="Q163" s="58"/>
      <c r="R163" s="58"/>
      <c r="S163" s="58"/>
      <c r="T163" s="59"/>
      <c r="U163" s="32"/>
      <c r="V163" s="32"/>
      <c r="W163" s="32"/>
      <c r="X163" s="32"/>
      <c r="Y163" s="32"/>
      <c r="Z163" s="32"/>
      <c r="AA163" s="32"/>
      <c r="AB163" s="32"/>
      <c r="AC163" s="32"/>
      <c r="AD163" s="32"/>
      <c r="AE163" s="32"/>
      <c r="AT163" s="17" t="s">
        <v>213</v>
      </c>
      <c r="AU163" s="17" t="s">
        <v>87</v>
      </c>
    </row>
    <row r="164" spans="1:65" s="2" customFormat="1" ht="21.75" customHeight="1">
      <c r="A164" s="32"/>
      <c r="B164" s="143"/>
      <c r="C164" s="197" t="s">
        <v>7</v>
      </c>
      <c r="D164" s="197" t="s">
        <v>267</v>
      </c>
      <c r="E164" s="198" t="s">
        <v>2104</v>
      </c>
      <c r="F164" s="199" t="s">
        <v>2105</v>
      </c>
      <c r="G164" s="200" t="s">
        <v>612</v>
      </c>
      <c r="H164" s="201">
        <v>1720</v>
      </c>
      <c r="I164" s="202"/>
      <c r="J164" s="203">
        <f>ROUND(I164*H164,2)</f>
        <v>0</v>
      </c>
      <c r="K164" s="204"/>
      <c r="L164" s="205"/>
      <c r="M164" s="206" t="s">
        <v>1</v>
      </c>
      <c r="N164" s="207" t="s">
        <v>44</v>
      </c>
      <c r="O164" s="58"/>
      <c r="P164" s="154">
        <f>O164*H164</f>
        <v>0</v>
      </c>
      <c r="Q164" s="154">
        <v>0</v>
      </c>
      <c r="R164" s="154">
        <f>Q164*H164</f>
        <v>0</v>
      </c>
      <c r="S164" s="154">
        <v>0</v>
      </c>
      <c r="T164" s="155">
        <f>S164*H164</f>
        <v>0</v>
      </c>
      <c r="U164" s="32"/>
      <c r="V164" s="32"/>
      <c r="W164" s="32"/>
      <c r="X164" s="32"/>
      <c r="Y164" s="32"/>
      <c r="Z164" s="32"/>
      <c r="AA164" s="32"/>
      <c r="AB164" s="32"/>
      <c r="AC164" s="32"/>
      <c r="AD164" s="32"/>
      <c r="AE164" s="32"/>
      <c r="AR164" s="156" t="s">
        <v>604</v>
      </c>
      <c r="AT164" s="156" t="s">
        <v>267</v>
      </c>
      <c r="AU164" s="156" t="s">
        <v>87</v>
      </c>
      <c r="AY164" s="17" t="s">
        <v>207</v>
      </c>
      <c r="BE164" s="157">
        <f>IF(N164="základní",J164,0)</f>
        <v>0</v>
      </c>
      <c r="BF164" s="157">
        <f>IF(N164="snížená",J164,0)</f>
        <v>0</v>
      </c>
      <c r="BG164" s="157">
        <f>IF(N164="zákl. přenesená",J164,0)</f>
        <v>0</v>
      </c>
      <c r="BH164" s="157">
        <f>IF(N164="sníž. přenesená",J164,0)</f>
        <v>0</v>
      </c>
      <c r="BI164" s="157">
        <f>IF(N164="nulová",J164,0)</f>
        <v>0</v>
      </c>
      <c r="BJ164" s="17" t="s">
        <v>87</v>
      </c>
      <c r="BK164" s="157">
        <f>ROUND(I164*H164,2)</f>
        <v>0</v>
      </c>
      <c r="BL164" s="17" t="s">
        <v>604</v>
      </c>
      <c r="BM164" s="156" t="s">
        <v>2106</v>
      </c>
    </row>
    <row r="165" spans="1:47" s="2" customFormat="1" ht="19.5">
      <c r="A165" s="32"/>
      <c r="B165" s="33"/>
      <c r="C165" s="32"/>
      <c r="D165" s="158" t="s">
        <v>213</v>
      </c>
      <c r="E165" s="32"/>
      <c r="F165" s="159" t="s">
        <v>2105</v>
      </c>
      <c r="G165" s="32"/>
      <c r="H165" s="32"/>
      <c r="I165" s="160"/>
      <c r="J165" s="32"/>
      <c r="K165" s="32"/>
      <c r="L165" s="33"/>
      <c r="M165" s="161"/>
      <c r="N165" s="162"/>
      <c r="O165" s="58"/>
      <c r="P165" s="58"/>
      <c r="Q165" s="58"/>
      <c r="R165" s="58"/>
      <c r="S165" s="58"/>
      <c r="T165" s="59"/>
      <c r="U165" s="32"/>
      <c r="V165" s="32"/>
      <c r="W165" s="32"/>
      <c r="X165" s="32"/>
      <c r="Y165" s="32"/>
      <c r="Z165" s="32"/>
      <c r="AA165" s="32"/>
      <c r="AB165" s="32"/>
      <c r="AC165" s="32"/>
      <c r="AD165" s="32"/>
      <c r="AE165" s="32"/>
      <c r="AT165" s="17" t="s">
        <v>213</v>
      </c>
      <c r="AU165" s="17" t="s">
        <v>87</v>
      </c>
    </row>
    <row r="166" spans="1:65" s="2" customFormat="1" ht="21.75" customHeight="1">
      <c r="A166" s="32"/>
      <c r="B166" s="143"/>
      <c r="C166" s="197" t="s">
        <v>250</v>
      </c>
      <c r="D166" s="197" t="s">
        <v>267</v>
      </c>
      <c r="E166" s="198" t="s">
        <v>2107</v>
      </c>
      <c r="F166" s="199" t="s">
        <v>2108</v>
      </c>
      <c r="G166" s="200" t="s">
        <v>612</v>
      </c>
      <c r="H166" s="201">
        <v>200</v>
      </c>
      <c r="I166" s="202"/>
      <c r="J166" s="203">
        <f>ROUND(I166*H166,2)</f>
        <v>0</v>
      </c>
      <c r="K166" s="204"/>
      <c r="L166" s="205"/>
      <c r="M166" s="206" t="s">
        <v>1</v>
      </c>
      <c r="N166" s="207" t="s">
        <v>44</v>
      </c>
      <c r="O166" s="58"/>
      <c r="P166" s="154">
        <f>O166*H166</f>
        <v>0</v>
      </c>
      <c r="Q166" s="154">
        <v>0</v>
      </c>
      <c r="R166" s="154">
        <f>Q166*H166</f>
        <v>0</v>
      </c>
      <c r="S166" s="154">
        <v>0</v>
      </c>
      <c r="T166" s="155">
        <f>S166*H166</f>
        <v>0</v>
      </c>
      <c r="U166" s="32"/>
      <c r="V166" s="32"/>
      <c r="W166" s="32"/>
      <c r="X166" s="32"/>
      <c r="Y166" s="32"/>
      <c r="Z166" s="32"/>
      <c r="AA166" s="32"/>
      <c r="AB166" s="32"/>
      <c r="AC166" s="32"/>
      <c r="AD166" s="32"/>
      <c r="AE166" s="32"/>
      <c r="AR166" s="156" t="s">
        <v>604</v>
      </c>
      <c r="AT166" s="156" t="s">
        <v>267</v>
      </c>
      <c r="AU166" s="156" t="s">
        <v>87</v>
      </c>
      <c r="AY166" s="17" t="s">
        <v>207</v>
      </c>
      <c r="BE166" s="157">
        <f>IF(N166="základní",J166,0)</f>
        <v>0</v>
      </c>
      <c r="BF166" s="157">
        <f>IF(N166="snížená",J166,0)</f>
        <v>0</v>
      </c>
      <c r="BG166" s="157">
        <f>IF(N166="zákl. přenesená",J166,0)</f>
        <v>0</v>
      </c>
      <c r="BH166" s="157">
        <f>IF(N166="sníž. přenesená",J166,0)</f>
        <v>0</v>
      </c>
      <c r="BI166" s="157">
        <f>IF(N166="nulová",J166,0)</f>
        <v>0</v>
      </c>
      <c r="BJ166" s="17" t="s">
        <v>87</v>
      </c>
      <c r="BK166" s="157">
        <f>ROUND(I166*H166,2)</f>
        <v>0</v>
      </c>
      <c r="BL166" s="17" t="s">
        <v>604</v>
      </c>
      <c r="BM166" s="156" t="s">
        <v>2109</v>
      </c>
    </row>
    <row r="167" spans="1:47" s="2" customFormat="1" ht="19.5">
      <c r="A167" s="32"/>
      <c r="B167" s="33"/>
      <c r="C167" s="32"/>
      <c r="D167" s="158" t="s">
        <v>213</v>
      </c>
      <c r="E167" s="32"/>
      <c r="F167" s="159" t="s">
        <v>2108</v>
      </c>
      <c r="G167" s="32"/>
      <c r="H167" s="32"/>
      <c r="I167" s="160"/>
      <c r="J167" s="32"/>
      <c r="K167" s="32"/>
      <c r="L167" s="33"/>
      <c r="M167" s="161"/>
      <c r="N167" s="162"/>
      <c r="O167" s="58"/>
      <c r="P167" s="58"/>
      <c r="Q167" s="58"/>
      <c r="R167" s="58"/>
      <c r="S167" s="58"/>
      <c r="T167" s="59"/>
      <c r="U167" s="32"/>
      <c r="V167" s="32"/>
      <c r="W167" s="32"/>
      <c r="X167" s="32"/>
      <c r="Y167" s="32"/>
      <c r="Z167" s="32"/>
      <c r="AA167" s="32"/>
      <c r="AB167" s="32"/>
      <c r="AC167" s="32"/>
      <c r="AD167" s="32"/>
      <c r="AE167" s="32"/>
      <c r="AT167" s="17" t="s">
        <v>213</v>
      </c>
      <c r="AU167" s="17" t="s">
        <v>87</v>
      </c>
    </row>
    <row r="168" spans="1:65" s="2" customFormat="1" ht="21.75" customHeight="1">
      <c r="A168" s="32"/>
      <c r="B168" s="143"/>
      <c r="C168" s="144" t="s">
        <v>289</v>
      </c>
      <c r="D168" s="144" t="s">
        <v>208</v>
      </c>
      <c r="E168" s="145" t="s">
        <v>1914</v>
      </c>
      <c r="F168" s="146" t="s">
        <v>1915</v>
      </c>
      <c r="G168" s="147" t="s">
        <v>612</v>
      </c>
      <c r="H168" s="148">
        <v>1920</v>
      </c>
      <c r="I168" s="149"/>
      <c r="J168" s="150">
        <f>ROUND(I168*H168,2)</f>
        <v>0</v>
      </c>
      <c r="K168" s="151"/>
      <c r="L168" s="33"/>
      <c r="M168" s="152" t="s">
        <v>1</v>
      </c>
      <c r="N168" s="153" t="s">
        <v>44</v>
      </c>
      <c r="O168" s="58"/>
      <c r="P168" s="154">
        <f>O168*H168</f>
        <v>0</v>
      </c>
      <c r="Q168" s="154">
        <v>0</v>
      </c>
      <c r="R168" s="154">
        <f>Q168*H168</f>
        <v>0</v>
      </c>
      <c r="S168" s="154">
        <v>0</v>
      </c>
      <c r="T168" s="155">
        <f>S168*H168</f>
        <v>0</v>
      </c>
      <c r="U168" s="32"/>
      <c r="V168" s="32"/>
      <c r="W168" s="32"/>
      <c r="X168" s="32"/>
      <c r="Y168" s="32"/>
      <c r="Z168" s="32"/>
      <c r="AA168" s="32"/>
      <c r="AB168" s="32"/>
      <c r="AC168" s="32"/>
      <c r="AD168" s="32"/>
      <c r="AE168" s="32"/>
      <c r="AR168" s="156" t="s">
        <v>902</v>
      </c>
      <c r="AT168" s="156" t="s">
        <v>208</v>
      </c>
      <c r="AU168" s="156" t="s">
        <v>87</v>
      </c>
      <c r="AY168" s="17" t="s">
        <v>207</v>
      </c>
      <c r="BE168" s="157">
        <f>IF(N168="základní",J168,0)</f>
        <v>0</v>
      </c>
      <c r="BF168" s="157">
        <f>IF(N168="snížená",J168,0)</f>
        <v>0</v>
      </c>
      <c r="BG168" s="157">
        <f>IF(N168="zákl. přenesená",J168,0)</f>
        <v>0</v>
      </c>
      <c r="BH168" s="157">
        <f>IF(N168="sníž. přenesená",J168,0)</f>
        <v>0</v>
      </c>
      <c r="BI168" s="157">
        <f>IF(N168="nulová",J168,0)</f>
        <v>0</v>
      </c>
      <c r="BJ168" s="17" t="s">
        <v>87</v>
      </c>
      <c r="BK168" s="157">
        <f>ROUND(I168*H168,2)</f>
        <v>0</v>
      </c>
      <c r="BL168" s="17" t="s">
        <v>902</v>
      </c>
      <c r="BM168" s="156" t="s">
        <v>2110</v>
      </c>
    </row>
    <row r="169" spans="1:47" s="2" customFormat="1" ht="19.5">
      <c r="A169" s="32"/>
      <c r="B169" s="33"/>
      <c r="C169" s="32"/>
      <c r="D169" s="158" t="s">
        <v>213</v>
      </c>
      <c r="E169" s="32"/>
      <c r="F169" s="159" t="s">
        <v>1915</v>
      </c>
      <c r="G169" s="32"/>
      <c r="H169" s="32"/>
      <c r="I169" s="160"/>
      <c r="J169" s="32"/>
      <c r="K169" s="32"/>
      <c r="L169" s="33"/>
      <c r="M169" s="161"/>
      <c r="N169" s="162"/>
      <c r="O169" s="58"/>
      <c r="P169" s="58"/>
      <c r="Q169" s="58"/>
      <c r="R169" s="58"/>
      <c r="S169" s="58"/>
      <c r="T169" s="59"/>
      <c r="U169" s="32"/>
      <c r="V169" s="32"/>
      <c r="W169" s="32"/>
      <c r="X169" s="32"/>
      <c r="Y169" s="32"/>
      <c r="Z169" s="32"/>
      <c r="AA169" s="32"/>
      <c r="AB169" s="32"/>
      <c r="AC169" s="32"/>
      <c r="AD169" s="32"/>
      <c r="AE169" s="32"/>
      <c r="AT169" s="17" t="s">
        <v>213</v>
      </c>
      <c r="AU169" s="17" t="s">
        <v>87</v>
      </c>
    </row>
    <row r="170" spans="1:65" s="2" customFormat="1" ht="21.75" customHeight="1">
      <c r="A170" s="32"/>
      <c r="B170" s="143"/>
      <c r="C170" s="144" t="s">
        <v>253</v>
      </c>
      <c r="D170" s="144" t="s">
        <v>208</v>
      </c>
      <c r="E170" s="145" t="s">
        <v>2111</v>
      </c>
      <c r="F170" s="146" t="s">
        <v>2112</v>
      </c>
      <c r="G170" s="147" t="s">
        <v>333</v>
      </c>
      <c r="H170" s="148">
        <v>10</v>
      </c>
      <c r="I170" s="149"/>
      <c r="J170" s="150">
        <f>ROUND(I170*H170,2)</f>
        <v>0</v>
      </c>
      <c r="K170" s="151"/>
      <c r="L170" s="33"/>
      <c r="M170" s="152" t="s">
        <v>1</v>
      </c>
      <c r="N170" s="153" t="s">
        <v>44</v>
      </c>
      <c r="O170" s="58"/>
      <c r="P170" s="154">
        <f>O170*H170</f>
        <v>0</v>
      </c>
      <c r="Q170" s="154">
        <v>0</v>
      </c>
      <c r="R170" s="154">
        <f>Q170*H170</f>
        <v>0</v>
      </c>
      <c r="S170" s="154">
        <v>0</v>
      </c>
      <c r="T170" s="155">
        <f>S170*H170</f>
        <v>0</v>
      </c>
      <c r="U170" s="32"/>
      <c r="V170" s="32"/>
      <c r="W170" s="32"/>
      <c r="X170" s="32"/>
      <c r="Y170" s="32"/>
      <c r="Z170" s="32"/>
      <c r="AA170" s="32"/>
      <c r="AB170" s="32"/>
      <c r="AC170" s="32"/>
      <c r="AD170" s="32"/>
      <c r="AE170" s="32"/>
      <c r="AR170" s="156" t="s">
        <v>902</v>
      </c>
      <c r="AT170" s="156" t="s">
        <v>208</v>
      </c>
      <c r="AU170" s="156" t="s">
        <v>87</v>
      </c>
      <c r="AY170" s="17" t="s">
        <v>207</v>
      </c>
      <c r="BE170" s="157">
        <f>IF(N170="základní",J170,0)</f>
        <v>0</v>
      </c>
      <c r="BF170" s="157">
        <f>IF(N170="snížená",J170,0)</f>
        <v>0</v>
      </c>
      <c r="BG170" s="157">
        <f>IF(N170="zákl. přenesená",J170,0)</f>
        <v>0</v>
      </c>
      <c r="BH170" s="157">
        <f>IF(N170="sníž. přenesená",J170,0)</f>
        <v>0</v>
      </c>
      <c r="BI170" s="157">
        <f>IF(N170="nulová",J170,0)</f>
        <v>0</v>
      </c>
      <c r="BJ170" s="17" t="s">
        <v>87</v>
      </c>
      <c r="BK170" s="157">
        <f>ROUND(I170*H170,2)</f>
        <v>0</v>
      </c>
      <c r="BL170" s="17" t="s">
        <v>902</v>
      </c>
      <c r="BM170" s="156" t="s">
        <v>2113</v>
      </c>
    </row>
    <row r="171" spans="1:47" s="2" customFormat="1" ht="39">
      <c r="A171" s="32"/>
      <c r="B171" s="33"/>
      <c r="C171" s="32"/>
      <c r="D171" s="158" t="s">
        <v>213</v>
      </c>
      <c r="E171" s="32"/>
      <c r="F171" s="159" t="s">
        <v>2114</v>
      </c>
      <c r="G171" s="32"/>
      <c r="H171" s="32"/>
      <c r="I171" s="160"/>
      <c r="J171" s="32"/>
      <c r="K171" s="32"/>
      <c r="L171" s="33"/>
      <c r="M171" s="161"/>
      <c r="N171" s="162"/>
      <c r="O171" s="58"/>
      <c r="P171" s="58"/>
      <c r="Q171" s="58"/>
      <c r="R171" s="58"/>
      <c r="S171" s="58"/>
      <c r="T171" s="59"/>
      <c r="U171" s="32"/>
      <c r="V171" s="32"/>
      <c r="W171" s="32"/>
      <c r="X171" s="32"/>
      <c r="Y171" s="32"/>
      <c r="Z171" s="32"/>
      <c r="AA171" s="32"/>
      <c r="AB171" s="32"/>
      <c r="AC171" s="32"/>
      <c r="AD171" s="32"/>
      <c r="AE171" s="32"/>
      <c r="AT171" s="17" t="s">
        <v>213</v>
      </c>
      <c r="AU171" s="17" t="s">
        <v>87</v>
      </c>
    </row>
    <row r="172" spans="1:65" s="2" customFormat="1" ht="33" customHeight="1">
      <c r="A172" s="32"/>
      <c r="B172" s="143"/>
      <c r="C172" s="144" t="s">
        <v>296</v>
      </c>
      <c r="D172" s="144" t="s">
        <v>208</v>
      </c>
      <c r="E172" s="145" t="s">
        <v>2115</v>
      </c>
      <c r="F172" s="146" t="s">
        <v>2116</v>
      </c>
      <c r="G172" s="147" t="s">
        <v>333</v>
      </c>
      <c r="H172" s="148">
        <v>76</v>
      </c>
      <c r="I172" s="149"/>
      <c r="J172" s="150">
        <f>ROUND(I172*H172,2)</f>
        <v>0</v>
      </c>
      <c r="K172" s="151"/>
      <c r="L172" s="33"/>
      <c r="M172" s="152" t="s">
        <v>1</v>
      </c>
      <c r="N172" s="153" t="s">
        <v>44</v>
      </c>
      <c r="O172" s="58"/>
      <c r="P172" s="154">
        <f>O172*H172</f>
        <v>0</v>
      </c>
      <c r="Q172" s="154">
        <v>0</v>
      </c>
      <c r="R172" s="154">
        <f>Q172*H172</f>
        <v>0</v>
      </c>
      <c r="S172" s="154">
        <v>0</v>
      </c>
      <c r="T172" s="155">
        <f>S172*H172</f>
        <v>0</v>
      </c>
      <c r="U172" s="32"/>
      <c r="V172" s="32"/>
      <c r="W172" s="32"/>
      <c r="X172" s="32"/>
      <c r="Y172" s="32"/>
      <c r="Z172" s="32"/>
      <c r="AA172" s="32"/>
      <c r="AB172" s="32"/>
      <c r="AC172" s="32"/>
      <c r="AD172" s="32"/>
      <c r="AE172" s="32"/>
      <c r="AR172" s="156" t="s">
        <v>902</v>
      </c>
      <c r="AT172" s="156" t="s">
        <v>208</v>
      </c>
      <c r="AU172" s="156" t="s">
        <v>87</v>
      </c>
      <c r="AY172" s="17" t="s">
        <v>207</v>
      </c>
      <c r="BE172" s="157">
        <f>IF(N172="základní",J172,0)</f>
        <v>0</v>
      </c>
      <c r="BF172" s="157">
        <f>IF(N172="snížená",J172,0)</f>
        <v>0</v>
      </c>
      <c r="BG172" s="157">
        <f>IF(N172="zákl. přenesená",J172,0)</f>
        <v>0</v>
      </c>
      <c r="BH172" s="157">
        <f>IF(N172="sníž. přenesená",J172,0)</f>
        <v>0</v>
      </c>
      <c r="BI172" s="157">
        <f>IF(N172="nulová",J172,0)</f>
        <v>0</v>
      </c>
      <c r="BJ172" s="17" t="s">
        <v>87</v>
      </c>
      <c r="BK172" s="157">
        <f>ROUND(I172*H172,2)</f>
        <v>0</v>
      </c>
      <c r="BL172" s="17" t="s">
        <v>902</v>
      </c>
      <c r="BM172" s="156" t="s">
        <v>2117</v>
      </c>
    </row>
    <row r="173" spans="1:47" s="2" customFormat="1" ht="29.25">
      <c r="A173" s="32"/>
      <c r="B173" s="33"/>
      <c r="C173" s="32"/>
      <c r="D173" s="158" t="s">
        <v>213</v>
      </c>
      <c r="E173" s="32"/>
      <c r="F173" s="159" t="s">
        <v>2118</v>
      </c>
      <c r="G173" s="32"/>
      <c r="H173" s="32"/>
      <c r="I173" s="160"/>
      <c r="J173" s="32"/>
      <c r="K173" s="32"/>
      <c r="L173" s="33"/>
      <c r="M173" s="161"/>
      <c r="N173" s="162"/>
      <c r="O173" s="58"/>
      <c r="P173" s="58"/>
      <c r="Q173" s="58"/>
      <c r="R173" s="58"/>
      <c r="S173" s="58"/>
      <c r="T173" s="59"/>
      <c r="U173" s="32"/>
      <c r="V173" s="32"/>
      <c r="W173" s="32"/>
      <c r="X173" s="32"/>
      <c r="Y173" s="32"/>
      <c r="Z173" s="32"/>
      <c r="AA173" s="32"/>
      <c r="AB173" s="32"/>
      <c r="AC173" s="32"/>
      <c r="AD173" s="32"/>
      <c r="AE173" s="32"/>
      <c r="AT173" s="17" t="s">
        <v>213</v>
      </c>
      <c r="AU173" s="17" t="s">
        <v>87</v>
      </c>
    </row>
    <row r="174" spans="1:65" s="2" customFormat="1" ht="33" customHeight="1">
      <c r="A174" s="32"/>
      <c r="B174" s="143"/>
      <c r="C174" s="144" t="s">
        <v>258</v>
      </c>
      <c r="D174" s="144" t="s">
        <v>208</v>
      </c>
      <c r="E174" s="145" t="s">
        <v>2119</v>
      </c>
      <c r="F174" s="146" t="s">
        <v>2120</v>
      </c>
      <c r="G174" s="147" t="s">
        <v>333</v>
      </c>
      <c r="H174" s="148">
        <v>10</v>
      </c>
      <c r="I174" s="149"/>
      <c r="J174" s="150">
        <f>ROUND(I174*H174,2)</f>
        <v>0</v>
      </c>
      <c r="K174" s="151"/>
      <c r="L174" s="33"/>
      <c r="M174" s="152" t="s">
        <v>1</v>
      </c>
      <c r="N174" s="153" t="s">
        <v>44</v>
      </c>
      <c r="O174" s="58"/>
      <c r="P174" s="154">
        <f>O174*H174</f>
        <v>0</v>
      </c>
      <c r="Q174" s="154">
        <v>0</v>
      </c>
      <c r="R174" s="154">
        <f>Q174*H174</f>
        <v>0</v>
      </c>
      <c r="S174" s="154">
        <v>0</v>
      </c>
      <c r="T174" s="155">
        <f>S174*H174</f>
        <v>0</v>
      </c>
      <c r="U174" s="32"/>
      <c r="V174" s="32"/>
      <c r="W174" s="32"/>
      <c r="X174" s="32"/>
      <c r="Y174" s="32"/>
      <c r="Z174" s="32"/>
      <c r="AA174" s="32"/>
      <c r="AB174" s="32"/>
      <c r="AC174" s="32"/>
      <c r="AD174" s="32"/>
      <c r="AE174" s="32"/>
      <c r="AR174" s="156" t="s">
        <v>902</v>
      </c>
      <c r="AT174" s="156" t="s">
        <v>208</v>
      </c>
      <c r="AU174" s="156" t="s">
        <v>87</v>
      </c>
      <c r="AY174" s="17" t="s">
        <v>207</v>
      </c>
      <c r="BE174" s="157">
        <f>IF(N174="základní",J174,0)</f>
        <v>0</v>
      </c>
      <c r="BF174" s="157">
        <f>IF(N174="snížená",J174,0)</f>
        <v>0</v>
      </c>
      <c r="BG174" s="157">
        <f>IF(N174="zákl. přenesená",J174,0)</f>
        <v>0</v>
      </c>
      <c r="BH174" s="157">
        <f>IF(N174="sníž. přenesená",J174,0)</f>
        <v>0</v>
      </c>
      <c r="BI174" s="157">
        <f>IF(N174="nulová",J174,0)</f>
        <v>0</v>
      </c>
      <c r="BJ174" s="17" t="s">
        <v>87</v>
      </c>
      <c r="BK174" s="157">
        <f>ROUND(I174*H174,2)</f>
        <v>0</v>
      </c>
      <c r="BL174" s="17" t="s">
        <v>902</v>
      </c>
      <c r="BM174" s="156" t="s">
        <v>2121</v>
      </c>
    </row>
    <row r="175" spans="1:47" s="2" customFormat="1" ht="29.25">
      <c r="A175" s="32"/>
      <c r="B175" s="33"/>
      <c r="C175" s="32"/>
      <c r="D175" s="158" t="s">
        <v>213</v>
      </c>
      <c r="E175" s="32"/>
      <c r="F175" s="159" t="s">
        <v>2122</v>
      </c>
      <c r="G175" s="32"/>
      <c r="H175" s="32"/>
      <c r="I175" s="160"/>
      <c r="J175" s="32"/>
      <c r="K175" s="32"/>
      <c r="L175" s="33"/>
      <c r="M175" s="161"/>
      <c r="N175" s="162"/>
      <c r="O175" s="58"/>
      <c r="P175" s="58"/>
      <c r="Q175" s="58"/>
      <c r="R175" s="58"/>
      <c r="S175" s="58"/>
      <c r="T175" s="59"/>
      <c r="U175" s="32"/>
      <c r="V175" s="32"/>
      <c r="W175" s="32"/>
      <c r="X175" s="32"/>
      <c r="Y175" s="32"/>
      <c r="Z175" s="32"/>
      <c r="AA175" s="32"/>
      <c r="AB175" s="32"/>
      <c r="AC175" s="32"/>
      <c r="AD175" s="32"/>
      <c r="AE175" s="32"/>
      <c r="AT175" s="17" t="s">
        <v>213</v>
      </c>
      <c r="AU175" s="17" t="s">
        <v>87</v>
      </c>
    </row>
    <row r="176" spans="1:65" s="2" customFormat="1" ht="21.75" customHeight="1">
      <c r="A176" s="32"/>
      <c r="B176" s="143"/>
      <c r="C176" s="144" t="s">
        <v>303</v>
      </c>
      <c r="D176" s="144" t="s">
        <v>208</v>
      </c>
      <c r="E176" s="145" t="s">
        <v>2123</v>
      </c>
      <c r="F176" s="146" t="s">
        <v>2124</v>
      </c>
      <c r="G176" s="147" t="s">
        <v>333</v>
      </c>
      <c r="H176" s="148">
        <v>76</v>
      </c>
      <c r="I176" s="149"/>
      <c r="J176" s="150">
        <f>ROUND(I176*H176,2)</f>
        <v>0</v>
      </c>
      <c r="K176" s="151"/>
      <c r="L176" s="33"/>
      <c r="M176" s="152" t="s">
        <v>1</v>
      </c>
      <c r="N176" s="153" t="s">
        <v>44</v>
      </c>
      <c r="O176" s="58"/>
      <c r="P176" s="154">
        <f>O176*H176</f>
        <v>0</v>
      </c>
      <c r="Q176" s="154">
        <v>0</v>
      </c>
      <c r="R176" s="154">
        <f>Q176*H176</f>
        <v>0</v>
      </c>
      <c r="S176" s="154">
        <v>0</v>
      </c>
      <c r="T176" s="155">
        <f>S176*H176</f>
        <v>0</v>
      </c>
      <c r="U176" s="32"/>
      <c r="V176" s="32"/>
      <c r="W176" s="32"/>
      <c r="X176" s="32"/>
      <c r="Y176" s="32"/>
      <c r="Z176" s="32"/>
      <c r="AA176" s="32"/>
      <c r="AB176" s="32"/>
      <c r="AC176" s="32"/>
      <c r="AD176" s="32"/>
      <c r="AE176" s="32"/>
      <c r="AR176" s="156" t="s">
        <v>902</v>
      </c>
      <c r="AT176" s="156" t="s">
        <v>208</v>
      </c>
      <c r="AU176" s="156" t="s">
        <v>87</v>
      </c>
      <c r="AY176" s="17" t="s">
        <v>207</v>
      </c>
      <c r="BE176" s="157">
        <f>IF(N176="základní",J176,0)</f>
        <v>0</v>
      </c>
      <c r="BF176" s="157">
        <f>IF(N176="snížená",J176,0)</f>
        <v>0</v>
      </c>
      <c r="BG176" s="157">
        <f>IF(N176="zákl. přenesená",J176,0)</f>
        <v>0</v>
      </c>
      <c r="BH176" s="157">
        <f>IF(N176="sníž. přenesená",J176,0)</f>
        <v>0</v>
      </c>
      <c r="BI176" s="157">
        <f>IF(N176="nulová",J176,0)</f>
        <v>0</v>
      </c>
      <c r="BJ176" s="17" t="s">
        <v>87</v>
      </c>
      <c r="BK176" s="157">
        <f>ROUND(I176*H176,2)</f>
        <v>0</v>
      </c>
      <c r="BL176" s="17" t="s">
        <v>902</v>
      </c>
      <c r="BM176" s="156" t="s">
        <v>2125</v>
      </c>
    </row>
    <row r="177" spans="1:47" s="2" customFormat="1" ht="29.25">
      <c r="A177" s="32"/>
      <c r="B177" s="33"/>
      <c r="C177" s="32"/>
      <c r="D177" s="158" t="s">
        <v>213</v>
      </c>
      <c r="E177" s="32"/>
      <c r="F177" s="159" t="s">
        <v>2126</v>
      </c>
      <c r="G177" s="32"/>
      <c r="H177" s="32"/>
      <c r="I177" s="160"/>
      <c r="J177" s="32"/>
      <c r="K177" s="32"/>
      <c r="L177" s="33"/>
      <c r="M177" s="161"/>
      <c r="N177" s="162"/>
      <c r="O177" s="58"/>
      <c r="P177" s="58"/>
      <c r="Q177" s="58"/>
      <c r="R177" s="58"/>
      <c r="S177" s="58"/>
      <c r="T177" s="59"/>
      <c r="U177" s="32"/>
      <c r="V177" s="32"/>
      <c r="W177" s="32"/>
      <c r="X177" s="32"/>
      <c r="Y177" s="32"/>
      <c r="Z177" s="32"/>
      <c r="AA177" s="32"/>
      <c r="AB177" s="32"/>
      <c r="AC177" s="32"/>
      <c r="AD177" s="32"/>
      <c r="AE177" s="32"/>
      <c r="AT177" s="17" t="s">
        <v>213</v>
      </c>
      <c r="AU177" s="17" t="s">
        <v>87</v>
      </c>
    </row>
    <row r="178" spans="1:65" s="2" customFormat="1" ht="16.5" customHeight="1">
      <c r="A178" s="32"/>
      <c r="B178" s="143"/>
      <c r="C178" s="144" t="s">
        <v>261</v>
      </c>
      <c r="D178" s="144" t="s">
        <v>208</v>
      </c>
      <c r="E178" s="145" t="s">
        <v>2127</v>
      </c>
      <c r="F178" s="146" t="s">
        <v>2128</v>
      </c>
      <c r="G178" s="147" t="s">
        <v>333</v>
      </c>
      <c r="H178" s="148">
        <v>20</v>
      </c>
      <c r="I178" s="149"/>
      <c r="J178" s="150">
        <f>ROUND(I178*H178,2)</f>
        <v>0</v>
      </c>
      <c r="K178" s="151"/>
      <c r="L178" s="33"/>
      <c r="M178" s="152" t="s">
        <v>1</v>
      </c>
      <c r="N178" s="153" t="s">
        <v>44</v>
      </c>
      <c r="O178" s="58"/>
      <c r="P178" s="154">
        <f>O178*H178</f>
        <v>0</v>
      </c>
      <c r="Q178" s="154">
        <v>0</v>
      </c>
      <c r="R178" s="154">
        <f>Q178*H178</f>
        <v>0</v>
      </c>
      <c r="S178" s="154">
        <v>0</v>
      </c>
      <c r="T178" s="155">
        <f>S178*H178</f>
        <v>0</v>
      </c>
      <c r="U178" s="32"/>
      <c r="V178" s="32"/>
      <c r="W178" s="32"/>
      <c r="X178" s="32"/>
      <c r="Y178" s="32"/>
      <c r="Z178" s="32"/>
      <c r="AA178" s="32"/>
      <c r="AB178" s="32"/>
      <c r="AC178" s="32"/>
      <c r="AD178" s="32"/>
      <c r="AE178" s="32"/>
      <c r="AR178" s="156" t="s">
        <v>902</v>
      </c>
      <c r="AT178" s="156" t="s">
        <v>208</v>
      </c>
      <c r="AU178" s="156" t="s">
        <v>87</v>
      </c>
      <c r="AY178" s="17" t="s">
        <v>207</v>
      </c>
      <c r="BE178" s="157">
        <f>IF(N178="základní",J178,0)</f>
        <v>0</v>
      </c>
      <c r="BF178" s="157">
        <f>IF(N178="snížená",J178,0)</f>
        <v>0</v>
      </c>
      <c r="BG178" s="157">
        <f>IF(N178="zákl. přenesená",J178,0)</f>
        <v>0</v>
      </c>
      <c r="BH178" s="157">
        <f>IF(N178="sníž. přenesená",J178,0)</f>
        <v>0</v>
      </c>
      <c r="BI178" s="157">
        <f>IF(N178="nulová",J178,0)</f>
        <v>0</v>
      </c>
      <c r="BJ178" s="17" t="s">
        <v>87</v>
      </c>
      <c r="BK178" s="157">
        <f>ROUND(I178*H178,2)</f>
        <v>0</v>
      </c>
      <c r="BL178" s="17" t="s">
        <v>902</v>
      </c>
      <c r="BM178" s="156" t="s">
        <v>2129</v>
      </c>
    </row>
    <row r="179" spans="1:47" s="2" customFormat="1" ht="29.25">
      <c r="A179" s="32"/>
      <c r="B179" s="33"/>
      <c r="C179" s="32"/>
      <c r="D179" s="158" t="s">
        <v>213</v>
      </c>
      <c r="E179" s="32"/>
      <c r="F179" s="159" t="s">
        <v>2130</v>
      </c>
      <c r="G179" s="32"/>
      <c r="H179" s="32"/>
      <c r="I179" s="160"/>
      <c r="J179" s="32"/>
      <c r="K179" s="32"/>
      <c r="L179" s="33"/>
      <c r="M179" s="161"/>
      <c r="N179" s="162"/>
      <c r="O179" s="58"/>
      <c r="P179" s="58"/>
      <c r="Q179" s="58"/>
      <c r="R179" s="58"/>
      <c r="S179" s="58"/>
      <c r="T179" s="59"/>
      <c r="U179" s="32"/>
      <c r="V179" s="32"/>
      <c r="W179" s="32"/>
      <c r="X179" s="32"/>
      <c r="Y179" s="32"/>
      <c r="Z179" s="32"/>
      <c r="AA179" s="32"/>
      <c r="AB179" s="32"/>
      <c r="AC179" s="32"/>
      <c r="AD179" s="32"/>
      <c r="AE179" s="32"/>
      <c r="AT179" s="17" t="s">
        <v>213</v>
      </c>
      <c r="AU179" s="17" t="s">
        <v>87</v>
      </c>
    </row>
    <row r="180" spans="1:65" s="2" customFormat="1" ht="16.5" customHeight="1">
      <c r="A180" s="32"/>
      <c r="B180" s="143"/>
      <c r="C180" s="144" t="s">
        <v>310</v>
      </c>
      <c r="D180" s="144" t="s">
        <v>208</v>
      </c>
      <c r="E180" s="145" t="s">
        <v>2131</v>
      </c>
      <c r="F180" s="146" t="s">
        <v>2132</v>
      </c>
      <c r="G180" s="147" t="s">
        <v>333</v>
      </c>
      <c r="H180" s="148">
        <v>8</v>
      </c>
      <c r="I180" s="149"/>
      <c r="J180" s="150">
        <f>ROUND(I180*H180,2)</f>
        <v>0</v>
      </c>
      <c r="K180" s="151"/>
      <c r="L180" s="33"/>
      <c r="M180" s="152" t="s">
        <v>1</v>
      </c>
      <c r="N180" s="153" t="s">
        <v>44</v>
      </c>
      <c r="O180" s="58"/>
      <c r="P180" s="154">
        <f>O180*H180</f>
        <v>0</v>
      </c>
      <c r="Q180" s="154">
        <v>0</v>
      </c>
      <c r="R180" s="154">
        <f>Q180*H180</f>
        <v>0</v>
      </c>
      <c r="S180" s="154">
        <v>0</v>
      </c>
      <c r="T180" s="155">
        <f>S180*H180</f>
        <v>0</v>
      </c>
      <c r="U180" s="32"/>
      <c r="V180" s="32"/>
      <c r="W180" s="32"/>
      <c r="X180" s="32"/>
      <c r="Y180" s="32"/>
      <c r="Z180" s="32"/>
      <c r="AA180" s="32"/>
      <c r="AB180" s="32"/>
      <c r="AC180" s="32"/>
      <c r="AD180" s="32"/>
      <c r="AE180" s="32"/>
      <c r="AR180" s="156" t="s">
        <v>902</v>
      </c>
      <c r="AT180" s="156" t="s">
        <v>208</v>
      </c>
      <c r="AU180" s="156" t="s">
        <v>87</v>
      </c>
      <c r="AY180" s="17" t="s">
        <v>207</v>
      </c>
      <c r="BE180" s="157">
        <f>IF(N180="základní",J180,0)</f>
        <v>0</v>
      </c>
      <c r="BF180" s="157">
        <f>IF(N180="snížená",J180,0)</f>
        <v>0</v>
      </c>
      <c r="BG180" s="157">
        <f>IF(N180="zákl. přenesená",J180,0)</f>
        <v>0</v>
      </c>
      <c r="BH180" s="157">
        <f>IF(N180="sníž. přenesená",J180,0)</f>
        <v>0</v>
      </c>
      <c r="BI180" s="157">
        <f>IF(N180="nulová",J180,0)</f>
        <v>0</v>
      </c>
      <c r="BJ180" s="17" t="s">
        <v>87</v>
      </c>
      <c r="BK180" s="157">
        <f>ROUND(I180*H180,2)</f>
        <v>0</v>
      </c>
      <c r="BL180" s="17" t="s">
        <v>902</v>
      </c>
      <c r="BM180" s="156" t="s">
        <v>2133</v>
      </c>
    </row>
    <row r="181" spans="1:47" s="2" customFormat="1" ht="19.5">
      <c r="A181" s="32"/>
      <c r="B181" s="33"/>
      <c r="C181" s="32"/>
      <c r="D181" s="158" t="s">
        <v>213</v>
      </c>
      <c r="E181" s="32"/>
      <c r="F181" s="159" t="s">
        <v>2134</v>
      </c>
      <c r="G181" s="32"/>
      <c r="H181" s="32"/>
      <c r="I181" s="160"/>
      <c r="J181" s="32"/>
      <c r="K181" s="32"/>
      <c r="L181" s="33"/>
      <c r="M181" s="161"/>
      <c r="N181" s="162"/>
      <c r="O181" s="58"/>
      <c r="P181" s="58"/>
      <c r="Q181" s="58"/>
      <c r="R181" s="58"/>
      <c r="S181" s="58"/>
      <c r="T181" s="59"/>
      <c r="U181" s="32"/>
      <c r="V181" s="32"/>
      <c r="W181" s="32"/>
      <c r="X181" s="32"/>
      <c r="Y181" s="32"/>
      <c r="Z181" s="32"/>
      <c r="AA181" s="32"/>
      <c r="AB181" s="32"/>
      <c r="AC181" s="32"/>
      <c r="AD181" s="32"/>
      <c r="AE181" s="32"/>
      <c r="AT181" s="17" t="s">
        <v>213</v>
      </c>
      <c r="AU181" s="17" t="s">
        <v>87</v>
      </c>
    </row>
    <row r="182" spans="1:65" s="2" customFormat="1" ht="21.75" customHeight="1">
      <c r="A182" s="32"/>
      <c r="B182" s="143"/>
      <c r="C182" s="144" t="s">
        <v>264</v>
      </c>
      <c r="D182" s="144" t="s">
        <v>208</v>
      </c>
      <c r="E182" s="145" t="s">
        <v>2135</v>
      </c>
      <c r="F182" s="146" t="s">
        <v>2136</v>
      </c>
      <c r="G182" s="147" t="s">
        <v>1047</v>
      </c>
      <c r="H182" s="148">
        <v>400</v>
      </c>
      <c r="I182" s="149"/>
      <c r="J182" s="150">
        <f>ROUND(I182*H182,2)</f>
        <v>0</v>
      </c>
      <c r="K182" s="151"/>
      <c r="L182" s="33"/>
      <c r="M182" s="152" t="s">
        <v>1</v>
      </c>
      <c r="N182" s="153" t="s">
        <v>44</v>
      </c>
      <c r="O182" s="58"/>
      <c r="P182" s="154">
        <f>O182*H182</f>
        <v>0</v>
      </c>
      <c r="Q182" s="154">
        <v>0</v>
      </c>
      <c r="R182" s="154">
        <f>Q182*H182</f>
        <v>0</v>
      </c>
      <c r="S182" s="154">
        <v>0</v>
      </c>
      <c r="T182" s="155">
        <f>S182*H182</f>
        <v>0</v>
      </c>
      <c r="U182" s="32"/>
      <c r="V182" s="32"/>
      <c r="W182" s="32"/>
      <c r="X182" s="32"/>
      <c r="Y182" s="32"/>
      <c r="Z182" s="32"/>
      <c r="AA182" s="32"/>
      <c r="AB182" s="32"/>
      <c r="AC182" s="32"/>
      <c r="AD182" s="32"/>
      <c r="AE182" s="32"/>
      <c r="AR182" s="156" t="s">
        <v>902</v>
      </c>
      <c r="AT182" s="156" t="s">
        <v>208</v>
      </c>
      <c r="AU182" s="156" t="s">
        <v>87</v>
      </c>
      <c r="AY182" s="17" t="s">
        <v>207</v>
      </c>
      <c r="BE182" s="157">
        <f>IF(N182="základní",J182,0)</f>
        <v>0</v>
      </c>
      <c r="BF182" s="157">
        <f>IF(N182="snížená",J182,0)</f>
        <v>0</v>
      </c>
      <c r="BG182" s="157">
        <f>IF(N182="zákl. přenesená",J182,0)</f>
        <v>0</v>
      </c>
      <c r="BH182" s="157">
        <f>IF(N182="sníž. přenesená",J182,0)</f>
        <v>0</v>
      </c>
      <c r="BI182" s="157">
        <f>IF(N182="nulová",J182,0)</f>
        <v>0</v>
      </c>
      <c r="BJ182" s="17" t="s">
        <v>87</v>
      </c>
      <c r="BK182" s="157">
        <f>ROUND(I182*H182,2)</f>
        <v>0</v>
      </c>
      <c r="BL182" s="17" t="s">
        <v>902</v>
      </c>
      <c r="BM182" s="156" t="s">
        <v>2137</v>
      </c>
    </row>
    <row r="183" spans="1:47" s="2" customFormat="1" ht="19.5">
      <c r="A183" s="32"/>
      <c r="B183" s="33"/>
      <c r="C183" s="32"/>
      <c r="D183" s="158" t="s">
        <v>213</v>
      </c>
      <c r="E183" s="32"/>
      <c r="F183" s="159" t="s">
        <v>2136</v>
      </c>
      <c r="G183" s="32"/>
      <c r="H183" s="32"/>
      <c r="I183" s="160"/>
      <c r="J183" s="32"/>
      <c r="K183" s="32"/>
      <c r="L183" s="33"/>
      <c r="M183" s="161"/>
      <c r="N183" s="162"/>
      <c r="O183" s="58"/>
      <c r="P183" s="58"/>
      <c r="Q183" s="58"/>
      <c r="R183" s="58"/>
      <c r="S183" s="58"/>
      <c r="T183" s="59"/>
      <c r="U183" s="32"/>
      <c r="V183" s="32"/>
      <c r="W183" s="32"/>
      <c r="X183" s="32"/>
      <c r="Y183" s="32"/>
      <c r="Z183" s="32"/>
      <c r="AA183" s="32"/>
      <c r="AB183" s="32"/>
      <c r="AC183" s="32"/>
      <c r="AD183" s="32"/>
      <c r="AE183" s="32"/>
      <c r="AT183" s="17" t="s">
        <v>213</v>
      </c>
      <c r="AU183" s="17" t="s">
        <v>87</v>
      </c>
    </row>
    <row r="184" spans="1:65" s="2" customFormat="1" ht="33" customHeight="1">
      <c r="A184" s="32"/>
      <c r="B184" s="143"/>
      <c r="C184" s="197" t="s">
        <v>318</v>
      </c>
      <c r="D184" s="197" t="s">
        <v>267</v>
      </c>
      <c r="E184" s="198" t="s">
        <v>2138</v>
      </c>
      <c r="F184" s="199" t="s">
        <v>2139</v>
      </c>
      <c r="G184" s="200" t="s">
        <v>333</v>
      </c>
      <c r="H184" s="201">
        <v>10</v>
      </c>
      <c r="I184" s="202"/>
      <c r="J184" s="203">
        <f>ROUND(I184*H184,2)</f>
        <v>0</v>
      </c>
      <c r="K184" s="204"/>
      <c r="L184" s="205"/>
      <c r="M184" s="206" t="s">
        <v>1</v>
      </c>
      <c r="N184" s="207" t="s">
        <v>44</v>
      </c>
      <c r="O184" s="58"/>
      <c r="P184" s="154">
        <f>O184*H184</f>
        <v>0</v>
      </c>
      <c r="Q184" s="154">
        <v>0</v>
      </c>
      <c r="R184" s="154">
        <f>Q184*H184</f>
        <v>0</v>
      </c>
      <c r="S184" s="154">
        <v>0</v>
      </c>
      <c r="T184" s="155">
        <f>S184*H184</f>
        <v>0</v>
      </c>
      <c r="U184" s="32"/>
      <c r="V184" s="32"/>
      <c r="W184" s="32"/>
      <c r="X184" s="32"/>
      <c r="Y184" s="32"/>
      <c r="Z184" s="32"/>
      <c r="AA184" s="32"/>
      <c r="AB184" s="32"/>
      <c r="AC184" s="32"/>
      <c r="AD184" s="32"/>
      <c r="AE184" s="32"/>
      <c r="AR184" s="156" t="s">
        <v>604</v>
      </c>
      <c r="AT184" s="156" t="s">
        <v>267</v>
      </c>
      <c r="AU184" s="156" t="s">
        <v>87</v>
      </c>
      <c r="AY184" s="17" t="s">
        <v>207</v>
      </c>
      <c r="BE184" s="157">
        <f>IF(N184="základní",J184,0)</f>
        <v>0</v>
      </c>
      <c r="BF184" s="157">
        <f>IF(N184="snížená",J184,0)</f>
        <v>0</v>
      </c>
      <c r="BG184" s="157">
        <f>IF(N184="zákl. přenesená",J184,0)</f>
        <v>0</v>
      </c>
      <c r="BH184" s="157">
        <f>IF(N184="sníž. přenesená",J184,0)</f>
        <v>0</v>
      </c>
      <c r="BI184" s="157">
        <f>IF(N184="nulová",J184,0)</f>
        <v>0</v>
      </c>
      <c r="BJ184" s="17" t="s">
        <v>87</v>
      </c>
      <c r="BK184" s="157">
        <f>ROUND(I184*H184,2)</f>
        <v>0</v>
      </c>
      <c r="BL184" s="17" t="s">
        <v>604</v>
      </c>
      <c r="BM184" s="156" t="s">
        <v>2140</v>
      </c>
    </row>
    <row r="185" spans="1:47" s="2" customFormat="1" ht="29.25">
      <c r="A185" s="32"/>
      <c r="B185" s="33"/>
      <c r="C185" s="32"/>
      <c r="D185" s="158" t="s">
        <v>213</v>
      </c>
      <c r="E185" s="32"/>
      <c r="F185" s="159" t="s">
        <v>2139</v>
      </c>
      <c r="G185" s="32"/>
      <c r="H185" s="32"/>
      <c r="I185" s="160"/>
      <c r="J185" s="32"/>
      <c r="K185" s="32"/>
      <c r="L185" s="33"/>
      <c r="M185" s="161"/>
      <c r="N185" s="162"/>
      <c r="O185" s="58"/>
      <c r="P185" s="58"/>
      <c r="Q185" s="58"/>
      <c r="R185" s="58"/>
      <c r="S185" s="58"/>
      <c r="T185" s="59"/>
      <c r="U185" s="32"/>
      <c r="V185" s="32"/>
      <c r="W185" s="32"/>
      <c r="X185" s="32"/>
      <c r="Y185" s="32"/>
      <c r="Z185" s="32"/>
      <c r="AA185" s="32"/>
      <c r="AB185" s="32"/>
      <c r="AC185" s="32"/>
      <c r="AD185" s="32"/>
      <c r="AE185" s="32"/>
      <c r="AT185" s="17" t="s">
        <v>213</v>
      </c>
      <c r="AU185" s="17" t="s">
        <v>87</v>
      </c>
    </row>
    <row r="186" spans="1:65" s="2" customFormat="1" ht="21.75" customHeight="1">
      <c r="A186" s="32"/>
      <c r="B186" s="143"/>
      <c r="C186" s="197" t="s">
        <v>268</v>
      </c>
      <c r="D186" s="197" t="s">
        <v>267</v>
      </c>
      <c r="E186" s="198" t="s">
        <v>2141</v>
      </c>
      <c r="F186" s="199" t="s">
        <v>2142</v>
      </c>
      <c r="G186" s="200" t="s">
        <v>333</v>
      </c>
      <c r="H186" s="201">
        <v>10</v>
      </c>
      <c r="I186" s="202"/>
      <c r="J186" s="203">
        <f>ROUND(I186*H186,2)</f>
        <v>0</v>
      </c>
      <c r="K186" s="204"/>
      <c r="L186" s="205"/>
      <c r="M186" s="206" t="s">
        <v>1</v>
      </c>
      <c r="N186" s="207" t="s">
        <v>44</v>
      </c>
      <c r="O186" s="58"/>
      <c r="P186" s="154">
        <f>O186*H186</f>
        <v>0</v>
      </c>
      <c r="Q186" s="154">
        <v>0</v>
      </c>
      <c r="R186" s="154">
        <f>Q186*H186</f>
        <v>0</v>
      </c>
      <c r="S186" s="154">
        <v>0</v>
      </c>
      <c r="T186" s="155">
        <f>S186*H186</f>
        <v>0</v>
      </c>
      <c r="U186" s="32"/>
      <c r="V186" s="32"/>
      <c r="W186" s="32"/>
      <c r="X186" s="32"/>
      <c r="Y186" s="32"/>
      <c r="Z186" s="32"/>
      <c r="AA186" s="32"/>
      <c r="AB186" s="32"/>
      <c r="AC186" s="32"/>
      <c r="AD186" s="32"/>
      <c r="AE186" s="32"/>
      <c r="AR186" s="156" t="s">
        <v>604</v>
      </c>
      <c r="AT186" s="156" t="s">
        <v>267</v>
      </c>
      <c r="AU186" s="156" t="s">
        <v>87</v>
      </c>
      <c r="AY186" s="17" t="s">
        <v>207</v>
      </c>
      <c r="BE186" s="157">
        <f>IF(N186="základní",J186,0)</f>
        <v>0</v>
      </c>
      <c r="BF186" s="157">
        <f>IF(N186="snížená",J186,0)</f>
        <v>0</v>
      </c>
      <c r="BG186" s="157">
        <f>IF(N186="zákl. přenesená",J186,0)</f>
        <v>0</v>
      </c>
      <c r="BH186" s="157">
        <f>IF(N186="sníž. přenesená",J186,0)</f>
        <v>0</v>
      </c>
      <c r="BI186" s="157">
        <f>IF(N186="nulová",J186,0)</f>
        <v>0</v>
      </c>
      <c r="BJ186" s="17" t="s">
        <v>87</v>
      </c>
      <c r="BK186" s="157">
        <f>ROUND(I186*H186,2)</f>
        <v>0</v>
      </c>
      <c r="BL186" s="17" t="s">
        <v>604</v>
      </c>
      <c r="BM186" s="156" t="s">
        <v>2143</v>
      </c>
    </row>
    <row r="187" spans="1:47" s="2" customFormat="1" ht="19.5">
      <c r="A187" s="32"/>
      <c r="B187" s="33"/>
      <c r="C187" s="32"/>
      <c r="D187" s="158" t="s">
        <v>213</v>
      </c>
      <c r="E187" s="32"/>
      <c r="F187" s="159" t="s">
        <v>2142</v>
      </c>
      <c r="G187" s="32"/>
      <c r="H187" s="32"/>
      <c r="I187" s="160"/>
      <c r="J187" s="32"/>
      <c r="K187" s="32"/>
      <c r="L187" s="33"/>
      <c r="M187" s="161"/>
      <c r="N187" s="162"/>
      <c r="O187" s="58"/>
      <c r="P187" s="58"/>
      <c r="Q187" s="58"/>
      <c r="R187" s="58"/>
      <c r="S187" s="58"/>
      <c r="T187" s="59"/>
      <c r="U187" s="32"/>
      <c r="V187" s="32"/>
      <c r="W187" s="32"/>
      <c r="X187" s="32"/>
      <c r="Y187" s="32"/>
      <c r="Z187" s="32"/>
      <c r="AA187" s="32"/>
      <c r="AB187" s="32"/>
      <c r="AC187" s="32"/>
      <c r="AD187" s="32"/>
      <c r="AE187" s="32"/>
      <c r="AT187" s="17" t="s">
        <v>213</v>
      </c>
      <c r="AU187" s="17" t="s">
        <v>87</v>
      </c>
    </row>
    <row r="188" spans="1:65" s="2" customFormat="1" ht="16.5" customHeight="1">
      <c r="A188" s="32"/>
      <c r="B188" s="143"/>
      <c r="C188" s="197" t="s">
        <v>327</v>
      </c>
      <c r="D188" s="197" t="s">
        <v>267</v>
      </c>
      <c r="E188" s="198" t="s">
        <v>2144</v>
      </c>
      <c r="F188" s="199" t="s">
        <v>2145</v>
      </c>
      <c r="G188" s="200" t="s">
        <v>333</v>
      </c>
      <c r="H188" s="201">
        <v>6</v>
      </c>
      <c r="I188" s="202"/>
      <c r="J188" s="203">
        <f>ROUND(I188*H188,2)</f>
        <v>0</v>
      </c>
      <c r="K188" s="204"/>
      <c r="L188" s="205"/>
      <c r="M188" s="206" t="s">
        <v>1</v>
      </c>
      <c r="N188" s="207" t="s">
        <v>44</v>
      </c>
      <c r="O188" s="58"/>
      <c r="P188" s="154">
        <f>O188*H188</f>
        <v>0</v>
      </c>
      <c r="Q188" s="154">
        <v>0</v>
      </c>
      <c r="R188" s="154">
        <f>Q188*H188</f>
        <v>0</v>
      </c>
      <c r="S188" s="154">
        <v>0</v>
      </c>
      <c r="T188" s="155">
        <f>S188*H188</f>
        <v>0</v>
      </c>
      <c r="U188" s="32"/>
      <c r="V188" s="32"/>
      <c r="W188" s="32"/>
      <c r="X188" s="32"/>
      <c r="Y188" s="32"/>
      <c r="Z188" s="32"/>
      <c r="AA188" s="32"/>
      <c r="AB188" s="32"/>
      <c r="AC188" s="32"/>
      <c r="AD188" s="32"/>
      <c r="AE188" s="32"/>
      <c r="AR188" s="156" t="s">
        <v>604</v>
      </c>
      <c r="AT188" s="156" t="s">
        <v>267</v>
      </c>
      <c r="AU188" s="156" t="s">
        <v>87</v>
      </c>
      <c r="AY188" s="17" t="s">
        <v>207</v>
      </c>
      <c r="BE188" s="157">
        <f>IF(N188="základní",J188,0)</f>
        <v>0</v>
      </c>
      <c r="BF188" s="157">
        <f>IF(N188="snížená",J188,0)</f>
        <v>0</v>
      </c>
      <c r="BG188" s="157">
        <f>IF(N188="zákl. přenesená",J188,0)</f>
        <v>0</v>
      </c>
      <c r="BH188" s="157">
        <f>IF(N188="sníž. přenesená",J188,0)</f>
        <v>0</v>
      </c>
      <c r="BI188" s="157">
        <f>IF(N188="nulová",J188,0)</f>
        <v>0</v>
      </c>
      <c r="BJ188" s="17" t="s">
        <v>87</v>
      </c>
      <c r="BK188" s="157">
        <f>ROUND(I188*H188,2)</f>
        <v>0</v>
      </c>
      <c r="BL188" s="17" t="s">
        <v>604</v>
      </c>
      <c r="BM188" s="156" t="s">
        <v>2146</v>
      </c>
    </row>
    <row r="189" spans="1:47" s="2" customFormat="1" ht="19.5">
      <c r="A189" s="32"/>
      <c r="B189" s="33"/>
      <c r="C189" s="32"/>
      <c r="D189" s="158" t="s">
        <v>213</v>
      </c>
      <c r="E189" s="32"/>
      <c r="F189" s="159" t="s">
        <v>2147</v>
      </c>
      <c r="G189" s="32"/>
      <c r="H189" s="32"/>
      <c r="I189" s="160"/>
      <c r="J189" s="32"/>
      <c r="K189" s="32"/>
      <c r="L189" s="33"/>
      <c r="M189" s="161"/>
      <c r="N189" s="162"/>
      <c r="O189" s="58"/>
      <c r="P189" s="58"/>
      <c r="Q189" s="58"/>
      <c r="R189" s="58"/>
      <c r="S189" s="58"/>
      <c r="T189" s="59"/>
      <c r="U189" s="32"/>
      <c r="V189" s="32"/>
      <c r="W189" s="32"/>
      <c r="X189" s="32"/>
      <c r="Y189" s="32"/>
      <c r="Z189" s="32"/>
      <c r="AA189" s="32"/>
      <c r="AB189" s="32"/>
      <c r="AC189" s="32"/>
      <c r="AD189" s="32"/>
      <c r="AE189" s="32"/>
      <c r="AT189" s="17" t="s">
        <v>213</v>
      </c>
      <c r="AU189" s="17" t="s">
        <v>87</v>
      </c>
    </row>
    <row r="190" spans="1:65" s="2" customFormat="1" ht="16.5" customHeight="1">
      <c r="A190" s="32"/>
      <c r="B190" s="143"/>
      <c r="C190" s="197" t="s">
        <v>272</v>
      </c>
      <c r="D190" s="197" t="s">
        <v>267</v>
      </c>
      <c r="E190" s="198" t="s">
        <v>2148</v>
      </c>
      <c r="F190" s="199" t="s">
        <v>2149</v>
      </c>
      <c r="G190" s="200" t="s">
        <v>333</v>
      </c>
      <c r="H190" s="201">
        <v>70</v>
      </c>
      <c r="I190" s="202"/>
      <c r="J190" s="203">
        <f>ROUND(I190*H190,2)</f>
        <v>0</v>
      </c>
      <c r="K190" s="204"/>
      <c r="L190" s="205"/>
      <c r="M190" s="206" t="s">
        <v>1</v>
      </c>
      <c r="N190" s="207" t="s">
        <v>44</v>
      </c>
      <c r="O190" s="58"/>
      <c r="P190" s="154">
        <f>O190*H190</f>
        <v>0</v>
      </c>
      <c r="Q190" s="154">
        <v>0</v>
      </c>
      <c r="R190" s="154">
        <f>Q190*H190</f>
        <v>0</v>
      </c>
      <c r="S190" s="154">
        <v>0</v>
      </c>
      <c r="T190" s="155">
        <f>S190*H190</f>
        <v>0</v>
      </c>
      <c r="U190" s="32"/>
      <c r="V190" s="32"/>
      <c r="W190" s="32"/>
      <c r="X190" s="32"/>
      <c r="Y190" s="32"/>
      <c r="Z190" s="32"/>
      <c r="AA190" s="32"/>
      <c r="AB190" s="32"/>
      <c r="AC190" s="32"/>
      <c r="AD190" s="32"/>
      <c r="AE190" s="32"/>
      <c r="AR190" s="156" t="s">
        <v>604</v>
      </c>
      <c r="AT190" s="156" t="s">
        <v>267</v>
      </c>
      <c r="AU190" s="156" t="s">
        <v>87</v>
      </c>
      <c r="AY190" s="17" t="s">
        <v>207</v>
      </c>
      <c r="BE190" s="157">
        <f>IF(N190="základní",J190,0)</f>
        <v>0</v>
      </c>
      <c r="BF190" s="157">
        <f>IF(N190="snížená",J190,0)</f>
        <v>0</v>
      </c>
      <c r="BG190" s="157">
        <f>IF(N190="zákl. přenesená",J190,0)</f>
        <v>0</v>
      </c>
      <c r="BH190" s="157">
        <f>IF(N190="sníž. přenesená",J190,0)</f>
        <v>0</v>
      </c>
      <c r="BI190" s="157">
        <f>IF(N190="nulová",J190,0)</f>
        <v>0</v>
      </c>
      <c r="BJ190" s="17" t="s">
        <v>87</v>
      </c>
      <c r="BK190" s="157">
        <f>ROUND(I190*H190,2)</f>
        <v>0</v>
      </c>
      <c r="BL190" s="17" t="s">
        <v>604</v>
      </c>
      <c r="BM190" s="156" t="s">
        <v>2150</v>
      </c>
    </row>
    <row r="191" spans="1:47" s="2" customFormat="1" ht="19.5">
      <c r="A191" s="32"/>
      <c r="B191" s="33"/>
      <c r="C191" s="32"/>
      <c r="D191" s="158" t="s">
        <v>213</v>
      </c>
      <c r="E191" s="32"/>
      <c r="F191" s="159" t="s">
        <v>2151</v>
      </c>
      <c r="G191" s="32"/>
      <c r="H191" s="32"/>
      <c r="I191" s="160"/>
      <c r="J191" s="32"/>
      <c r="K191" s="32"/>
      <c r="L191" s="33"/>
      <c r="M191" s="161"/>
      <c r="N191" s="162"/>
      <c r="O191" s="58"/>
      <c r="P191" s="58"/>
      <c r="Q191" s="58"/>
      <c r="R191" s="58"/>
      <c r="S191" s="58"/>
      <c r="T191" s="59"/>
      <c r="U191" s="32"/>
      <c r="V191" s="32"/>
      <c r="W191" s="32"/>
      <c r="X191" s="32"/>
      <c r="Y191" s="32"/>
      <c r="Z191" s="32"/>
      <c r="AA191" s="32"/>
      <c r="AB191" s="32"/>
      <c r="AC191" s="32"/>
      <c r="AD191" s="32"/>
      <c r="AE191" s="32"/>
      <c r="AT191" s="17" t="s">
        <v>213</v>
      </c>
      <c r="AU191" s="17" t="s">
        <v>87</v>
      </c>
    </row>
    <row r="192" spans="1:65" s="2" customFormat="1" ht="44.25" customHeight="1">
      <c r="A192" s="32"/>
      <c r="B192" s="143"/>
      <c r="C192" s="197" t="s">
        <v>335</v>
      </c>
      <c r="D192" s="197" t="s">
        <v>267</v>
      </c>
      <c r="E192" s="198" t="s">
        <v>2152</v>
      </c>
      <c r="F192" s="199" t="s">
        <v>2153</v>
      </c>
      <c r="G192" s="200" t="s">
        <v>333</v>
      </c>
      <c r="H192" s="201">
        <v>76</v>
      </c>
      <c r="I192" s="202"/>
      <c r="J192" s="203">
        <f>ROUND(I192*H192,2)</f>
        <v>0</v>
      </c>
      <c r="K192" s="204"/>
      <c r="L192" s="205"/>
      <c r="M192" s="206" t="s">
        <v>1</v>
      </c>
      <c r="N192" s="207" t="s">
        <v>44</v>
      </c>
      <c r="O192" s="58"/>
      <c r="P192" s="154">
        <f>O192*H192</f>
        <v>0</v>
      </c>
      <c r="Q192" s="154">
        <v>0</v>
      </c>
      <c r="R192" s="154">
        <f>Q192*H192</f>
        <v>0</v>
      </c>
      <c r="S192" s="154">
        <v>0</v>
      </c>
      <c r="T192" s="155">
        <f>S192*H192</f>
        <v>0</v>
      </c>
      <c r="U192" s="32"/>
      <c r="V192" s="32"/>
      <c r="W192" s="32"/>
      <c r="X192" s="32"/>
      <c r="Y192" s="32"/>
      <c r="Z192" s="32"/>
      <c r="AA192" s="32"/>
      <c r="AB192" s="32"/>
      <c r="AC192" s="32"/>
      <c r="AD192" s="32"/>
      <c r="AE192" s="32"/>
      <c r="AR192" s="156" t="s">
        <v>604</v>
      </c>
      <c r="AT192" s="156" t="s">
        <v>267</v>
      </c>
      <c r="AU192" s="156" t="s">
        <v>87</v>
      </c>
      <c r="AY192" s="17" t="s">
        <v>207</v>
      </c>
      <c r="BE192" s="157">
        <f>IF(N192="základní",J192,0)</f>
        <v>0</v>
      </c>
      <c r="BF192" s="157">
        <f>IF(N192="snížená",J192,0)</f>
        <v>0</v>
      </c>
      <c r="BG192" s="157">
        <f>IF(N192="zákl. přenesená",J192,0)</f>
        <v>0</v>
      </c>
      <c r="BH192" s="157">
        <f>IF(N192="sníž. přenesená",J192,0)</f>
        <v>0</v>
      </c>
      <c r="BI192" s="157">
        <f>IF(N192="nulová",J192,0)</f>
        <v>0</v>
      </c>
      <c r="BJ192" s="17" t="s">
        <v>87</v>
      </c>
      <c r="BK192" s="157">
        <f>ROUND(I192*H192,2)</f>
        <v>0</v>
      </c>
      <c r="BL192" s="17" t="s">
        <v>604</v>
      </c>
      <c r="BM192" s="156" t="s">
        <v>2154</v>
      </c>
    </row>
    <row r="193" spans="1:47" s="2" customFormat="1" ht="29.25">
      <c r="A193" s="32"/>
      <c r="B193" s="33"/>
      <c r="C193" s="32"/>
      <c r="D193" s="158" t="s">
        <v>213</v>
      </c>
      <c r="E193" s="32"/>
      <c r="F193" s="159" t="s">
        <v>2153</v>
      </c>
      <c r="G193" s="32"/>
      <c r="H193" s="32"/>
      <c r="I193" s="160"/>
      <c r="J193" s="32"/>
      <c r="K193" s="32"/>
      <c r="L193" s="33"/>
      <c r="M193" s="161"/>
      <c r="N193" s="162"/>
      <c r="O193" s="58"/>
      <c r="P193" s="58"/>
      <c r="Q193" s="58"/>
      <c r="R193" s="58"/>
      <c r="S193" s="58"/>
      <c r="T193" s="59"/>
      <c r="U193" s="32"/>
      <c r="V193" s="32"/>
      <c r="W193" s="32"/>
      <c r="X193" s="32"/>
      <c r="Y193" s="32"/>
      <c r="Z193" s="32"/>
      <c r="AA193" s="32"/>
      <c r="AB193" s="32"/>
      <c r="AC193" s="32"/>
      <c r="AD193" s="32"/>
      <c r="AE193" s="32"/>
      <c r="AT193" s="17" t="s">
        <v>213</v>
      </c>
      <c r="AU193" s="17" t="s">
        <v>87</v>
      </c>
    </row>
    <row r="194" spans="1:47" s="2" customFormat="1" ht="78">
      <c r="A194" s="32"/>
      <c r="B194" s="33"/>
      <c r="C194" s="32"/>
      <c r="D194" s="158" t="s">
        <v>214</v>
      </c>
      <c r="E194" s="32"/>
      <c r="F194" s="163" t="s">
        <v>2155</v>
      </c>
      <c r="G194" s="32"/>
      <c r="H194" s="32"/>
      <c r="I194" s="160"/>
      <c r="J194" s="32"/>
      <c r="K194" s="32"/>
      <c r="L194" s="33"/>
      <c r="M194" s="161"/>
      <c r="N194" s="162"/>
      <c r="O194" s="58"/>
      <c r="P194" s="58"/>
      <c r="Q194" s="58"/>
      <c r="R194" s="58"/>
      <c r="S194" s="58"/>
      <c r="T194" s="59"/>
      <c r="U194" s="32"/>
      <c r="V194" s="32"/>
      <c r="W194" s="32"/>
      <c r="X194" s="32"/>
      <c r="Y194" s="32"/>
      <c r="Z194" s="32"/>
      <c r="AA194" s="32"/>
      <c r="AB194" s="32"/>
      <c r="AC194" s="32"/>
      <c r="AD194" s="32"/>
      <c r="AE194" s="32"/>
      <c r="AT194" s="17" t="s">
        <v>214</v>
      </c>
      <c r="AU194" s="17" t="s">
        <v>87</v>
      </c>
    </row>
    <row r="195" spans="1:65" s="2" customFormat="1" ht="44.25" customHeight="1">
      <c r="A195" s="32"/>
      <c r="B195" s="143"/>
      <c r="C195" s="197" t="s">
        <v>275</v>
      </c>
      <c r="D195" s="197" t="s">
        <v>267</v>
      </c>
      <c r="E195" s="198" t="s">
        <v>2156</v>
      </c>
      <c r="F195" s="199" t="s">
        <v>2157</v>
      </c>
      <c r="G195" s="200" t="s">
        <v>333</v>
      </c>
      <c r="H195" s="201">
        <v>14</v>
      </c>
      <c r="I195" s="202"/>
      <c r="J195" s="203">
        <f>ROUND(I195*H195,2)</f>
        <v>0</v>
      </c>
      <c r="K195" s="204"/>
      <c r="L195" s="205"/>
      <c r="M195" s="206" t="s">
        <v>1</v>
      </c>
      <c r="N195" s="207" t="s">
        <v>44</v>
      </c>
      <c r="O195" s="58"/>
      <c r="P195" s="154">
        <f>O195*H195</f>
        <v>0</v>
      </c>
      <c r="Q195" s="154">
        <v>0</v>
      </c>
      <c r="R195" s="154">
        <f>Q195*H195</f>
        <v>0</v>
      </c>
      <c r="S195" s="154">
        <v>0</v>
      </c>
      <c r="T195" s="155">
        <f>S195*H195</f>
        <v>0</v>
      </c>
      <c r="U195" s="32"/>
      <c r="V195" s="32"/>
      <c r="W195" s="32"/>
      <c r="X195" s="32"/>
      <c r="Y195" s="32"/>
      <c r="Z195" s="32"/>
      <c r="AA195" s="32"/>
      <c r="AB195" s="32"/>
      <c r="AC195" s="32"/>
      <c r="AD195" s="32"/>
      <c r="AE195" s="32"/>
      <c r="AR195" s="156" t="s">
        <v>604</v>
      </c>
      <c r="AT195" s="156" t="s">
        <v>267</v>
      </c>
      <c r="AU195" s="156" t="s">
        <v>87</v>
      </c>
      <c r="AY195" s="17" t="s">
        <v>207</v>
      </c>
      <c r="BE195" s="157">
        <f>IF(N195="základní",J195,0)</f>
        <v>0</v>
      </c>
      <c r="BF195" s="157">
        <f>IF(N195="snížená",J195,0)</f>
        <v>0</v>
      </c>
      <c r="BG195" s="157">
        <f>IF(N195="zákl. přenesená",J195,0)</f>
        <v>0</v>
      </c>
      <c r="BH195" s="157">
        <f>IF(N195="sníž. přenesená",J195,0)</f>
        <v>0</v>
      </c>
      <c r="BI195" s="157">
        <f>IF(N195="nulová",J195,0)</f>
        <v>0</v>
      </c>
      <c r="BJ195" s="17" t="s">
        <v>87</v>
      </c>
      <c r="BK195" s="157">
        <f>ROUND(I195*H195,2)</f>
        <v>0</v>
      </c>
      <c r="BL195" s="17" t="s">
        <v>604</v>
      </c>
      <c r="BM195" s="156" t="s">
        <v>2158</v>
      </c>
    </row>
    <row r="196" spans="1:47" s="2" customFormat="1" ht="29.25">
      <c r="A196" s="32"/>
      <c r="B196" s="33"/>
      <c r="C196" s="32"/>
      <c r="D196" s="158" t="s">
        <v>213</v>
      </c>
      <c r="E196" s="32"/>
      <c r="F196" s="159" t="s">
        <v>2157</v>
      </c>
      <c r="G196" s="32"/>
      <c r="H196" s="32"/>
      <c r="I196" s="160"/>
      <c r="J196" s="32"/>
      <c r="K196" s="32"/>
      <c r="L196" s="33"/>
      <c r="M196" s="161"/>
      <c r="N196" s="162"/>
      <c r="O196" s="58"/>
      <c r="P196" s="58"/>
      <c r="Q196" s="58"/>
      <c r="R196" s="58"/>
      <c r="S196" s="58"/>
      <c r="T196" s="59"/>
      <c r="U196" s="32"/>
      <c r="V196" s="32"/>
      <c r="W196" s="32"/>
      <c r="X196" s="32"/>
      <c r="Y196" s="32"/>
      <c r="Z196" s="32"/>
      <c r="AA196" s="32"/>
      <c r="AB196" s="32"/>
      <c r="AC196" s="32"/>
      <c r="AD196" s="32"/>
      <c r="AE196" s="32"/>
      <c r="AT196" s="17" t="s">
        <v>213</v>
      </c>
      <c r="AU196" s="17" t="s">
        <v>87</v>
      </c>
    </row>
    <row r="197" spans="1:47" s="2" customFormat="1" ht="78">
      <c r="A197" s="32"/>
      <c r="B197" s="33"/>
      <c r="C197" s="32"/>
      <c r="D197" s="158" t="s">
        <v>214</v>
      </c>
      <c r="E197" s="32"/>
      <c r="F197" s="163" t="s">
        <v>2155</v>
      </c>
      <c r="G197" s="32"/>
      <c r="H197" s="32"/>
      <c r="I197" s="160"/>
      <c r="J197" s="32"/>
      <c r="K197" s="32"/>
      <c r="L197" s="33"/>
      <c r="M197" s="161"/>
      <c r="N197" s="162"/>
      <c r="O197" s="58"/>
      <c r="P197" s="58"/>
      <c r="Q197" s="58"/>
      <c r="R197" s="58"/>
      <c r="S197" s="58"/>
      <c r="T197" s="59"/>
      <c r="U197" s="32"/>
      <c r="V197" s="32"/>
      <c r="W197" s="32"/>
      <c r="X197" s="32"/>
      <c r="Y197" s="32"/>
      <c r="Z197" s="32"/>
      <c r="AA197" s="32"/>
      <c r="AB197" s="32"/>
      <c r="AC197" s="32"/>
      <c r="AD197" s="32"/>
      <c r="AE197" s="32"/>
      <c r="AT197" s="17" t="s">
        <v>214</v>
      </c>
      <c r="AU197" s="17" t="s">
        <v>87</v>
      </c>
    </row>
    <row r="198" spans="1:65" s="2" customFormat="1" ht="44.25" customHeight="1">
      <c r="A198" s="32"/>
      <c r="B198" s="143"/>
      <c r="C198" s="197" t="s">
        <v>429</v>
      </c>
      <c r="D198" s="197" t="s">
        <v>267</v>
      </c>
      <c r="E198" s="198" t="s">
        <v>2159</v>
      </c>
      <c r="F198" s="199" t="s">
        <v>2160</v>
      </c>
      <c r="G198" s="200" t="s">
        <v>333</v>
      </c>
      <c r="H198" s="201">
        <v>2</v>
      </c>
      <c r="I198" s="202"/>
      <c r="J198" s="203">
        <f>ROUND(I198*H198,2)</f>
        <v>0</v>
      </c>
      <c r="K198" s="204"/>
      <c r="L198" s="205"/>
      <c r="M198" s="206" t="s">
        <v>1</v>
      </c>
      <c r="N198" s="207" t="s">
        <v>44</v>
      </c>
      <c r="O198" s="58"/>
      <c r="P198" s="154">
        <f>O198*H198</f>
        <v>0</v>
      </c>
      <c r="Q198" s="154">
        <v>0</v>
      </c>
      <c r="R198" s="154">
        <f>Q198*H198</f>
        <v>0</v>
      </c>
      <c r="S198" s="154">
        <v>0</v>
      </c>
      <c r="T198" s="155">
        <f>S198*H198</f>
        <v>0</v>
      </c>
      <c r="U198" s="32"/>
      <c r="V198" s="32"/>
      <c r="W198" s="32"/>
      <c r="X198" s="32"/>
      <c r="Y198" s="32"/>
      <c r="Z198" s="32"/>
      <c r="AA198" s="32"/>
      <c r="AB198" s="32"/>
      <c r="AC198" s="32"/>
      <c r="AD198" s="32"/>
      <c r="AE198" s="32"/>
      <c r="AR198" s="156" t="s">
        <v>604</v>
      </c>
      <c r="AT198" s="156" t="s">
        <v>267</v>
      </c>
      <c r="AU198" s="156" t="s">
        <v>87</v>
      </c>
      <c r="AY198" s="17" t="s">
        <v>207</v>
      </c>
      <c r="BE198" s="157">
        <f>IF(N198="základní",J198,0)</f>
        <v>0</v>
      </c>
      <c r="BF198" s="157">
        <f>IF(N198="snížená",J198,0)</f>
        <v>0</v>
      </c>
      <c r="BG198" s="157">
        <f>IF(N198="zákl. přenesená",J198,0)</f>
        <v>0</v>
      </c>
      <c r="BH198" s="157">
        <f>IF(N198="sníž. přenesená",J198,0)</f>
        <v>0</v>
      </c>
      <c r="BI198" s="157">
        <f>IF(N198="nulová",J198,0)</f>
        <v>0</v>
      </c>
      <c r="BJ198" s="17" t="s">
        <v>87</v>
      </c>
      <c r="BK198" s="157">
        <f>ROUND(I198*H198,2)</f>
        <v>0</v>
      </c>
      <c r="BL198" s="17" t="s">
        <v>604</v>
      </c>
      <c r="BM198" s="156" t="s">
        <v>2161</v>
      </c>
    </row>
    <row r="199" spans="1:47" s="2" customFormat="1" ht="29.25">
      <c r="A199" s="32"/>
      <c r="B199" s="33"/>
      <c r="C199" s="32"/>
      <c r="D199" s="158" t="s">
        <v>213</v>
      </c>
      <c r="E199" s="32"/>
      <c r="F199" s="159" t="s">
        <v>2160</v>
      </c>
      <c r="G199" s="32"/>
      <c r="H199" s="32"/>
      <c r="I199" s="160"/>
      <c r="J199" s="32"/>
      <c r="K199" s="32"/>
      <c r="L199" s="33"/>
      <c r="M199" s="161"/>
      <c r="N199" s="162"/>
      <c r="O199" s="58"/>
      <c r="P199" s="58"/>
      <c r="Q199" s="58"/>
      <c r="R199" s="58"/>
      <c r="S199" s="58"/>
      <c r="T199" s="59"/>
      <c r="U199" s="32"/>
      <c r="V199" s="32"/>
      <c r="W199" s="32"/>
      <c r="X199" s="32"/>
      <c r="Y199" s="32"/>
      <c r="Z199" s="32"/>
      <c r="AA199" s="32"/>
      <c r="AB199" s="32"/>
      <c r="AC199" s="32"/>
      <c r="AD199" s="32"/>
      <c r="AE199" s="32"/>
      <c r="AT199" s="17" t="s">
        <v>213</v>
      </c>
      <c r="AU199" s="17" t="s">
        <v>87</v>
      </c>
    </row>
    <row r="200" spans="1:47" s="2" customFormat="1" ht="78">
      <c r="A200" s="32"/>
      <c r="B200" s="33"/>
      <c r="C200" s="32"/>
      <c r="D200" s="158" t="s">
        <v>214</v>
      </c>
      <c r="E200" s="32"/>
      <c r="F200" s="163" t="s">
        <v>2155</v>
      </c>
      <c r="G200" s="32"/>
      <c r="H200" s="32"/>
      <c r="I200" s="160"/>
      <c r="J200" s="32"/>
      <c r="K200" s="32"/>
      <c r="L200" s="33"/>
      <c r="M200" s="161"/>
      <c r="N200" s="162"/>
      <c r="O200" s="58"/>
      <c r="P200" s="58"/>
      <c r="Q200" s="58"/>
      <c r="R200" s="58"/>
      <c r="S200" s="58"/>
      <c r="T200" s="59"/>
      <c r="U200" s="32"/>
      <c r="V200" s="32"/>
      <c r="W200" s="32"/>
      <c r="X200" s="32"/>
      <c r="Y200" s="32"/>
      <c r="Z200" s="32"/>
      <c r="AA200" s="32"/>
      <c r="AB200" s="32"/>
      <c r="AC200" s="32"/>
      <c r="AD200" s="32"/>
      <c r="AE200" s="32"/>
      <c r="AT200" s="17" t="s">
        <v>214</v>
      </c>
      <c r="AU200" s="17" t="s">
        <v>87</v>
      </c>
    </row>
    <row r="201" spans="1:65" s="2" customFormat="1" ht="44.25" customHeight="1">
      <c r="A201" s="32"/>
      <c r="B201" s="143"/>
      <c r="C201" s="197" t="s">
        <v>279</v>
      </c>
      <c r="D201" s="197" t="s">
        <v>267</v>
      </c>
      <c r="E201" s="198" t="s">
        <v>2162</v>
      </c>
      <c r="F201" s="199" t="s">
        <v>2163</v>
      </c>
      <c r="G201" s="200" t="s">
        <v>333</v>
      </c>
      <c r="H201" s="201">
        <v>4</v>
      </c>
      <c r="I201" s="202"/>
      <c r="J201" s="203">
        <f>ROUND(I201*H201,2)</f>
        <v>0</v>
      </c>
      <c r="K201" s="204"/>
      <c r="L201" s="205"/>
      <c r="M201" s="206" t="s">
        <v>1</v>
      </c>
      <c r="N201" s="207" t="s">
        <v>44</v>
      </c>
      <c r="O201" s="58"/>
      <c r="P201" s="154">
        <f>O201*H201</f>
        <v>0</v>
      </c>
      <c r="Q201" s="154">
        <v>0</v>
      </c>
      <c r="R201" s="154">
        <f>Q201*H201</f>
        <v>0</v>
      </c>
      <c r="S201" s="154">
        <v>0</v>
      </c>
      <c r="T201" s="155">
        <f>S201*H201</f>
        <v>0</v>
      </c>
      <c r="U201" s="32"/>
      <c r="V201" s="32"/>
      <c r="W201" s="32"/>
      <c r="X201" s="32"/>
      <c r="Y201" s="32"/>
      <c r="Z201" s="32"/>
      <c r="AA201" s="32"/>
      <c r="AB201" s="32"/>
      <c r="AC201" s="32"/>
      <c r="AD201" s="32"/>
      <c r="AE201" s="32"/>
      <c r="AR201" s="156" t="s">
        <v>604</v>
      </c>
      <c r="AT201" s="156" t="s">
        <v>267</v>
      </c>
      <c r="AU201" s="156" t="s">
        <v>87</v>
      </c>
      <c r="AY201" s="17" t="s">
        <v>207</v>
      </c>
      <c r="BE201" s="157">
        <f>IF(N201="základní",J201,0)</f>
        <v>0</v>
      </c>
      <c r="BF201" s="157">
        <f>IF(N201="snížená",J201,0)</f>
        <v>0</v>
      </c>
      <c r="BG201" s="157">
        <f>IF(N201="zákl. přenesená",J201,0)</f>
        <v>0</v>
      </c>
      <c r="BH201" s="157">
        <f>IF(N201="sníž. přenesená",J201,0)</f>
        <v>0</v>
      </c>
      <c r="BI201" s="157">
        <f>IF(N201="nulová",J201,0)</f>
        <v>0</v>
      </c>
      <c r="BJ201" s="17" t="s">
        <v>87</v>
      </c>
      <c r="BK201" s="157">
        <f>ROUND(I201*H201,2)</f>
        <v>0</v>
      </c>
      <c r="BL201" s="17" t="s">
        <v>604</v>
      </c>
      <c r="BM201" s="156" t="s">
        <v>2164</v>
      </c>
    </row>
    <row r="202" spans="1:47" s="2" customFormat="1" ht="29.25">
      <c r="A202" s="32"/>
      <c r="B202" s="33"/>
      <c r="C202" s="32"/>
      <c r="D202" s="158" t="s">
        <v>213</v>
      </c>
      <c r="E202" s="32"/>
      <c r="F202" s="159" t="s">
        <v>2163</v>
      </c>
      <c r="G202" s="32"/>
      <c r="H202" s="32"/>
      <c r="I202" s="160"/>
      <c r="J202" s="32"/>
      <c r="K202" s="32"/>
      <c r="L202" s="33"/>
      <c r="M202" s="161"/>
      <c r="N202" s="162"/>
      <c r="O202" s="58"/>
      <c r="P202" s="58"/>
      <c r="Q202" s="58"/>
      <c r="R202" s="58"/>
      <c r="S202" s="58"/>
      <c r="T202" s="59"/>
      <c r="U202" s="32"/>
      <c r="V202" s="32"/>
      <c r="W202" s="32"/>
      <c r="X202" s="32"/>
      <c r="Y202" s="32"/>
      <c r="Z202" s="32"/>
      <c r="AA202" s="32"/>
      <c r="AB202" s="32"/>
      <c r="AC202" s="32"/>
      <c r="AD202" s="32"/>
      <c r="AE202" s="32"/>
      <c r="AT202" s="17" t="s">
        <v>213</v>
      </c>
      <c r="AU202" s="17" t="s">
        <v>87</v>
      </c>
    </row>
    <row r="203" spans="1:47" s="2" customFormat="1" ht="78">
      <c r="A203" s="32"/>
      <c r="B203" s="33"/>
      <c r="C203" s="32"/>
      <c r="D203" s="158" t="s">
        <v>214</v>
      </c>
      <c r="E203" s="32"/>
      <c r="F203" s="163" t="s">
        <v>2155</v>
      </c>
      <c r="G203" s="32"/>
      <c r="H203" s="32"/>
      <c r="I203" s="160"/>
      <c r="J203" s="32"/>
      <c r="K203" s="32"/>
      <c r="L203" s="33"/>
      <c r="M203" s="161"/>
      <c r="N203" s="162"/>
      <c r="O203" s="58"/>
      <c r="P203" s="58"/>
      <c r="Q203" s="58"/>
      <c r="R203" s="58"/>
      <c r="S203" s="58"/>
      <c r="T203" s="59"/>
      <c r="U203" s="32"/>
      <c r="V203" s="32"/>
      <c r="W203" s="32"/>
      <c r="X203" s="32"/>
      <c r="Y203" s="32"/>
      <c r="Z203" s="32"/>
      <c r="AA203" s="32"/>
      <c r="AB203" s="32"/>
      <c r="AC203" s="32"/>
      <c r="AD203" s="32"/>
      <c r="AE203" s="32"/>
      <c r="AT203" s="17" t="s">
        <v>214</v>
      </c>
      <c r="AU203" s="17" t="s">
        <v>87</v>
      </c>
    </row>
    <row r="204" spans="1:65" s="2" customFormat="1" ht="33" customHeight="1">
      <c r="A204" s="32"/>
      <c r="B204" s="143"/>
      <c r="C204" s="144" t="s">
        <v>542</v>
      </c>
      <c r="D204" s="144" t="s">
        <v>208</v>
      </c>
      <c r="E204" s="145" t="s">
        <v>2165</v>
      </c>
      <c r="F204" s="146" t="s">
        <v>2166</v>
      </c>
      <c r="G204" s="147" t="s">
        <v>333</v>
      </c>
      <c r="H204" s="148">
        <v>3</v>
      </c>
      <c r="I204" s="149"/>
      <c r="J204" s="150">
        <f>ROUND(I204*H204,2)</f>
        <v>0</v>
      </c>
      <c r="K204" s="151"/>
      <c r="L204" s="33"/>
      <c r="M204" s="152" t="s">
        <v>1</v>
      </c>
      <c r="N204" s="153" t="s">
        <v>44</v>
      </c>
      <c r="O204" s="58"/>
      <c r="P204" s="154">
        <f>O204*H204</f>
        <v>0</v>
      </c>
      <c r="Q204" s="154">
        <v>0</v>
      </c>
      <c r="R204" s="154">
        <f>Q204*H204</f>
        <v>0</v>
      </c>
      <c r="S204" s="154">
        <v>0</v>
      </c>
      <c r="T204" s="155">
        <f>S204*H204</f>
        <v>0</v>
      </c>
      <c r="U204" s="32"/>
      <c r="V204" s="32"/>
      <c r="W204" s="32"/>
      <c r="X204" s="32"/>
      <c r="Y204" s="32"/>
      <c r="Z204" s="32"/>
      <c r="AA204" s="32"/>
      <c r="AB204" s="32"/>
      <c r="AC204" s="32"/>
      <c r="AD204" s="32"/>
      <c r="AE204" s="32"/>
      <c r="AR204" s="156" t="s">
        <v>902</v>
      </c>
      <c r="AT204" s="156" t="s">
        <v>208</v>
      </c>
      <c r="AU204" s="156" t="s">
        <v>87</v>
      </c>
      <c r="AY204" s="17" t="s">
        <v>207</v>
      </c>
      <c r="BE204" s="157">
        <f>IF(N204="základní",J204,0)</f>
        <v>0</v>
      </c>
      <c r="BF204" s="157">
        <f>IF(N204="snížená",J204,0)</f>
        <v>0</v>
      </c>
      <c r="BG204" s="157">
        <f>IF(N204="zákl. přenesená",J204,0)</f>
        <v>0</v>
      </c>
      <c r="BH204" s="157">
        <f>IF(N204="sníž. přenesená",J204,0)</f>
        <v>0</v>
      </c>
      <c r="BI204" s="157">
        <f>IF(N204="nulová",J204,0)</f>
        <v>0</v>
      </c>
      <c r="BJ204" s="17" t="s">
        <v>87</v>
      </c>
      <c r="BK204" s="157">
        <f>ROUND(I204*H204,2)</f>
        <v>0</v>
      </c>
      <c r="BL204" s="17" t="s">
        <v>902</v>
      </c>
      <c r="BM204" s="156" t="s">
        <v>2167</v>
      </c>
    </row>
    <row r="205" spans="1:47" s="2" customFormat="1" ht="29.25">
      <c r="A205" s="32"/>
      <c r="B205" s="33"/>
      <c r="C205" s="32"/>
      <c r="D205" s="158" t="s">
        <v>213</v>
      </c>
      <c r="E205" s="32"/>
      <c r="F205" s="159" t="s">
        <v>2168</v>
      </c>
      <c r="G205" s="32"/>
      <c r="H205" s="32"/>
      <c r="I205" s="160"/>
      <c r="J205" s="32"/>
      <c r="K205" s="32"/>
      <c r="L205" s="33"/>
      <c r="M205" s="161"/>
      <c r="N205" s="162"/>
      <c r="O205" s="58"/>
      <c r="P205" s="58"/>
      <c r="Q205" s="58"/>
      <c r="R205" s="58"/>
      <c r="S205" s="58"/>
      <c r="T205" s="59"/>
      <c r="U205" s="32"/>
      <c r="V205" s="32"/>
      <c r="W205" s="32"/>
      <c r="X205" s="32"/>
      <c r="Y205" s="32"/>
      <c r="Z205" s="32"/>
      <c r="AA205" s="32"/>
      <c r="AB205" s="32"/>
      <c r="AC205" s="32"/>
      <c r="AD205" s="32"/>
      <c r="AE205" s="32"/>
      <c r="AT205" s="17" t="s">
        <v>213</v>
      </c>
      <c r="AU205" s="17" t="s">
        <v>87</v>
      </c>
    </row>
    <row r="206" spans="1:65" s="2" customFormat="1" ht="55.5" customHeight="1">
      <c r="A206" s="32"/>
      <c r="B206" s="143"/>
      <c r="C206" s="197" t="s">
        <v>282</v>
      </c>
      <c r="D206" s="197" t="s">
        <v>267</v>
      </c>
      <c r="E206" s="198" t="s">
        <v>2169</v>
      </c>
      <c r="F206" s="199" t="s">
        <v>2170</v>
      </c>
      <c r="G206" s="200" t="s">
        <v>333</v>
      </c>
      <c r="H206" s="201">
        <v>3</v>
      </c>
      <c r="I206" s="202"/>
      <c r="J206" s="203">
        <f>ROUND(I206*H206,2)</f>
        <v>0</v>
      </c>
      <c r="K206" s="204"/>
      <c r="L206" s="205"/>
      <c r="M206" s="206" t="s">
        <v>1</v>
      </c>
      <c r="N206" s="207" t="s">
        <v>44</v>
      </c>
      <c r="O206" s="58"/>
      <c r="P206" s="154">
        <f>O206*H206</f>
        <v>0</v>
      </c>
      <c r="Q206" s="154">
        <v>0</v>
      </c>
      <c r="R206" s="154">
        <f>Q206*H206</f>
        <v>0</v>
      </c>
      <c r="S206" s="154">
        <v>0</v>
      </c>
      <c r="T206" s="155">
        <f>S206*H206</f>
        <v>0</v>
      </c>
      <c r="U206" s="32"/>
      <c r="V206" s="32"/>
      <c r="W206" s="32"/>
      <c r="X206" s="32"/>
      <c r="Y206" s="32"/>
      <c r="Z206" s="32"/>
      <c r="AA206" s="32"/>
      <c r="AB206" s="32"/>
      <c r="AC206" s="32"/>
      <c r="AD206" s="32"/>
      <c r="AE206" s="32"/>
      <c r="AR206" s="156" t="s">
        <v>604</v>
      </c>
      <c r="AT206" s="156" t="s">
        <v>267</v>
      </c>
      <c r="AU206" s="156" t="s">
        <v>87</v>
      </c>
      <c r="AY206" s="17" t="s">
        <v>207</v>
      </c>
      <c r="BE206" s="157">
        <f>IF(N206="základní",J206,0)</f>
        <v>0</v>
      </c>
      <c r="BF206" s="157">
        <f>IF(N206="snížená",J206,0)</f>
        <v>0</v>
      </c>
      <c r="BG206" s="157">
        <f>IF(N206="zákl. přenesená",J206,0)</f>
        <v>0</v>
      </c>
      <c r="BH206" s="157">
        <f>IF(N206="sníž. přenesená",J206,0)</f>
        <v>0</v>
      </c>
      <c r="BI206" s="157">
        <f>IF(N206="nulová",J206,0)</f>
        <v>0</v>
      </c>
      <c r="BJ206" s="17" t="s">
        <v>87</v>
      </c>
      <c r="BK206" s="157">
        <f>ROUND(I206*H206,2)</f>
        <v>0</v>
      </c>
      <c r="BL206" s="17" t="s">
        <v>604</v>
      </c>
      <c r="BM206" s="156" t="s">
        <v>2171</v>
      </c>
    </row>
    <row r="207" spans="1:47" s="2" customFormat="1" ht="39">
      <c r="A207" s="32"/>
      <c r="B207" s="33"/>
      <c r="C207" s="32"/>
      <c r="D207" s="158" t="s">
        <v>213</v>
      </c>
      <c r="E207" s="32"/>
      <c r="F207" s="159" t="s">
        <v>2170</v>
      </c>
      <c r="G207" s="32"/>
      <c r="H207" s="32"/>
      <c r="I207" s="160"/>
      <c r="J207" s="32"/>
      <c r="K207" s="32"/>
      <c r="L207" s="33"/>
      <c r="M207" s="161"/>
      <c r="N207" s="162"/>
      <c r="O207" s="58"/>
      <c r="P207" s="58"/>
      <c r="Q207" s="58"/>
      <c r="R207" s="58"/>
      <c r="S207" s="58"/>
      <c r="T207" s="59"/>
      <c r="U207" s="32"/>
      <c r="V207" s="32"/>
      <c r="W207" s="32"/>
      <c r="X207" s="32"/>
      <c r="Y207" s="32"/>
      <c r="Z207" s="32"/>
      <c r="AA207" s="32"/>
      <c r="AB207" s="32"/>
      <c r="AC207" s="32"/>
      <c r="AD207" s="32"/>
      <c r="AE207" s="32"/>
      <c r="AT207" s="17" t="s">
        <v>213</v>
      </c>
      <c r="AU207" s="17" t="s">
        <v>87</v>
      </c>
    </row>
    <row r="208" spans="1:65" s="2" customFormat="1" ht="44.25" customHeight="1">
      <c r="A208" s="32"/>
      <c r="B208" s="143"/>
      <c r="C208" s="197" t="s">
        <v>549</v>
      </c>
      <c r="D208" s="197" t="s">
        <v>267</v>
      </c>
      <c r="E208" s="198" t="s">
        <v>2172</v>
      </c>
      <c r="F208" s="199" t="s">
        <v>2173</v>
      </c>
      <c r="G208" s="200" t="s">
        <v>333</v>
      </c>
      <c r="H208" s="201">
        <v>3</v>
      </c>
      <c r="I208" s="202"/>
      <c r="J208" s="203">
        <f>ROUND(I208*H208,2)</f>
        <v>0</v>
      </c>
      <c r="K208" s="204"/>
      <c r="L208" s="205"/>
      <c r="M208" s="206" t="s">
        <v>1</v>
      </c>
      <c r="N208" s="207" t="s">
        <v>44</v>
      </c>
      <c r="O208" s="58"/>
      <c r="P208" s="154">
        <f>O208*H208</f>
        <v>0</v>
      </c>
      <c r="Q208" s="154">
        <v>0</v>
      </c>
      <c r="R208" s="154">
        <f>Q208*H208</f>
        <v>0</v>
      </c>
      <c r="S208" s="154">
        <v>0</v>
      </c>
      <c r="T208" s="155">
        <f>S208*H208</f>
        <v>0</v>
      </c>
      <c r="U208" s="32"/>
      <c r="V208" s="32"/>
      <c r="W208" s="32"/>
      <c r="X208" s="32"/>
      <c r="Y208" s="32"/>
      <c r="Z208" s="32"/>
      <c r="AA208" s="32"/>
      <c r="AB208" s="32"/>
      <c r="AC208" s="32"/>
      <c r="AD208" s="32"/>
      <c r="AE208" s="32"/>
      <c r="AR208" s="156" t="s">
        <v>604</v>
      </c>
      <c r="AT208" s="156" t="s">
        <v>267</v>
      </c>
      <c r="AU208" s="156" t="s">
        <v>87</v>
      </c>
      <c r="AY208" s="17" t="s">
        <v>207</v>
      </c>
      <c r="BE208" s="157">
        <f>IF(N208="základní",J208,0)</f>
        <v>0</v>
      </c>
      <c r="BF208" s="157">
        <f>IF(N208="snížená",J208,0)</f>
        <v>0</v>
      </c>
      <c r="BG208" s="157">
        <f>IF(N208="zákl. přenesená",J208,0)</f>
        <v>0</v>
      </c>
      <c r="BH208" s="157">
        <f>IF(N208="sníž. přenesená",J208,0)</f>
        <v>0</v>
      </c>
      <c r="BI208" s="157">
        <f>IF(N208="nulová",J208,0)</f>
        <v>0</v>
      </c>
      <c r="BJ208" s="17" t="s">
        <v>87</v>
      </c>
      <c r="BK208" s="157">
        <f>ROUND(I208*H208,2)</f>
        <v>0</v>
      </c>
      <c r="BL208" s="17" t="s">
        <v>604</v>
      </c>
      <c r="BM208" s="156" t="s">
        <v>2174</v>
      </c>
    </row>
    <row r="209" spans="1:47" s="2" customFormat="1" ht="29.25">
      <c r="A209" s="32"/>
      <c r="B209" s="33"/>
      <c r="C209" s="32"/>
      <c r="D209" s="158" t="s">
        <v>213</v>
      </c>
      <c r="E209" s="32"/>
      <c r="F209" s="159" t="s">
        <v>2173</v>
      </c>
      <c r="G209" s="32"/>
      <c r="H209" s="32"/>
      <c r="I209" s="160"/>
      <c r="J209" s="32"/>
      <c r="K209" s="32"/>
      <c r="L209" s="33"/>
      <c r="M209" s="161"/>
      <c r="N209" s="162"/>
      <c r="O209" s="58"/>
      <c r="P209" s="58"/>
      <c r="Q209" s="58"/>
      <c r="R209" s="58"/>
      <c r="S209" s="58"/>
      <c r="T209" s="59"/>
      <c r="U209" s="32"/>
      <c r="V209" s="32"/>
      <c r="W209" s="32"/>
      <c r="X209" s="32"/>
      <c r="Y209" s="32"/>
      <c r="Z209" s="32"/>
      <c r="AA209" s="32"/>
      <c r="AB209" s="32"/>
      <c r="AC209" s="32"/>
      <c r="AD209" s="32"/>
      <c r="AE209" s="32"/>
      <c r="AT209" s="17" t="s">
        <v>213</v>
      </c>
      <c r="AU209" s="17" t="s">
        <v>87</v>
      </c>
    </row>
    <row r="210" spans="1:65" s="2" customFormat="1" ht="55.5" customHeight="1">
      <c r="A210" s="32"/>
      <c r="B210" s="143"/>
      <c r="C210" s="197" t="s">
        <v>285</v>
      </c>
      <c r="D210" s="197" t="s">
        <v>267</v>
      </c>
      <c r="E210" s="198" t="s">
        <v>2175</v>
      </c>
      <c r="F210" s="199" t="s">
        <v>2176</v>
      </c>
      <c r="G210" s="200" t="s">
        <v>333</v>
      </c>
      <c r="H210" s="201">
        <v>12</v>
      </c>
      <c r="I210" s="202"/>
      <c r="J210" s="203">
        <f>ROUND(I210*H210,2)</f>
        <v>0</v>
      </c>
      <c r="K210" s="204"/>
      <c r="L210" s="205"/>
      <c r="M210" s="206" t="s">
        <v>1</v>
      </c>
      <c r="N210" s="207" t="s">
        <v>44</v>
      </c>
      <c r="O210" s="58"/>
      <c r="P210" s="154">
        <f>O210*H210</f>
        <v>0</v>
      </c>
      <c r="Q210" s="154">
        <v>0</v>
      </c>
      <c r="R210" s="154">
        <f>Q210*H210</f>
        <v>0</v>
      </c>
      <c r="S210" s="154">
        <v>0</v>
      </c>
      <c r="T210" s="155">
        <f>S210*H210</f>
        <v>0</v>
      </c>
      <c r="U210" s="32"/>
      <c r="V210" s="32"/>
      <c r="W210" s="32"/>
      <c r="X210" s="32"/>
      <c r="Y210" s="32"/>
      <c r="Z210" s="32"/>
      <c r="AA210" s="32"/>
      <c r="AB210" s="32"/>
      <c r="AC210" s="32"/>
      <c r="AD210" s="32"/>
      <c r="AE210" s="32"/>
      <c r="AR210" s="156" t="s">
        <v>604</v>
      </c>
      <c r="AT210" s="156" t="s">
        <v>267</v>
      </c>
      <c r="AU210" s="156" t="s">
        <v>87</v>
      </c>
      <c r="AY210" s="17" t="s">
        <v>207</v>
      </c>
      <c r="BE210" s="157">
        <f>IF(N210="základní",J210,0)</f>
        <v>0</v>
      </c>
      <c r="BF210" s="157">
        <f>IF(N210="snížená",J210,0)</f>
        <v>0</v>
      </c>
      <c r="BG210" s="157">
        <f>IF(N210="zákl. přenesená",J210,0)</f>
        <v>0</v>
      </c>
      <c r="BH210" s="157">
        <f>IF(N210="sníž. přenesená",J210,0)</f>
        <v>0</v>
      </c>
      <c r="BI210" s="157">
        <f>IF(N210="nulová",J210,0)</f>
        <v>0</v>
      </c>
      <c r="BJ210" s="17" t="s">
        <v>87</v>
      </c>
      <c r="BK210" s="157">
        <f>ROUND(I210*H210,2)</f>
        <v>0</v>
      </c>
      <c r="BL210" s="17" t="s">
        <v>604</v>
      </c>
      <c r="BM210" s="156" t="s">
        <v>2177</v>
      </c>
    </row>
    <row r="211" spans="1:47" s="2" customFormat="1" ht="39">
      <c r="A211" s="32"/>
      <c r="B211" s="33"/>
      <c r="C211" s="32"/>
      <c r="D211" s="158" t="s">
        <v>213</v>
      </c>
      <c r="E211" s="32"/>
      <c r="F211" s="159" t="s">
        <v>2176</v>
      </c>
      <c r="G211" s="32"/>
      <c r="H211" s="32"/>
      <c r="I211" s="160"/>
      <c r="J211" s="32"/>
      <c r="K211" s="32"/>
      <c r="L211" s="33"/>
      <c r="M211" s="161"/>
      <c r="N211" s="162"/>
      <c r="O211" s="58"/>
      <c r="P211" s="58"/>
      <c r="Q211" s="58"/>
      <c r="R211" s="58"/>
      <c r="S211" s="58"/>
      <c r="T211" s="59"/>
      <c r="U211" s="32"/>
      <c r="V211" s="32"/>
      <c r="W211" s="32"/>
      <c r="X211" s="32"/>
      <c r="Y211" s="32"/>
      <c r="Z211" s="32"/>
      <c r="AA211" s="32"/>
      <c r="AB211" s="32"/>
      <c r="AC211" s="32"/>
      <c r="AD211" s="32"/>
      <c r="AE211" s="32"/>
      <c r="AT211" s="17" t="s">
        <v>213</v>
      </c>
      <c r="AU211" s="17" t="s">
        <v>87</v>
      </c>
    </row>
    <row r="212" spans="1:65" s="2" customFormat="1" ht="16.5" customHeight="1">
      <c r="A212" s="32"/>
      <c r="B212" s="143"/>
      <c r="C212" s="144" t="s">
        <v>557</v>
      </c>
      <c r="D212" s="144" t="s">
        <v>208</v>
      </c>
      <c r="E212" s="145" t="s">
        <v>2178</v>
      </c>
      <c r="F212" s="146" t="s">
        <v>2179</v>
      </c>
      <c r="G212" s="147" t="s">
        <v>333</v>
      </c>
      <c r="H212" s="148">
        <v>1</v>
      </c>
      <c r="I212" s="149"/>
      <c r="J212" s="150">
        <f>ROUND(I212*H212,2)</f>
        <v>0</v>
      </c>
      <c r="K212" s="151"/>
      <c r="L212" s="33"/>
      <c r="M212" s="152" t="s">
        <v>1</v>
      </c>
      <c r="N212" s="153" t="s">
        <v>44</v>
      </c>
      <c r="O212" s="58"/>
      <c r="P212" s="154">
        <f>O212*H212</f>
        <v>0</v>
      </c>
      <c r="Q212" s="154">
        <v>0</v>
      </c>
      <c r="R212" s="154">
        <f>Q212*H212</f>
        <v>0</v>
      </c>
      <c r="S212" s="154">
        <v>0</v>
      </c>
      <c r="T212" s="155">
        <f>S212*H212</f>
        <v>0</v>
      </c>
      <c r="U212" s="32"/>
      <c r="V212" s="32"/>
      <c r="W212" s="32"/>
      <c r="X212" s="32"/>
      <c r="Y212" s="32"/>
      <c r="Z212" s="32"/>
      <c r="AA212" s="32"/>
      <c r="AB212" s="32"/>
      <c r="AC212" s="32"/>
      <c r="AD212" s="32"/>
      <c r="AE212" s="32"/>
      <c r="AR212" s="156" t="s">
        <v>902</v>
      </c>
      <c r="AT212" s="156" t="s">
        <v>208</v>
      </c>
      <c r="AU212" s="156" t="s">
        <v>87</v>
      </c>
      <c r="AY212" s="17" t="s">
        <v>207</v>
      </c>
      <c r="BE212" s="157">
        <f>IF(N212="základní",J212,0)</f>
        <v>0</v>
      </c>
      <c r="BF212" s="157">
        <f>IF(N212="snížená",J212,0)</f>
        <v>0</v>
      </c>
      <c r="BG212" s="157">
        <f>IF(N212="zákl. přenesená",J212,0)</f>
        <v>0</v>
      </c>
      <c r="BH212" s="157">
        <f>IF(N212="sníž. přenesená",J212,0)</f>
        <v>0</v>
      </c>
      <c r="BI212" s="157">
        <f>IF(N212="nulová",J212,0)</f>
        <v>0</v>
      </c>
      <c r="BJ212" s="17" t="s">
        <v>87</v>
      </c>
      <c r="BK212" s="157">
        <f>ROUND(I212*H212,2)</f>
        <v>0</v>
      </c>
      <c r="BL212" s="17" t="s">
        <v>902</v>
      </c>
      <c r="BM212" s="156" t="s">
        <v>2180</v>
      </c>
    </row>
    <row r="213" spans="1:47" s="2" customFormat="1" ht="29.25">
      <c r="A213" s="32"/>
      <c r="B213" s="33"/>
      <c r="C213" s="32"/>
      <c r="D213" s="158" t="s">
        <v>213</v>
      </c>
      <c r="E213" s="32"/>
      <c r="F213" s="159" t="s">
        <v>2181</v>
      </c>
      <c r="G213" s="32"/>
      <c r="H213" s="32"/>
      <c r="I213" s="160"/>
      <c r="J213" s="32"/>
      <c r="K213" s="32"/>
      <c r="L213" s="33"/>
      <c r="M213" s="161"/>
      <c r="N213" s="162"/>
      <c r="O213" s="58"/>
      <c r="P213" s="58"/>
      <c r="Q213" s="58"/>
      <c r="R213" s="58"/>
      <c r="S213" s="58"/>
      <c r="T213" s="59"/>
      <c r="U213" s="32"/>
      <c r="V213" s="32"/>
      <c r="W213" s="32"/>
      <c r="X213" s="32"/>
      <c r="Y213" s="32"/>
      <c r="Z213" s="32"/>
      <c r="AA213" s="32"/>
      <c r="AB213" s="32"/>
      <c r="AC213" s="32"/>
      <c r="AD213" s="32"/>
      <c r="AE213" s="32"/>
      <c r="AT213" s="17" t="s">
        <v>213</v>
      </c>
      <c r="AU213" s="17" t="s">
        <v>87</v>
      </c>
    </row>
    <row r="214" spans="1:65" s="2" customFormat="1" ht="21.75" customHeight="1">
      <c r="A214" s="32"/>
      <c r="B214" s="143"/>
      <c r="C214" s="144" t="s">
        <v>288</v>
      </c>
      <c r="D214" s="144" t="s">
        <v>208</v>
      </c>
      <c r="E214" s="145" t="s">
        <v>2182</v>
      </c>
      <c r="F214" s="146" t="s">
        <v>2183</v>
      </c>
      <c r="G214" s="147" t="s">
        <v>333</v>
      </c>
      <c r="H214" s="148">
        <v>22</v>
      </c>
      <c r="I214" s="149"/>
      <c r="J214" s="150">
        <f>ROUND(I214*H214,2)</f>
        <v>0</v>
      </c>
      <c r="K214" s="151"/>
      <c r="L214" s="33"/>
      <c r="M214" s="152" t="s">
        <v>1</v>
      </c>
      <c r="N214" s="153" t="s">
        <v>44</v>
      </c>
      <c r="O214" s="58"/>
      <c r="P214" s="154">
        <f>O214*H214</f>
        <v>0</v>
      </c>
      <c r="Q214" s="154">
        <v>0</v>
      </c>
      <c r="R214" s="154">
        <f>Q214*H214</f>
        <v>0</v>
      </c>
      <c r="S214" s="154">
        <v>0</v>
      </c>
      <c r="T214" s="155">
        <f>S214*H214</f>
        <v>0</v>
      </c>
      <c r="U214" s="32"/>
      <c r="V214" s="32"/>
      <c r="W214" s="32"/>
      <c r="X214" s="32"/>
      <c r="Y214" s="32"/>
      <c r="Z214" s="32"/>
      <c r="AA214" s="32"/>
      <c r="AB214" s="32"/>
      <c r="AC214" s="32"/>
      <c r="AD214" s="32"/>
      <c r="AE214" s="32"/>
      <c r="AR214" s="156" t="s">
        <v>902</v>
      </c>
      <c r="AT214" s="156" t="s">
        <v>208</v>
      </c>
      <c r="AU214" s="156" t="s">
        <v>87</v>
      </c>
      <c r="AY214" s="17" t="s">
        <v>207</v>
      </c>
      <c r="BE214" s="157">
        <f>IF(N214="základní",J214,0)</f>
        <v>0</v>
      </c>
      <c r="BF214" s="157">
        <f>IF(N214="snížená",J214,0)</f>
        <v>0</v>
      </c>
      <c r="BG214" s="157">
        <f>IF(N214="zákl. přenesená",J214,0)</f>
        <v>0</v>
      </c>
      <c r="BH214" s="157">
        <f>IF(N214="sníž. přenesená",J214,0)</f>
        <v>0</v>
      </c>
      <c r="BI214" s="157">
        <f>IF(N214="nulová",J214,0)</f>
        <v>0</v>
      </c>
      <c r="BJ214" s="17" t="s">
        <v>87</v>
      </c>
      <c r="BK214" s="157">
        <f>ROUND(I214*H214,2)</f>
        <v>0</v>
      </c>
      <c r="BL214" s="17" t="s">
        <v>902</v>
      </c>
      <c r="BM214" s="156" t="s">
        <v>2184</v>
      </c>
    </row>
    <row r="215" spans="1:47" s="2" customFormat="1" ht="12">
      <c r="A215" s="32"/>
      <c r="B215" s="33"/>
      <c r="C215" s="32"/>
      <c r="D215" s="158" t="s">
        <v>213</v>
      </c>
      <c r="E215" s="32"/>
      <c r="F215" s="159" t="s">
        <v>2183</v>
      </c>
      <c r="G215" s="32"/>
      <c r="H215" s="32"/>
      <c r="I215" s="160"/>
      <c r="J215" s="32"/>
      <c r="K215" s="32"/>
      <c r="L215" s="33"/>
      <c r="M215" s="161"/>
      <c r="N215" s="162"/>
      <c r="O215" s="58"/>
      <c r="P215" s="58"/>
      <c r="Q215" s="58"/>
      <c r="R215" s="58"/>
      <c r="S215" s="58"/>
      <c r="T215" s="59"/>
      <c r="U215" s="32"/>
      <c r="V215" s="32"/>
      <c r="W215" s="32"/>
      <c r="X215" s="32"/>
      <c r="Y215" s="32"/>
      <c r="Z215" s="32"/>
      <c r="AA215" s="32"/>
      <c r="AB215" s="32"/>
      <c r="AC215" s="32"/>
      <c r="AD215" s="32"/>
      <c r="AE215" s="32"/>
      <c r="AT215" s="17" t="s">
        <v>213</v>
      </c>
      <c r="AU215" s="17" t="s">
        <v>87</v>
      </c>
    </row>
    <row r="216" spans="1:65" s="2" customFormat="1" ht="16.5" customHeight="1">
      <c r="A216" s="32"/>
      <c r="B216" s="143"/>
      <c r="C216" s="144" t="s">
        <v>562</v>
      </c>
      <c r="D216" s="144" t="s">
        <v>208</v>
      </c>
      <c r="E216" s="145" t="s">
        <v>2185</v>
      </c>
      <c r="F216" s="146" t="s">
        <v>2186</v>
      </c>
      <c r="G216" s="147" t="s">
        <v>333</v>
      </c>
      <c r="H216" s="148">
        <v>1</v>
      </c>
      <c r="I216" s="149"/>
      <c r="J216" s="150">
        <f>ROUND(I216*H216,2)</f>
        <v>0</v>
      </c>
      <c r="K216" s="151"/>
      <c r="L216" s="33"/>
      <c r="M216" s="152" t="s">
        <v>1</v>
      </c>
      <c r="N216" s="153" t="s">
        <v>44</v>
      </c>
      <c r="O216" s="58"/>
      <c r="P216" s="154">
        <f>O216*H216</f>
        <v>0</v>
      </c>
      <c r="Q216" s="154">
        <v>0</v>
      </c>
      <c r="R216" s="154">
        <f>Q216*H216</f>
        <v>0</v>
      </c>
      <c r="S216" s="154">
        <v>0</v>
      </c>
      <c r="T216" s="155">
        <f>S216*H216</f>
        <v>0</v>
      </c>
      <c r="U216" s="32"/>
      <c r="V216" s="32"/>
      <c r="W216" s="32"/>
      <c r="X216" s="32"/>
      <c r="Y216" s="32"/>
      <c r="Z216" s="32"/>
      <c r="AA216" s="32"/>
      <c r="AB216" s="32"/>
      <c r="AC216" s="32"/>
      <c r="AD216" s="32"/>
      <c r="AE216" s="32"/>
      <c r="AR216" s="156" t="s">
        <v>902</v>
      </c>
      <c r="AT216" s="156" t="s">
        <v>208</v>
      </c>
      <c r="AU216" s="156" t="s">
        <v>87</v>
      </c>
      <c r="AY216" s="17" t="s">
        <v>207</v>
      </c>
      <c r="BE216" s="157">
        <f>IF(N216="základní",J216,0)</f>
        <v>0</v>
      </c>
      <c r="BF216" s="157">
        <f>IF(N216="snížená",J216,0)</f>
        <v>0</v>
      </c>
      <c r="BG216" s="157">
        <f>IF(N216="zákl. přenesená",J216,0)</f>
        <v>0</v>
      </c>
      <c r="BH216" s="157">
        <f>IF(N216="sníž. přenesená",J216,0)</f>
        <v>0</v>
      </c>
      <c r="BI216" s="157">
        <f>IF(N216="nulová",J216,0)</f>
        <v>0</v>
      </c>
      <c r="BJ216" s="17" t="s">
        <v>87</v>
      </c>
      <c r="BK216" s="157">
        <f>ROUND(I216*H216,2)</f>
        <v>0</v>
      </c>
      <c r="BL216" s="17" t="s">
        <v>902</v>
      </c>
      <c r="BM216" s="156" t="s">
        <v>2187</v>
      </c>
    </row>
    <row r="217" spans="1:47" s="2" customFormat="1" ht="12">
      <c r="A217" s="32"/>
      <c r="B217" s="33"/>
      <c r="C217" s="32"/>
      <c r="D217" s="158" t="s">
        <v>213</v>
      </c>
      <c r="E217" s="32"/>
      <c r="F217" s="159" t="s">
        <v>2186</v>
      </c>
      <c r="G217" s="32"/>
      <c r="H217" s="32"/>
      <c r="I217" s="160"/>
      <c r="J217" s="32"/>
      <c r="K217" s="32"/>
      <c r="L217" s="33"/>
      <c r="M217" s="161"/>
      <c r="N217" s="162"/>
      <c r="O217" s="58"/>
      <c r="P217" s="58"/>
      <c r="Q217" s="58"/>
      <c r="R217" s="58"/>
      <c r="S217" s="58"/>
      <c r="T217" s="59"/>
      <c r="U217" s="32"/>
      <c r="V217" s="32"/>
      <c r="W217" s="32"/>
      <c r="X217" s="32"/>
      <c r="Y217" s="32"/>
      <c r="Z217" s="32"/>
      <c r="AA217" s="32"/>
      <c r="AB217" s="32"/>
      <c r="AC217" s="32"/>
      <c r="AD217" s="32"/>
      <c r="AE217" s="32"/>
      <c r="AT217" s="17" t="s">
        <v>213</v>
      </c>
      <c r="AU217" s="17" t="s">
        <v>87</v>
      </c>
    </row>
    <row r="218" spans="1:65" s="2" customFormat="1" ht="21.75" customHeight="1">
      <c r="A218" s="32"/>
      <c r="B218" s="143"/>
      <c r="C218" s="144" t="s">
        <v>292</v>
      </c>
      <c r="D218" s="144" t="s">
        <v>208</v>
      </c>
      <c r="E218" s="145" t="s">
        <v>2188</v>
      </c>
      <c r="F218" s="146" t="s">
        <v>2189</v>
      </c>
      <c r="G218" s="147" t="s">
        <v>333</v>
      </c>
      <c r="H218" s="148">
        <v>22</v>
      </c>
      <c r="I218" s="149"/>
      <c r="J218" s="150">
        <f>ROUND(I218*H218,2)</f>
        <v>0</v>
      </c>
      <c r="K218" s="151"/>
      <c r="L218" s="33"/>
      <c r="M218" s="152" t="s">
        <v>1</v>
      </c>
      <c r="N218" s="153" t="s">
        <v>44</v>
      </c>
      <c r="O218" s="58"/>
      <c r="P218" s="154">
        <f>O218*H218</f>
        <v>0</v>
      </c>
      <c r="Q218" s="154">
        <v>0</v>
      </c>
      <c r="R218" s="154">
        <f>Q218*H218</f>
        <v>0</v>
      </c>
      <c r="S218" s="154">
        <v>0</v>
      </c>
      <c r="T218" s="155">
        <f>S218*H218</f>
        <v>0</v>
      </c>
      <c r="U218" s="32"/>
      <c r="V218" s="32"/>
      <c r="W218" s="32"/>
      <c r="X218" s="32"/>
      <c r="Y218" s="32"/>
      <c r="Z218" s="32"/>
      <c r="AA218" s="32"/>
      <c r="AB218" s="32"/>
      <c r="AC218" s="32"/>
      <c r="AD218" s="32"/>
      <c r="AE218" s="32"/>
      <c r="AR218" s="156" t="s">
        <v>902</v>
      </c>
      <c r="AT218" s="156" t="s">
        <v>208</v>
      </c>
      <c r="AU218" s="156" t="s">
        <v>87</v>
      </c>
      <c r="AY218" s="17" t="s">
        <v>207</v>
      </c>
      <c r="BE218" s="157">
        <f>IF(N218="základní",J218,0)</f>
        <v>0</v>
      </c>
      <c r="BF218" s="157">
        <f>IF(N218="snížená",J218,0)</f>
        <v>0</v>
      </c>
      <c r="BG218" s="157">
        <f>IF(N218="zákl. přenesená",J218,0)</f>
        <v>0</v>
      </c>
      <c r="BH218" s="157">
        <f>IF(N218="sníž. přenesená",J218,0)</f>
        <v>0</v>
      </c>
      <c r="BI218" s="157">
        <f>IF(N218="nulová",J218,0)</f>
        <v>0</v>
      </c>
      <c r="BJ218" s="17" t="s">
        <v>87</v>
      </c>
      <c r="BK218" s="157">
        <f>ROUND(I218*H218,2)</f>
        <v>0</v>
      </c>
      <c r="BL218" s="17" t="s">
        <v>902</v>
      </c>
      <c r="BM218" s="156" t="s">
        <v>2190</v>
      </c>
    </row>
    <row r="219" spans="1:47" s="2" customFormat="1" ht="19.5">
      <c r="A219" s="32"/>
      <c r="B219" s="33"/>
      <c r="C219" s="32"/>
      <c r="D219" s="158" t="s">
        <v>213</v>
      </c>
      <c r="E219" s="32"/>
      <c r="F219" s="159" t="s">
        <v>2191</v>
      </c>
      <c r="G219" s="32"/>
      <c r="H219" s="32"/>
      <c r="I219" s="160"/>
      <c r="J219" s="32"/>
      <c r="K219" s="32"/>
      <c r="L219" s="33"/>
      <c r="M219" s="161"/>
      <c r="N219" s="162"/>
      <c r="O219" s="58"/>
      <c r="P219" s="58"/>
      <c r="Q219" s="58"/>
      <c r="R219" s="58"/>
      <c r="S219" s="58"/>
      <c r="T219" s="59"/>
      <c r="U219" s="32"/>
      <c r="V219" s="32"/>
      <c r="W219" s="32"/>
      <c r="X219" s="32"/>
      <c r="Y219" s="32"/>
      <c r="Z219" s="32"/>
      <c r="AA219" s="32"/>
      <c r="AB219" s="32"/>
      <c r="AC219" s="32"/>
      <c r="AD219" s="32"/>
      <c r="AE219" s="32"/>
      <c r="AT219" s="17" t="s">
        <v>213</v>
      </c>
      <c r="AU219" s="17" t="s">
        <v>87</v>
      </c>
    </row>
    <row r="220" spans="1:65" s="2" customFormat="1" ht="16.5" customHeight="1">
      <c r="A220" s="32"/>
      <c r="B220" s="143"/>
      <c r="C220" s="144" t="s">
        <v>565</v>
      </c>
      <c r="D220" s="144" t="s">
        <v>208</v>
      </c>
      <c r="E220" s="145" t="s">
        <v>2192</v>
      </c>
      <c r="F220" s="146" t="s">
        <v>2193</v>
      </c>
      <c r="G220" s="147" t="s">
        <v>333</v>
      </c>
      <c r="H220" s="148">
        <v>1</v>
      </c>
      <c r="I220" s="149"/>
      <c r="J220" s="150">
        <f>ROUND(I220*H220,2)</f>
        <v>0</v>
      </c>
      <c r="K220" s="151"/>
      <c r="L220" s="33"/>
      <c r="M220" s="152" t="s">
        <v>1</v>
      </c>
      <c r="N220" s="153" t="s">
        <v>44</v>
      </c>
      <c r="O220" s="58"/>
      <c r="P220" s="154">
        <f>O220*H220</f>
        <v>0</v>
      </c>
      <c r="Q220" s="154">
        <v>0</v>
      </c>
      <c r="R220" s="154">
        <f>Q220*H220</f>
        <v>0</v>
      </c>
      <c r="S220" s="154">
        <v>0</v>
      </c>
      <c r="T220" s="155">
        <f>S220*H220</f>
        <v>0</v>
      </c>
      <c r="U220" s="32"/>
      <c r="V220" s="32"/>
      <c r="W220" s="32"/>
      <c r="X220" s="32"/>
      <c r="Y220" s="32"/>
      <c r="Z220" s="32"/>
      <c r="AA220" s="32"/>
      <c r="AB220" s="32"/>
      <c r="AC220" s="32"/>
      <c r="AD220" s="32"/>
      <c r="AE220" s="32"/>
      <c r="AR220" s="156" t="s">
        <v>902</v>
      </c>
      <c r="AT220" s="156" t="s">
        <v>208</v>
      </c>
      <c r="AU220" s="156" t="s">
        <v>87</v>
      </c>
      <c r="AY220" s="17" t="s">
        <v>207</v>
      </c>
      <c r="BE220" s="157">
        <f>IF(N220="základní",J220,0)</f>
        <v>0</v>
      </c>
      <c r="BF220" s="157">
        <f>IF(N220="snížená",J220,0)</f>
        <v>0</v>
      </c>
      <c r="BG220" s="157">
        <f>IF(N220="zákl. přenesená",J220,0)</f>
        <v>0</v>
      </c>
      <c r="BH220" s="157">
        <f>IF(N220="sníž. přenesená",J220,0)</f>
        <v>0</v>
      </c>
      <c r="BI220" s="157">
        <f>IF(N220="nulová",J220,0)</f>
        <v>0</v>
      </c>
      <c r="BJ220" s="17" t="s">
        <v>87</v>
      </c>
      <c r="BK220" s="157">
        <f>ROUND(I220*H220,2)</f>
        <v>0</v>
      </c>
      <c r="BL220" s="17" t="s">
        <v>902</v>
      </c>
      <c r="BM220" s="156" t="s">
        <v>2194</v>
      </c>
    </row>
    <row r="221" spans="1:47" s="2" customFormat="1" ht="19.5">
      <c r="A221" s="32"/>
      <c r="B221" s="33"/>
      <c r="C221" s="32"/>
      <c r="D221" s="158" t="s">
        <v>213</v>
      </c>
      <c r="E221" s="32"/>
      <c r="F221" s="159" t="s">
        <v>2195</v>
      </c>
      <c r="G221" s="32"/>
      <c r="H221" s="32"/>
      <c r="I221" s="160"/>
      <c r="J221" s="32"/>
      <c r="K221" s="32"/>
      <c r="L221" s="33"/>
      <c r="M221" s="161"/>
      <c r="N221" s="162"/>
      <c r="O221" s="58"/>
      <c r="P221" s="58"/>
      <c r="Q221" s="58"/>
      <c r="R221" s="58"/>
      <c r="S221" s="58"/>
      <c r="T221" s="59"/>
      <c r="U221" s="32"/>
      <c r="V221" s="32"/>
      <c r="W221" s="32"/>
      <c r="X221" s="32"/>
      <c r="Y221" s="32"/>
      <c r="Z221" s="32"/>
      <c r="AA221" s="32"/>
      <c r="AB221" s="32"/>
      <c r="AC221" s="32"/>
      <c r="AD221" s="32"/>
      <c r="AE221" s="32"/>
      <c r="AT221" s="17" t="s">
        <v>213</v>
      </c>
      <c r="AU221" s="17" t="s">
        <v>87</v>
      </c>
    </row>
    <row r="222" spans="1:65" s="2" customFormat="1" ht="33" customHeight="1">
      <c r="A222" s="32"/>
      <c r="B222" s="143"/>
      <c r="C222" s="144" t="s">
        <v>295</v>
      </c>
      <c r="D222" s="144" t="s">
        <v>208</v>
      </c>
      <c r="E222" s="145" t="s">
        <v>1934</v>
      </c>
      <c r="F222" s="146" t="s">
        <v>1935</v>
      </c>
      <c r="G222" s="147" t="s">
        <v>333</v>
      </c>
      <c r="H222" s="148">
        <v>3</v>
      </c>
      <c r="I222" s="149"/>
      <c r="J222" s="150">
        <f>ROUND(I222*H222,2)</f>
        <v>0</v>
      </c>
      <c r="K222" s="151"/>
      <c r="L222" s="33"/>
      <c r="M222" s="152" t="s">
        <v>1</v>
      </c>
      <c r="N222" s="153" t="s">
        <v>44</v>
      </c>
      <c r="O222" s="58"/>
      <c r="P222" s="154">
        <f>O222*H222</f>
        <v>0</v>
      </c>
      <c r="Q222" s="154">
        <v>0</v>
      </c>
      <c r="R222" s="154">
        <f>Q222*H222</f>
        <v>0</v>
      </c>
      <c r="S222" s="154">
        <v>0</v>
      </c>
      <c r="T222" s="155">
        <f>S222*H222</f>
        <v>0</v>
      </c>
      <c r="U222" s="32"/>
      <c r="V222" s="32"/>
      <c r="W222" s="32"/>
      <c r="X222" s="32"/>
      <c r="Y222" s="32"/>
      <c r="Z222" s="32"/>
      <c r="AA222" s="32"/>
      <c r="AB222" s="32"/>
      <c r="AC222" s="32"/>
      <c r="AD222" s="32"/>
      <c r="AE222" s="32"/>
      <c r="AR222" s="156" t="s">
        <v>902</v>
      </c>
      <c r="AT222" s="156" t="s">
        <v>208</v>
      </c>
      <c r="AU222" s="156" t="s">
        <v>87</v>
      </c>
      <c r="AY222" s="17" t="s">
        <v>207</v>
      </c>
      <c r="BE222" s="157">
        <f>IF(N222="základní",J222,0)</f>
        <v>0</v>
      </c>
      <c r="BF222" s="157">
        <f>IF(N222="snížená",J222,0)</f>
        <v>0</v>
      </c>
      <c r="BG222" s="157">
        <f>IF(N222="zákl. přenesená",J222,0)</f>
        <v>0</v>
      </c>
      <c r="BH222" s="157">
        <f>IF(N222="sníž. přenesená",J222,0)</f>
        <v>0</v>
      </c>
      <c r="BI222" s="157">
        <f>IF(N222="nulová",J222,0)</f>
        <v>0</v>
      </c>
      <c r="BJ222" s="17" t="s">
        <v>87</v>
      </c>
      <c r="BK222" s="157">
        <f>ROUND(I222*H222,2)</f>
        <v>0</v>
      </c>
      <c r="BL222" s="17" t="s">
        <v>902</v>
      </c>
      <c r="BM222" s="156" t="s">
        <v>2196</v>
      </c>
    </row>
    <row r="223" spans="1:47" s="2" customFormat="1" ht="19.5">
      <c r="A223" s="32"/>
      <c r="B223" s="33"/>
      <c r="C223" s="32"/>
      <c r="D223" s="158" t="s">
        <v>213</v>
      </c>
      <c r="E223" s="32"/>
      <c r="F223" s="159" t="s">
        <v>1935</v>
      </c>
      <c r="G223" s="32"/>
      <c r="H223" s="32"/>
      <c r="I223" s="160"/>
      <c r="J223" s="32"/>
      <c r="K223" s="32"/>
      <c r="L223" s="33"/>
      <c r="M223" s="161"/>
      <c r="N223" s="162"/>
      <c r="O223" s="58"/>
      <c r="P223" s="58"/>
      <c r="Q223" s="58"/>
      <c r="R223" s="58"/>
      <c r="S223" s="58"/>
      <c r="T223" s="59"/>
      <c r="U223" s="32"/>
      <c r="V223" s="32"/>
      <c r="W223" s="32"/>
      <c r="X223" s="32"/>
      <c r="Y223" s="32"/>
      <c r="Z223" s="32"/>
      <c r="AA223" s="32"/>
      <c r="AB223" s="32"/>
      <c r="AC223" s="32"/>
      <c r="AD223" s="32"/>
      <c r="AE223" s="32"/>
      <c r="AT223" s="17" t="s">
        <v>213</v>
      </c>
      <c r="AU223" s="17" t="s">
        <v>87</v>
      </c>
    </row>
    <row r="224" spans="1:65" s="2" customFormat="1" ht="33" customHeight="1">
      <c r="A224" s="32"/>
      <c r="B224" s="143"/>
      <c r="C224" s="197" t="s">
        <v>570</v>
      </c>
      <c r="D224" s="197" t="s">
        <v>267</v>
      </c>
      <c r="E224" s="198" t="s">
        <v>2197</v>
      </c>
      <c r="F224" s="199" t="s">
        <v>2198</v>
      </c>
      <c r="G224" s="200" t="s">
        <v>333</v>
      </c>
      <c r="H224" s="201">
        <v>22</v>
      </c>
      <c r="I224" s="202"/>
      <c r="J224" s="203">
        <f>ROUND(I224*H224,2)</f>
        <v>0</v>
      </c>
      <c r="K224" s="204"/>
      <c r="L224" s="205"/>
      <c r="M224" s="206" t="s">
        <v>1</v>
      </c>
      <c r="N224" s="207" t="s">
        <v>44</v>
      </c>
      <c r="O224" s="58"/>
      <c r="P224" s="154">
        <f>O224*H224</f>
        <v>0</v>
      </c>
      <c r="Q224" s="154">
        <v>0</v>
      </c>
      <c r="R224" s="154">
        <f>Q224*H224</f>
        <v>0</v>
      </c>
      <c r="S224" s="154">
        <v>0</v>
      </c>
      <c r="T224" s="155">
        <f>S224*H224</f>
        <v>0</v>
      </c>
      <c r="U224" s="32"/>
      <c r="V224" s="32"/>
      <c r="W224" s="32"/>
      <c r="X224" s="32"/>
      <c r="Y224" s="32"/>
      <c r="Z224" s="32"/>
      <c r="AA224" s="32"/>
      <c r="AB224" s="32"/>
      <c r="AC224" s="32"/>
      <c r="AD224" s="32"/>
      <c r="AE224" s="32"/>
      <c r="AR224" s="156" t="s">
        <v>604</v>
      </c>
      <c r="AT224" s="156" t="s">
        <v>267</v>
      </c>
      <c r="AU224" s="156" t="s">
        <v>87</v>
      </c>
      <c r="AY224" s="17" t="s">
        <v>207</v>
      </c>
      <c r="BE224" s="157">
        <f>IF(N224="základní",J224,0)</f>
        <v>0</v>
      </c>
      <c r="BF224" s="157">
        <f>IF(N224="snížená",J224,0)</f>
        <v>0</v>
      </c>
      <c r="BG224" s="157">
        <f>IF(N224="zákl. přenesená",J224,0)</f>
        <v>0</v>
      </c>
      <c r="BH224" s="157">
        <f>IF(N224="sníž. přenesená",J224,0)</f>
        <v>0</v>
      </c>
      <c r="BI224" s="157">
        <f>IF(N224="nulová",J224,0)</f>
        <v>0</v>
      </c>
      <c r="BJ224" s="17" t="s">
        <v>87</v>
      </c>
      <c r="BK224" s="157">
        <f>ROUND(I224*H224,2)</f>
        <v>0</v>
      </c>
      <c r="BL224" s="17" t="s">
        <v>604</v>
      </c>
      <c r="BM224" s="156" t="s">
        <v>2199</v>
      </c>
    </row>
    <row r="225" spans="1:47" s="2" customFormat="1" ht="19.5">
      <c r="A225" s="32"/>
      <c r="B225" s="33"/>
      <c r="C225" s="32"/>
      <c r="D225" s="158" t="s">
        <v>213</v>
      </c>
      <c r="E225" s="32"/>
      <c r="F225" s="159" t="s">
        <v>2198</v>
      </c>
      <c r="G225" s="32"/>
      <c r="H225" s="32"/>
      <c r="I225" s="160"/>
      <c r="J225" s="32"/>
      <c r="K225" s="32"/>
      <c r="L225" s="33"/>
      <c r="M225" s="161"/>
      <c r="N225" s="162"/>
      <c r="O225" s="58"/>
      <c r="P225" s="58"/>
      <c r="Q225" s="58"/>
      <c r="R225" s="58"/>
      <c r="S225" s="58"/>
      <c r="T225" s="59"/>
      <c r="U225" s="32"/>
      <c r="V225" s="32"/>
      <c r="W225" s="32"/>
      <c r="X225" s="32"/>
      <c r="Y225" s="32"/>
      <c r="Z225" s="32"/>
      <c r="AA225" s="32"/>
      <c r="AB225" s="32"/>
      <c r="AC225" s="32"/>
      <c r="AD225" s="32"/>
      <c r="AE225" s="32"/>
      <c r="AT225" s="17" t="s">
        <v>213</v>
      </c>
      <c r="AU225" s="17" t="s">
        <v>87</v>
      </c>
    </row>
    <row r="226" spans="1:65" s="2" customFormat="1" ht="33" customHeight="1">
      <c r="A226" s="32"/>
      <c r="B226" s="143"/>
      <c r="C226" s="197" t="s">
        <v>299</v>
      </c>
      <c r="D226" s="197" t="s">
        <v>267</v>
      </c>
      <c r="E226" s="198" t="s">
        <v>2200</v>
      </c>
      <c r="F226" s="199" t="s">
        <v>2201</v>
      </c>
      <c r="G226" s="200" t="s">
        <v>333</v>
      </c>
      <c r="H226" s="201">
        <v>1</v>
      </c>
      <c r="I226" s="202"/>
      <c r="J226" s="203">
        <f>ROUND(I226*H226,2)</f>
        <v>0</v>
      </c>
      <c r="K226" s="204"/>
      <c r="L226" s="205"/>
      <c r="M226" s="206" t="s">
        <v>1</v>
      </c>
      <c r="N226" s="207" t="s">
        <v>44</v>
      </c>
      <c r="O226" s="58"/>
      <c r="P226" s="154">
        <f>O226*H226</f>
        <v>0</v>
      </c>
      <c r="Q226" s="154">
        <v>0</v>
      </c>
      <c r="R226" s="154">
        <f>Q226*H226</f>
        <v>0</v>
      </c>
      <c r="S226" s="154">
        <v>0</v>
      </c>
      <c r="T226" s="155">
        <f>S226*H226</f>
        <v>0</v>
      </c>
      <c r="U226" s="32"/>
      <c r="V226" s="32"/>
      <c r="W226" s="32"/>
      <c r="X226" s="32"/>
      <c r="Y226" s="32"/>
      <c r="Z226" s="32"/>
      <c r="AA226" s="32"/>
      <c r="AB226" s="32"/>
      <c r="AC226" s="32"/>
      <c r="AD226" s="32"/>
      <c r="AE226" s="32"/>
      <c r="AR226" s="156" t="s">
        <v>604</v>
      </c>
      <c r="AT226" s="156" t="s">
        <v>267</v>
      </c>
      <c r="AU226" s="156" t="s">
        <v>87</v>
      </c>
      <c r="AY226" s="17" t="s">
        <v>207</v>
      </c>
      <c r="BE226" s="157">
        <f>IF(N226="základní",J226,0)</f>
        <v>0</v>
      </c>
      <c r="BF226" s="157">
        <f>IF(N226="snížená",J226,0)</f>
        <v>0</v>
      </c>
      <c r="BG226" s="157">
        <f>IF(N226="zákl. přenesená",J226,0)</f>
        <v>0</v>
      </c>
      <c r="BH226" s="157">
        <f>IF(N226="sníž. přenesená",J226,0)</f>
        <v>0</v>
      </c>
      <c r="BI226" s="157">
        <f>IF(N226="nulová",J226,0)</f>
        <v>0</v>
      </c>
      <c r="BJ226" s="17" t="s">
        <v>87</v>
      </c>
      <c r="BK226" s="157">
        <f>ROUND(I226*H226,2)</f>
        <v>0</v>
      </c>
      <c r="BL226" s="17" t="s">
        <v>604</v>
      </c>
      <c r="BM226" s="156" t="s">
        <v>2202</v>
      </c>
    </row>
    <row r="227" spans="1:47" s="2" customFormat="1" ht="19.5">
      <c r="A227" s="32"/>
      <c r="B227" s="33"/>
      <c r="C227" s="32"/>
      <c r="D227" s="158" t="s">
        <v>213</v>
      </c>
      <c r="E227" s="32"/>
      <c r="F227" s="159" t="s">
        <v>2201</v>
      </c>
      <c r="G227" s="32"/>
      <c r="H227" s="32"/>
      <c r="I227" s="160"/>
      <c r="J227" s="32"/>
      <c r="K227" s="32"/>
      <c r="L227" s="33"/>
      <c r="M227" s="161"/>
      <c r="N227" s="162"/>
      <c r="O227" s="58"/>
      <c r="P227" s="58"/>
      <c r="Q227" s="58"/>
      <c r="R227" s="58"/>
      <c r="S227" s="58"/>
      <c r="T227" s="59"/>
      <c r="U227" s="32"/>
      <c r="V227" s="32"/>
      <c r="W227" s="32"/>
      <c r="X227" s="32"/>
      <c r="Y227" s="32"/>
      <c r="Z227" s="32"/>
      <c r="AA227" s="32"/>
      <c r="AB227" s="32"/>
      <c r="AC227" s="32"/>
      <c r="AD227" s="32"/>
      <c r="AE227" s="32"/>
      <c r="AT227" s="17" t="s">
        <v>213</v>
      </c>
      <c r="AU227" s="17" t="s">
        <v>87</v>
      </c>
    </row>
    <row r="228" spans="1:65" s="2" customFormat="1" ht="33" customHeight="1">
      <c r="A228" s="32"/>
      <c r="B228" s="143"/>
      <c r="C228" s="197" t="s">
        <v>578</v>
      </c>
      <c r="D228" s="197" t="s">
        <v>267</v>
      </c>
      <c r="E228" s="198" t="s">
        <v>2203</v>
      </c>
      <c r="F228" s="199" t="s">
        <v>2204</v>
      </c>
      <c r="G228" s="200" t="s">
        <v>333</v>
      </c>
      <c r="H228" s="201">
        <v>22</v>
      </c>
      <c r="I228" s="202"/>
      <c r="J228" s="203">
        <f>ROUND(I228*H228,2)</f>
        <v>0</v>
      </c>
      <c r="K228" s="204"/>
      <c r="L228" s="205"/>
      <c r="M228" s="206" t="s">
        <v>1</v>
      </c>
      <c r="N228" s="207" t="s">
        <v>44</v>
      </c>
      <c r="O228" s="58"/>
      <c r="P228" s="154">
        <f>O228*H228</f>
        <v>0</v>
      </c>
      <c r="Q228" s="154">
        <v>0</v>
      </c>
      <c r="R228" s="154">
        <f>Q228*H228</f>
        <v>0</v>
      </c>
      <c r="S228" s="154">
        <v>0</v>
      </c>
      <c r="T228" s="155">
        <f>S228*H228</f>
        <v>0</v>
      </c>
      <c r="U228" s="32"/>
      <c r="V228" s="32"/>
      <c r="W228" s="32"/>
      <c r="X228" s="32"/>
      <c r="Y228" s="32"/>
      <c r="Z228" s="32"/>
      <c r="AA228" s="32"/>
      <c r="AB228" s="32"/>
      <c r="AC228" s="32"/>
      <c r="AD228" s="32"/>
      <c r="AE228" s="32"/>
      <c r="AR228" s="156" t="s">
        <v>604</v>
      </c>
      <c r="AT228" s="156" t="s">
        <v>267</v>
      </c>
      <c r="AU228" s="156" t="s">
        <v>87</v>
      </c>
      <c r="AY228" s="17" t="s">
        <v>207</v>
      </c>
      <c r="BE228" s="157">
        <f>IF(N228="základní",J228,0)</f>
        <v>0</v>
      </c>
      <c r="BF228" s="157">
        <f>IF(N228="snížená",J228,0)</f>
        <v>0</v>
      </c>
      <c r="BG228" s="157">
        <f>IF(N228="zákl. přenesená",J228,0)</f>
        <v>0</v>
      </c>
      <c r="BH228" s="157">
        <f>IF(N228="sníž. přenesená",J228,0)</f>
        <v>0</v>
      </c>
      <c r="BI228" s="157">
        <f>IF(N228="nulová",J228,0)</f>
        <v>0</v>
      </c>
      <c r="BJ228" s="17" t="s">
        <v>87</v>
      </c>
      <c r="BK228" s="157">
        <f>ROUND(I228*H228,2)</f>
        <v>0</v>
      </c>
      <c r="BL228" s="17" t="s">
        <v>604</v>
      </c>
      <c r="BM228" s="156" t="s">
        <v>2205</v>
      </c>
    </row>
    <row r="229" spans="1:47" s="2" customFormat="1" ht="19.5">
      <c r="A229" s="32"/>
      <c r="B229" s="33"/>
      <c r="C229" s="32"/>
      <c r="D229" s="158" t="s">
        <v>213</v>
      </c>
      <c r="E229" s="32"/>
      <c r="F229" s="159" t="s">
        <v>2204</v>
      </c>
      <c r="G229" s="32"/>
      <c r="H229" s="32"/>
      <c r="I229" s="160"/>
      <c r="J229" s="32"/>
      <c r="K229" s="32"/>
      <c r="L229" s="33"/>
      <c r="M229" s="161"/>
      <c r="N229" s="162"/>
      <c r="O229" s="58"/>
      <c r="P229" s="58"/>
      <c r="Q229" s="58"/>
      <c r="R229" s="58"/>
      <c r="S229" s="58"/>
      <c r="T229" s="59"/>
      <c r="U229" s="32"/>
      <c r="V229" s="32"/>
      <c r="W229" s="32"/>
      <c r="X229" s="32"/>
      <c r="Y229" s="32"/>
      <c r="Z229" s="32"/>
      <c r="AA229" s="32"/>
      <c r="AB229" s="32"/>
      <c r="AC229" s="32"/>
      <c r="AD229" s="32"/>
      <c r="AE229" s="32"/>
      <c r="AT229" s="17" t="s">
        <v>213</v>
      </c>
      <c r="AU229" s="17" t="s">
        <v>87</v>
      </c>
    </row>
    <row r="230" spans="1:65" s="2" customFormat="1" ht="33" customHeight="1">
      <c r="A230" s="32"/>
      <c r="B230" s="143"/>
      <c r="C230" s="197" t="s">
        <v>302</v>
      </c>
      <c r="D230" s="197" t="s">
        <v>267</v>
      </c>
      <c r="E230" s="198" t="s">
        <v>2206</v>
      </c>
      <c r="F230" s="199" t="s">
        <v>2207</v>
      </c>
      <c r="G230" s="200" t="s">
        <v>333</v>
      </c>
      <c r="H230" s="201">
        <v>1</v>
      </c>
      <c r="I230" s="202"/>
      <c r="J230" s="203">
        <f>ROUND(I230*H230,2)</f>
        <v>0</v>
      </c>
      <c r="K230" s="204"/>
      <c r="L230" s="205"/>
      <c r="M230" s="206" t="s">
        <v>1</v>
      </c>
      <c r="N230" s="207" t="s">
        <v>44</v>
      </c>
      <c r="O230" s="58"/>
      <c r="P230" s="154">
        <f>O230*H230</f>
        <v>0</v>
      </c>
      <c r="Q230" s="154">
        <v>0</v>
      </c>
      <c r="R230" s="154">
        <f>Q230*H230</f>
        <v>0</v>
      </c>
      <c r="S230" s="154">
        <v>0</v>
      </c>
      <c r="T230" s="155">
        <f>S230*H230</f>
        <v>0</v>
      </c>
      <c r="U230" s="32"/>
      <c r="V230" s="32"/>
      <c r="W230" s="32"/>
      <c r="X230" s="32"/>
      <c r="Y230" s="32"/>
      <c r="Z230" s="32"/>
      <c r="AA230" s="32"/>
      <c r="AB230" s="32"/>
      <c r="AC230" s="32"/>
      <c r="AD230" s="32"/>
      <c r="AE230" s="32"/>
      <c r="AR230" s="156" t="s">
        <v>604</v>
      </c>
      <c r="AT230" s="156" t="s">
        <v>267</v>
      </c>
      <c r="AU230" s="156" t="s">
        <v>87</v>
      </c>
      <c r="AY230" s="17" t="s">
        <v>207</v>
      </c>
      <c r="BE230" s="157">
        <f>IF(N230="základní",J230,0)</f>
        <v>0</v>
      </c>
      <c r="BF230" s="157">
        <f>IF(N230="snížená",J230,0)</f>
        <v>0</v>
      </c>
      <c r="BG230" s="157">
        <f>IF(N230="zákl. přenesená",J230,0)</f>
        <v>0</v>
      </c>
      <c r="BH230" s="157">
        <f>IF(N230="sníž. přenesená",J230,0)</f>
        <v>0</v>
      </c>
      <c r="BI230" s="157">
        <f>IF(N230="nulová",J230,0)</f>
        <v>0</v>
      </c>
      <c r="BJ230" s="17" t="s">
        <v>87</v>
      </c>
      <c r="BK230" s="157">
        <f>ROUND(I230*H230,2)</f>
        <v>0</v>
      </c>
      <c r="BL230" s="17" t="s">
        <v>604</v>
      </c>
      <c r="BM230" s="156" t="s">
        <v>2208</v>
      </c>
    </row>
    <row r="231" spans="1:47" s="2" customFormat="1" ht="19.5">
      <c r="A231" s="32"/>
      <c r="B231" s="33"/>
      <c r="C231" s="32"/>
      <c r="D231" s="158" t="s">
        <v>213</v>
      </c>
      <c r="E231" s="32"/>
      <c r="F231" s="159" t="s">
        <v>2207</v>
      </c>
      <c r="G231" s="32"/>
      <c r="H231" s="32"/>
      <c r="I231" s="160"/>
      <c r="J231" s="32"/>
      <c r="K231" s="32"/>
      <c r="L231" s="33"/>
      <c r="M231" s="161"/>
      <c r="N231" s="162"/>
      <c r="O231" s="58"/>
      <c r="P231" s="58"/>
      <c r="Q231" s="58"/>
      <c r="R231" s="58"/>
      <c r="S231" s="58"/>
      <c r="T231" s="59"/>
      <c r="U231" s="32"/>
      <c r="V231" s="32"/>
      <c r="W231" s="32"/>
      <c r="X231" s="32"/>
      <c r="Y231" s="32"/>
      <c r="Z231" s="32"/>
      <c r="AA231" s="32"/>
      <c r="AB231" s="32"/>
      <c r="AC231" s="32"/>
      <c r="AD231" s="32"/>
      <c r="AE231" s="32"/>
      <c r="AT231" s="17" t="s">
        <v>213</v>
      </c>
      <c r="AU231" s="17" t="s">
        <v>87</v>
      </c>
    </row>
    <row r="232" spans="1:65" s="2" customFormat="1" ht="33" customHeight="1">
      <c r="A232" s="32"/>
      <c r="B232" s="143"/>
      <c r="C232" s="197" t="s">
        <v>585</v>
      </c>
      <c r="D232" s="197" t="s">
        <v>267</v>
      </c>
      <c r="E232" s="198" t="s">
        <v>2209</v>
      </c>
      <c r="F232" s="199" t="s">
        <v>2210</v>
      </c>
      <c r="G232" s="200" t="s">
        <v>333</v>
      </c>
      <c r="H232" s="201">
        <v>3</v>
      </c>
      <c r="I232" s="202"/>
      <c r="J232" s="203">
        <f>ROUND(I232*H232,2)</f>
        <v>0</v>
      </c>
      <c r="K232" s="204"/>
      <c r="L232" s="205"/>
      <c r="M232" s="206" t="s">
        <v>1</v>
      </c>
      <c r="N232" s="207" t="s">
        <v>44</v>
      </c>
      <c r="O232" s="58"/>
      <c r="P232" s="154">
        <f>O232*H232</f>
        <v>0</v>
      </c>
      <c r="Q232" s="154">
        <v>0</v>
      </c>
      <c r="R232" s="154">
        <f>Q232*H232</f>
        <v>0</v>
      </c>
      <c r="S232" s="154">
        <v>0</v>
      </c>
      <c r="T232" s="155">
        <f>S232*H232</f>
        <v>0</v>
      </c>
      <c r="U232" s="32"/>
      <c r="V232" s="32"/>
      <c r="W232" s="32"/>
      <c r="X232" s="32"/>
      <c r="Y232" s="32"/>
      <c r="Z232" s="32"/>
      <c r="AA232" s="32"/>
      <c r="AB232" s="32"/>
      <c r="AC232" s="32"/>
      <c r="AD232" s="32"/>
      <c r="AE232" s="32"/>
      <c r="AR232" s="156" t="s">
        <v>604</v>
      </c>
      <c r="AT232" s="156" t="s">
        <v>267</v>
      </c>
      <c r="AU232" s="156" t="s">
        <v>87</v>
      </c>
      <c r="AY232" s="17" t="s">
        <v>207</v>
      </c>
      <c r="BE232" s="157">
        <f>IF(N232="základní",J232,0)</f>
        <v>0</v>
      </c>
      <c r="BF232" s="157">
        <f>IF(N232="snížená",J232,0)</f>
        <v>0</v>
      </c>
      <c r="BG232" s="157">
        <f>IF(N232="zákl. přenesená",J232,0)</f>
        <v>0</v>
      </c>
      <c r="BH232" s="157">
        <f>IF(N232="sníž. přenesená",J232,0)</f>
        <v>0</v>
      </c>
      <c r="BI232" s="157">
        <f>IF(N232="nulová",J232,0)</f>
        <v>0</v>
      </c>
      <c r="BJ232" s="17" t="s">
        <v>87</v>
      </c>
      <c r="BK232" s="157">
        <f>ROUND(I232*H232,2)</f>
        <v>0</v>
      </c>
      <c r="BL232" s="17" t="s">
        <v>604</v>
      </c>
      <c r="BM232" s="156" t="s">
        <v>2211</v>
      </c>
    </row>
    <row r="233" spans="1:47" s="2" customFormat="1" ht="19.5">
      <c r="A233" s="32"/>
      <c r="B233" s="33"/>
      <c r="C233" s="32"/>
      <c r="D233" s="158" t="s">
        <v>213</v>
      </c>
      <c r="E233" s="32"/>
      <c r="F233" s="159" t="s">
        <v>2210</v>
      </c>
      <c r="G233" s="32"/>
      <c r="H233" s="32"/>
      <c r="I233" s="160"/>
      <c r="J233" s="32"/>
      <c r="K233" s="32"/>
      <c r="L233" s="33"/>
      <c r="M233" s="161"/>
      <c r="N233" s="162"/>
      <c r="O233" s="58"/>
      <c r="P233" s="58"/>
      <c r="Q233" s="58"/>
      <c r="R233" s="58"/>
      <c r="S233" s="58"/>
      <c r="T233" s="59"/>
      <c r="U233" s="32"/>
      <c r="V233" s="32"/>
      <c r="W233" s="32"/>
      <c r="X233" s="32"/>
      <c r="Y233" s="32"/>
      <c r="Z233" s="32"/>
      <c r="AA233" s="32"/>
      <c r="AB233" s="32"/>
      <c r="AC233" s="32"/>
      <c r="AD233" s="32"/>
      <c r="AE233" s="32"/>
      <c r="AT233" s="17" t="s">
        <v>213</v>
      </c>
      <c r="AU233" s="17" t="s">
        <v>87</v>
      </c>
    </row>
    <row r="234" spans="1:65" s="2" customFormat="1" ht="33" customHeight="1">
      <c r="A234" s="32"/>
      <c r="B234" s="143"/>
      <c r="C234" s="197" t="s">
        <v>306</v>
      </c>
      <c r="D234" s="197" t="s">
        <v>267</v>
      </c>
      <c r="E234" s="198" t="s">
        <v>2212</v>
      </c>
      <c r="F234" s="199" t="s">
        <v>2213</v>
      </c>
      <c r="G234" s="200" t="s">
        <v>333</v>
      </c>
      <c r="H234" s="201">
        <v>58</v>
      </c>
      <c r="I234" s="202"/>
      <c r="J234" s="203">
        <f>ROUND(I234*H234,2)</f>
        <v>0</v>
      </c>
      <c r="K234" s="204"/>
      <c r="L234" s="205"/>
      <c r="M234" s="206" t="s">
        <v>1</v>
      </c>
      <c r="N234" s="207" t="s">
        <v>44</v>
      </c>
      <c r="O234" s="58"/>
      <c r="P234" s="154">
        <f>O234*H234</f>
        <v>0</v>
      </c>
      <c r="Q234" s="154">
        <v>0</v>
      </c>
      <c r="R234" s="154">
        <f>Q234*H234</f>
        <v>0</v>
      </c>
      <c r="S234" s="154">
        <v>0</v>
      </c>
      <c r="T234" s="155">
        <f>S234*H234</f>
        <v>0</v>
      </c>
      <c r="U234" s="32"/>
      <c r="V234" s="32"/>
      <c r="W234" s="32"/>
      <c r="X234" s="32"/>
      <c r="Y234" s="32"/>
      <c r="Z234" s="32"/>
      <c r="AA234" s="32"/>
      <c r="AB234" s="32"/>
      <c r="AC234" s="32"/>
      <c r="AD234" s="32"/>
      <c r="AE234" s="32"/>
      <c r="AR234" s="156" t="s">
        <v>604</v>
      </c>
      <c r="AT234" s="156" t="s">
        <v>267</v>
      </c>
      <c r="AU234" s="156" t="s">
        <v>87</v>
      </c>
      <c r="AY234" s="17" t="s">
        <v>207</v>
      </c>
      <c r="BE234" s="157">
        <f>IF(N234="základní",J234,0)</f>
        <v>0</v>
      </c>
      <c r="BF234" s="157">
        <f>IF(N234="snížená",J234,0)</f>
        <v>0</v>
      </c>
      <c r="BG234" s="157">
        <f>IF(N234="zákl. přenesená",J234,0)</f>
        <v>0</v>
      </c>
      <c r="BH234" s="157">
        <f>IF(N234="sníž. přenesená",J234,0)</f>
        <v>0</v>
      </c>
      <c r="BI234" s="157">
        <f>IF(N234="nulová",J234,0)</f>
        <v>0</v>
      </c>
      <c r="BJ234" s="17" t="s">
        <v>87</v>
      </c>
      <c r="BK234" s="157">
        <f>ROUND(I234*H234,2)</f>
        <v>0</v>
      </c>
      <c r="BL234" s="17" t="s">
        <v>604</v>
      </c>
      <c r="BM234" s="156" t="s">
        <v>2214</v>
      </c>
    </row>
    <row r="235" spans="1:47" s="2" customFormat="1" ht="19.5">
      <c r="A235" s="32"/>
      <c r="B235" s="33"/>
      <c r="C235" s="32"/>
      <c r="D235" s="158" t="s">
        <v>213</v>
      </c>
      <c r="E235" s="32"/>
      <c r="F235" s="159" t="s">
        <v>2213</v>
      </c>
      <c r="G235" s="32"/>
      <c r="H235" s="32"/>
      <c r="I235" s="160"/>
      <c r="J235" s="32"/>
      <c r="K235" s="32"/>
      <c r="L235" s="33"/>
      <c r="M235" s="161"/>
      <c r="N235" s="162"/>
      <c r="O235" s="58"/>
      <c r="P235" s="58"/>
      <c r="Q235" s="58"/>
      <c r="R235" s="58"/>
      <c r="S235" s="58"/>
      <c r="T235" s="59"/>
      <c r="U235" s="32"/>
      <c r="V235" s="32"/>
      <c r="W235" s="32"/>
      <c r="X235" s="32"/>
      <c r="Y235" s="32"/>
      <c r="Z235" s="32"/>
      <c r="AA235" s="32"/>
      <c r="AB235" s="32"/>
      <c r="AC235" s="32"/>
      <c r="AD235" s="32"/>
      <c r="AE235" s="32"/>
      <c r="AT235" s="17" t="s">
        <v>213</v>
      </c>
      <c r="AU235" s="17" t="s">
        <v>87</v>
      </c>
    </row>
    <row r="236" spans="1:65" s="2" customFormat="1" ht="21.75" customHeight="1">
      <c r="A236" s="32"/>
      <c r="B236" s="143"/>
      <c r="C236" s="144" t="s">
        <v>588</v>
      </c>
      <c r="D236" s="144" t="s">
        <v>208</v>
      </c>
      <c r="E236" s="145" t="s">
        <v>2215</v>
      </c>
      <c r="F236" s="146" t="s">
        <v>2216</v>
      </c>
      <c r="G236" s="147" t="s">
        <v>333</v>
      </c>
      <c r="H236" s="148">
        <v>58</v>
      </c>
      <c r="I236" s="149"/>
      <c r="J236" s="150">
        <f>ROUND(I236*H236,2)</f>
        <v>0</v>
      </c>
      <c r="K236" s="151"/>
      <c r="L236" s="33"/>
      <c r="M236" s="152" t="s">
        <v>1</v>
      </c>
      <c r="N236" s="153" t="s">
        <v>44</v>
      </c>
      <c r="O236" s="58"/>
      <c r="P236" s="154">
        <f>O236*H236</f>
        <v>0</v>
      </c>
      <c r="Q236" s="154">
        <v>0</v>
      </c>
      <c r="R236" s="154">
        <f>Q236*H236</f>
        <v>0</v>
      </c>
      <c r="S236" s="154">
        <v>0</v>
      </c>
      <c r="T236" s="155">
        <f>S236*H236</f>
        <v>0</v>
      </c>
      <c r="U236" s="32"/>
      <c r="V236" s="32"/>
      <c r="W236" s="32"/>
      <c r="X236" s="32"/>
      <c r="Y236" s="32"/>
      <c r="Z236" s="32"/>
      <c r="AA236" s="32"/>
      <c r="AB236" s="32"/>
      <c r="AC236" s="32"/>
      <c r="AD236" s="32"/>
      <c r="AE236" s="32"/>
      <c r="AR236" s="156" t="s">
        <v>902</v>
      </c>
      <c r="AT236" s="156" t="s">
        <v>208</v>
      </c>
      <c r="AU236" s="156" t="s">
        <v>87</v>
      </c>
      <c r="AY236" s="17" t="s">
        <v>207</v>
      </c>
      <c r="BE236" s="157">
        <f>IF(N236="základní",J236,0)</f>
        <v>0</v>
      </c>
      <c r="BF236" s="157">
        <f>IF(N236="snížená",J236,0)</f>
        <v>0</v>
      </c>
      <c r="BG236" s="157">
        <f>IF(N236="zákl. přenesená",J236,0)</f>
        <v>0</v>
      </c>
      <c r="BH236" s="157">
        <f>IF(N236="sníž. přenesená",J236,0)</f>
        <v>0</v>
      </c>
      <c r="BI236" s="157">
        <f>IF(N236="nulová",J236,0)</f>
        <v>0</v>
      </c>
      <c r="BJ236" s="17" t="s">
        <v>87</v>
      </c>
      <c r="BK236" s="157">
        <f>ROUND(I236*H236,2)</f>
        <v>0</v>
      </c>
      <c r="BL236" s="17" t="s">
        <v>902</v>
      </c>
      <c r="BM236" s="156" t="s">
        <v>2217</v>
      </c>
    </row>
    <row r="237" spans="1:47" s="2" customFormat="1" ht="19.5">
      <c r="A237" s="32"/>
      <c r="B237" s="33"/>
      <c r="C237" s="32"/>
      <c r="D237" s="158" t="s">
        <v>213</v>
      </c>
      <c r="E237" s="32"/>
      <c r="F237" s="159" t="s">
        <v>2218</v>
      </c>
      <c r="G237" s="32"/>
      <c r="H237" s="32"/>
      <c r="I237" s="160"/>
      <c r="J237" s="32"/>
      <c r="K237" s="32"/>
      <c r="L237" s="33"/>
      <c r="M237" s="161"/>
      <c r="N237" s="162"/>
      <c r="O237" s="58"/>
      <c r="P237" s="58"/>
      <c r="Q237" s="58"/>
      <c r="R237" s="58"/>
      <c r="S237" s="58"/>
      <c r="T237" s="59"/>
      <c r="U237" s="32"/>
      <c r="V237" s="32"/>
      <c r="W237" s="32"/>
      <c r="X237" s="32"/>
      <c r="Y237" s="32"/>
      <c r="Z237" s="32"/>
      <c r="AA237" s="32"/>
      <c r="AB237" s="32"/>
      <c r="AC237" s="32"/>
      <c r="AD237" s="32"/>
      <c r="AE237" s="32"/>
      <c r="AT237" s="17" t="s">
        <v>213</v>
      </c>
      <c r="AU237" s="17" t="s">
        <v>87</v>
      </c>
    </row>
    <row r="238" spans="1:65" s="2" customFormat="1" ht="33" customHeight="1">
      <c r="A238" s="32"/>
      <c r="B238" s="143"/>
      <c r="C238" s="144" t="s">
        <v>309</v>
      </c>
      <c r="D238" s="144" t="s">
        <v>208</v>
      </c>
      <c r="E238" s="145" t="s">
        <v>2219</v>
      </c>
      <c r="F238" s="146" t="s">
        <v>2220</v>
      </c>
      <c r="G238" s="147" t="s">
        <v>333</v>
      </c>
      <c r="H238" s="148">
        <v>1</v>
      </c>
      <c r="I238" s="149"/>
      <c r="J238" s="150">
        <f>ROUND(I238*H238,2)</f>
        <v>0</v>
      </c>
      <c r="K238" s="151"/>
      <c r="L238" s="33"/>
      <c r="M238" s="152" t="s">
        <v>1</v>
      </c>
      <c r="N238" s="153" t="s">
        <v>44</v>
      </c>
      <c r="O238" s="58"/>
      <c r="P238" s="154">
        <f>O238*H238</f>
        <v>0</v>
      </c>
      <c r="Q238" s="154">
        <v>0</v>
      </c>
      <c r="R238" s="154">
        <f>Q238*H238</f>
        <v>0</v>
      </c>
      <c r="S238" s="154">
        <v>0</v>
      </c>
      <c r="T238" s="155">
        <f>S238*H238</f>
        <v>0</v>
      </c>
      <c r="U238" s="32"/>
      <c r="V238" s="32"/>
      <c r="W238" s="32"/>
      <c r="X238" s="32"/>
      <c r="Y238" s="32"/>
      <c r="Z238" s="32"/>
      <c r="AA238" s="32"/>
      <c r="AB238" s="32"/>
      <c r="AC238" s="32"/>
      <c r="AD238" s="32"/>
      <c r="AE238" s="32"/>
      <c r="AR238" s="156" t="s">
        <v>902</v>
      </c>
      <c r="AT238" s="156" t="s">
        <v>208</v>
      </c>
      <c r="AU238" s="156" t="s">
        <v>87</v>
      </c>
      <c r="AY238" s="17" t="s">
        <v>207</v>
      </c>
      <c r="BE238" s="157">
        <f>IF(N238="základní",J238,0)</f>
        <v>0</v>
      </c>
      <c r="BF238" s="157">
        <f>IF(N238="snížená",J238,0)</f>
        <v>0</v>
      </c>
      <c r="BG238" s="157">
        <f>IF(N238="zákl. přenesená",J238,0)</f>
        <v>0</v>
      </c>
      <c r="BH238" s="157">
        <f>IF(N238="sníž. přenesená",J238,0)</f>
        <v>0</v>
      </c>
      <c r="BI238" s="157">
        <f>IF(N238="nulová",J238,0)</f>
        <v>0</v>
      </c>
      <c r="BJ238" s="17" t="s">
        <v>87</v>
      </c>
      <c r="BK238" s="157">
        <f>ROUND(I238*H238,2)</f>
        <v>0</v>
      </c>
      <c r="BL238" s="17" t="s">
        <v>902</v>
      </c>
      <c r="BM238" s="156" t="s">
        <v>2221</v>
      </c>
    </row>
    <row r="239" spans="1:47" s="2" customFormat="1" ht="58.5">
      <c r="A239" s="32"/>
      <c r="B239" s="33"/>
      <c r="C239" s="32"/>
      <c r="D239" s="158" t="s">
        <v>213</v>
      </c>
      <c r="E239" s="32"/>
      <c r="F239" s="159" t="s">
        <v>2222</v>
      </c>
      <c r="G239" s="32"/>
      <c r="H239" s="32"/>
      <c r="I239" s="160"/>
      <c r="J239" s="32"/>
      <c r="K239" s="32"/>
      <c r="L239" s="33"/>
      <c r="M239" s="161"/>
      <c r="N239" s="162"/>
      <c r="O239" s="58"/>
      <c r="P239" s="58"/>
      <c r="Q239" s="58"/>
      <c r="R239" s="58"/>
      <c r="S239" s="58"/>
      <c r="T239" s="59"/>
      <c r="U239" s="32"/>
      <c r="V239" s="32"/>
      <c r="W239" s="32"/>
      <c r="X239" s="32"/>
      <c r="Y239" s="32"/>
      <c r="Z239" s="32"/>
      <c r="AA239" s="32"/>
      <c r="AB239" s="32"/>
      <c r="AC239" s="32"/>
      <c r="AD239" s="32"/>
      <c r="AE239" s="32"/>
      <c r="AT239" s="17" t="s">
        <v>213</v>
      </c>
      <c r="AU239" s="17" t="s">
        <v>87</v>
      </c>
    </row>
    <row r="240" spans="1:65" s="2" customFormat="1" ht="33" customHeight="1">
      <c r="A240" s="32"/>
      <c r="B240" s="143"/>
      <c r="C240" s="144" t="s">
        <v>591</v>
      </c>
      <c r="D240" s="144" t="s">
        <v>208</v>
      </c>
      <c r="E240" s="145" t="s">
        <v>2223</v>
      </c>
      <c r="F240" s="146" t="s">
        <v>2224</v>
      </c>
      <c r="G240" s="147" t="s">
        <v>333</v>
      </c>
      <c r="H240" s="148">
        <v>1</v>
      </c>
      <c r="I240" s="149"/>
      <c r="J240" s="150">
        <f>ROUND(I240*H240,2)</f>
        <v>0</v>
      </c>
      <c r="K240" s="151"/>
      <c r="L240" s="33"/>
      <c r="M240" s="152" t="s">
        <v>1</v>
      </c>
      <c r="N240" s="153" t="s">
        <v>44</v>
      </c>
      <c r="O240" s="58"/>
      <c r="P240" s="154">
        <f>O240*H240</f>
        <v>0</v>
      </c>
      <c r="Q240" s="154">
        <v>0</v>
      </c>
      <c r="R240" s="154">
        <f>Q240*H240</f>
        <v>0</v>
      </c>
      <c r="S240" s="154">
        <v>0</v>
      </c>
      <c r="T240" s="155">
        <f>S240*H240</f>
        <v>0</v>
      </c>
      <c r="U240" s="32"/>
      <c r="V240" s="32"/>
      <c r="W240" s="32"/>
      <c r="X240" s="32"/>
      <c r="Y240" s="32"/>
      <c r="Z240" s="32"/>
      <c r="AA240" s="32"/>
      <c r="AB240" s="32"/>
      <c r="AC240" s="32"/>
      <c r="AD240" s="32"/>
      <c r="AE240" s="32"/>
      <c r="AR240" s="156" t="s">
        <v>902</v>
      </c>
      <c r="AT240" s="156" t="s">
        <v>208</v>
      </c>
      <c r="AU240" s="156" t="s">
        <v>87</v>
      </c>
      <c r="AY240" s="17" t="s">
        <v>207</v>
      </c>
      <c r="BE240" s="157">
        <f>IF(N240="základní",J240,0)</f>
        <v>0</v>
      </c>
      <c r="BF240" s="157">
        <f>IF(N240="snížená",J240,0)</f>
        <v>0</v>
      </c>
      <c r="BG240" s="157">
        <f>IF(N240="zákl. přenesená",J240,0)</f>
        <v>0</v>
      </c>
      <c r="BH240" s="157">
        <f>IF(N240="sníž. přenesená",J240,0)</f>
        <v>0</v>
      </c>
      <c r="BI240" s="157">
        <f>IF(N240="nulová",J240,0)</f>
        <v>0</v>
      </c>
      <c r="BJ240" s="17" t="s">
        <v>87</v>
      </c>
      <c r="BK240" s="157">
        <f>ROUND(I240*H240,2)</f>
        <v>0</v>
      </c>
      <c r="BL240" s="17" t="s">
        <v>902</v>
      </c>
      <c r="BM240" s="156" t="s">
        <v>2225</v>
      </c>
    </row>
    <row r="241" spans="1:47" s="2" customFormat="1" ht="58.5">
      <c r="A241" s="32"/>
      <c r="B241" s="33"/>
      <c r="C241" s="32"/>
      <c r="D241" s="158" t="s">
        <v>213</v>
      </c>
      <c r="E241" s="32"/>
      <c r="F241" s="159" t="s">
        <v>2226</v>
      </c>
      <c r="G241" s="32"/>
      <c r="H241" s="32"/>
      <c r="I241" s="160"/>
      <c r="J241" s="32"/>
      <c r="K241" s="32"/>
      <c r="L241" s="33"/>
      <c r="M241" s="161"/>
      <c r="N241" s="162"/>
      <c r="O241" s="58"/>
      <c r="P241" s="58"/>
      <c r="Q241" s="58"/>
      <c r="R241" s="58"/>
      <c r="S241" s="58"/>
      <c r="T241" s="59"/>
      <c r="U241" s="32"/>
      <c r="V241" s="32"/>
      <c r="W241" s="32"/>
      <c r="X241" s="32"/>
      <c r="Y241" s="32"/>
      <c r="Z241" s="32"/>
      <c r="AA241" s="32"/>
      <c r="AB241" s="32"/>
      <c r="AC241" s="32"/>
      <c r="AD241" s="32"/>
      <c r="AE241" s="32"/>
      <c r="AT241" s="17" t="s">
        <v>213</v>
      </c>
      <c r="AU241" s="17" t="s">
        <v>87</v>
      </c>
    </row>
    <row r="242" spans="1:65" s="2" customFormat="1" ht="33" customHeight="1">
      <c r="A242" s="32"/>
      <c r="B242" s="143"/>
      <c r="C242" s="144" t="s">
        <v>314</v>
      </c>
      <c r="D242" s="144" t="s">
        <v>208</v>
      </c>
      <c r="E242" s="145" t="s">
        <v>2227</v>
      </c>
      <c r="F242" s="146" t="s">
        <v>2228</v>
      </c>
      <c r="G242" s="147" t="s">
        <v>333</v>
      </c>
      <c r="H242" s="148">
        <v>6</v>
      </c>
      <c r="I242" s="149"/>
      <c r="J242" s="150">
        <f>ROUND(I242*H242,2)</f>
        <v>0</v>
      </c>
      <c r="K242" s="151"/>
      <c r="L242" s="33"/>
      <c r="M242" s="152" t="s">
        <v>1</v>
      </c>
      <c r="N242" s="153" t="s">
        <v>44</v>
      </c>
      <c r="O242" s="58"/>
      <c r="P242" s="154">
        <f>O242*H242</f>
        <v>0</v>
      </c>
      <c r="Q242" s="154">
        <v>0</v>
      </c>
      <c r="R242" s="154">
        <f>Q242*H242</f>
        <v>0</v>
      </c>
      <c r="S242" s="154">
        <v>0</v>
      </c>
      <c r="T242" s="155">
        <f>S242*H242</f>
        <v>0</v>
      </c>
      <c r="U242" s="32"/>
      <c r="V242" s="32"/>
      <c r="W242" s="32"/>
      <c r="X242" s="32"/>
      <c r="Y242" s="32"/>
      <c r="Z242" s="32"/>
      <c r="AA242" s="32"/>
      <c r="AB242" s="32"/>
      <c r="AC242" s="32"/>
      <c r="AD242" s="32"/>
      <c r="AE242" s="32"/>
      <c r="AR242" s="156" t="s">
        <v>902</v>
      </c>
      <c r="AT242" s="156" t="s">
        <v>208</v>
      </c>
      <c r="AU242" s="156" t="s">
        <v>87</v>
      </c>
      <c r="AY242" s="17" t="s">
        <v>207</v>
      </c>
      <c r="BE242" s="157">
        <f>IF(N242="základní",J242,0)</f>
        <v>0</v>
      </c>
      <c r="BF242" s="157">
        <f>IF(N242="snížená",J242,0)</f>
        <v>0</v>
      </c>
      <c r="BG242" s="157">
        <f>IF(N242="zákl. přenesená",J242,0)</f>
        <v>0</v>
      </c>
      <c r="BH242" s="157">
        <f>IF(N242="sníž. přenesená",J242,0)</f>
        <v>0</v>
      </c>
      <c r="BI242" s="157">
        <f>IF(N242="nulová",J242,0)</f>
        <v>0</v>
      </c>
      <c r="BJ242" s="17" t="s">
        <v>87</v>
      </c>
      <c r="BK242" s="157">
        <f>ROUND(I242*H242,2)</f>
        <v>0</v>
      </c>
      <c r="BL242" s="17" t="s">
        <v>902</v>
      </c>
      <c r="BM242" s="156" t="s">
        <v>2229</v>
      </c>
    </row>
    <row r="243" spans="1:47" s="2" customFormat="1" ht="19.5">
      <c r="A243" s="32"/>
      <c r="B243" s="33"/>
      <c r="C243" s="32"/>
      <c r="D243" s="158" t="s">
        <v>213</v>
      </c>
      <c r="E243" s="32"/>
      <c r="F243" s="159" t="s">
        <v>2228</v>
      </c>
      <c r="G243" s="32"/>
      <c r="H243" s="32"/>
      <c r="I243" s="160"/>
      <c r="J243" s="32"/>
      <c r="K243" s="32"/>
      <c r="L243" s="33"/>
      <c r="M243" s="161"/>
      <c r="N243" s="162"/>
      <c r="O243" s="58"/>
      <c r="P243" s="58"/>
      <c r="Q243" s="58"/>
      <c r="R243" s="58"/>
      <c r="S243" s="58"/>
      <c r="T243" s="59"/>
      <c r="U243" s="32"/>
      <c r="V243" s="32"/>
      <c r="W243" s="32"/>
      <c r="X243" s="32"/>
      <c r="Y243" s="32"/>
      <c r="Z243" s="32"/>
      <c r="AA243" s="32"/>
      <c r="AB243" s="32"/>
      <c r="AC243" s="32"/>
      <c r="AD243" s="32"/>
      <c r="AE243" s="32"/>
      <c r="AT243" s="17" t="s">
        <v>213</v>
      </c>
      <c r="AU243" s="17" t="s">
        <v>87</v>
      </c>
    </row>
    <row r="244" spans="1:65" s="2" customFormat="1" ht="21.75" customHeight="1">
      <c r="A244" s="32"/>
      <c r="B244" s="143"/>
      <c r="C244" s="144" t="s">
        <v>594</v>
      </c>
      <c r="D244" s="144" t="s">
        <v>208</v>
      </c>
      <c r="E244" s="145" t="s">
        <v>1951</v>
      </c>
      <c r="F244" s="146" t="s">
        <v>1952</v>
      </c>
      <c r="G244" s="147" t="s">
        <v>333</v>
      </c>
      <c r="H244" s="148">
        <v>2</v>
      </c>
      <c r="I244" s="149"/>
      <c r="J244" s="150">
        <f>ROUND(I244*H244,2)</f>
        <v>0</v>
      </c>
      <c r="K244" s="151"/>
      <c r="L244" s="33"/>
      <c r="M244" s="152" t="s">
        <v>1</v>
      </c>
      <c r="N244" s="153" t="s">
        <v>44</v>
      </c>
      <c r="O244" s="58"/>
      <c r="P244" s="154">
        <f>O244*H244</f>
        <v>0</v>
      </c>
      <c r="Q244" s="154">
        <v>0</v>
      </c>
      <c r="R244" s="154">
        <f>Q244*H244</f>
        <v>0</v>
      </c>
      <c r="S244" s="154">
        <v>0</v>
      </c>
      <c r="T244" s="155">
        <f>S244*H244</f>
        <v>0</v>
      </c>
      <c r="U244" s="32"/>
      <c r="V244" s="32"/>
      <c r="W244" s="32"/>
      <c r="X244" s="32"/>
      <c r="Y244" s="32"/>
      <c r="Z244" s="32"/>
      <c r="AA244" s="32"/>
      <c r="AB244" s="32"/>
      <c r="AC244" s="32"/>
      <c r="AD244" s="32"/>
      <c r="AE244" s="32"/>
      <c r="AR244" s="156" t="s">
        <v>902</v>
      </c>
      <c r="AT244" s="156" t="s">
        <v>208</v>
      </c>
      <c r="AU244" s="156" t="s">
        <v>87</v>
      </c>
      <c r="AY244" s="17" t="s">
        <v>207</v>
      </c>
      <c r="BE244" s="157">
        <f>IF(N244="základní",J244,0)</f>
        <v>0</v>
      </c>
      <c r="BF244" s="157">
        <f>IF(N244="snížená",J244,0)</f>
        <v>0</v>
      </c>
      <c r="BG244" s="157">
        <f>IF(N244="zákl. přenesená",J244,0)</f>
        <v>0</v>
      </c>
      <c r="BH244" s="157">
        <f>IF(N244="sníž. přenesená",J244,0)</f>
        <v>0</v>
      </c>
      <c r="BI244" s="157">
        <f>IF(N244="nulová",J244,0)</f>
        <v>0</v>
      </c>
      <c r="BJ244" s="17" t="s">
        <v>87</v>
      </c>
      <c r="BK244" s="157">
        <f>ROUND(I244*H244,2)</f>
        <v>0</v>
      </c>
      <c r="BL244" s="17" t="s">
        <v>902</v>
      </c>
      <c r="BM244" s="156" t="s">
        <v>2230</v>
      </c>
    </row>
    <row r="245" spans="1:47" s="2" customFormat="1" ht="29.25">
      <c r="A245" s="32"/>
      <c r="B245" s="33"/>
      <c r="C245" s="32"/>
      <c r="D245" s="158" t="s">
        <v>213</v>
      </c>
      <c r="E245" s="32"/>
      <c r="F245" s="159" t="s">
        <v>1954</v>
      </c>
      <c r="G245" s="32"/>
      <c r="H245" s="32"/>
      <c r="I245" s="160"/>
      <c r="J245" s="32"/>
      <c r="K245" s="32"/>
      <c r="L245" s="33"/>
      <c r="M245" s="161"/>
      <c r="N245" s="162"/>
      <c r="O245" s="58"/>
      <c r="P245" s="58"/>
      <c r="Q245" s="58"/>
      <c r="R245" s="58"/>
      <c r="S245" s="58"/>
      <c r="T245" s="59"/>
      <c r="U245" s="32"/>
      <c r="V245" s="32"/>
      <c r="W245" s="32"/>
      <c r="X245" s="32"/>
      <c r="Y245" s="32"/>
      <c r="Z245" s="32"/>
      <c r="AA245" s="32"/>
      <c r="AB245" s="32"/>
      <c r="AC245" s="32"/>
      <c r="AD245" s="32"/>
      <c r="AE245" s="32"/>
      <c r="AT245" s="17" t="s">
        <v>213</v>
      </c>
      <c r="AU245" s="17" t="s">
        <v>87</v>
      </c>
    </row>
    <row r="246" spans="1:65" s="2" customFormat="1" ht="21.75" customHeight="1">
      <c r="A246" s="32"/>
      <c r="B246" s="143"/>
      <c r="C246" s="144" t="s">
        <v>317</v>
      </c>
      <c r="D246" s="144" t="s">
        <v>208</v>
      </c>
      <c r="E246" s="145" t="s">
        <v>2231</v>
      </c>
      <c r="F246" s="146" t="s">
        <v>2232</v>
      </c>
      <c r="G246" s="147" t="s">
        <v>333</v>
      </c>
      <c r="H246" s="148">
        <v>1</v>
      </c>
      <c r="I246" s="149"/>
      <c r="J246" s="150">
        <f>ROUND(I246*H246,2)</f>
        <v>0</v>
      </c>
      <c r="K246" s="151"/>
      <c r="L246" s="33"/>
      <c r="M246" s="152" t="s">
        <v>1</v>
      </c>
      <c r="N246" s="153" t="s">
        <v>44</v>
      </c>
      <c r="O246" s="58"/>
      <c r="P246" s="154">
        <f>O246*H246</f>
        <v>0</v>
      </c>
      <c r="Q246" s="154">
        <v>0</v>
      </c>
      <c r="R246" s="154">
        <f>Q246*H246</f>
        <v>0</v>
      </c>
      <c r="S246" s="154">
        <v>0</v>
      </c>
      <c r="T246" s="155">
        <f>S246*H246</f>
        <v>0</v>
      </c>
      <c r="U246" s="32"/>
      <c r="V246" s="32"/>
      <c r="W246" s="32"/>
      <c r="X246" s="32"/>
      <c r="Y246" s="32"/>
      <c r="Z246" s="32"/>
      <c r="AA246" s="32"/>
      <c r="AB246" s="32"/>
      <c r="AC246" s="32"/>
      <c r="AD246" s="32"/>
      <c r="AE246" s="32"/>
      <c r="AR246" s="156" t="s">
        <v>902</v>
      </c>
      <c r="AT246" s="156" t="s">
        <v>208</v>
      </c>
      <c r="AU246" s="156" t="s">
        <v>87</v>
      </c>
      <c r="AY246" s="17" t="s">
        <v>207</v>
      </c>
      <c r="BE246" s="157">
        <f>IF(N246="základní",J246,0)</f>
        <v>0</v>
      </c>
      <c r="BF246" s="157">
        <f>IF(N246="snížená",J246,0)</f>
        <v>0</v>
      </c>
      <c r="BG246" s="157">
        <f>IF(N246="zákl. přenesená",J246,0)</f>
        <v>0</v>
      </c>
      <c r="BH246" s="157">
        <f>IF(N246="sníž. přenesená",J246,0)</f>
        <v>0</v>
      </c>
      <c r="BI246" s="157">
        <f>IF(N246="nulová",J246,0)</f>
        <v>0</v>
      </c>
      <c r="BJ246" s="17" t="s">
        <v>87</v>
      </c>
      <c r="BK246" s="157">
        <f>ROUND(I246*H246,2)</f>
        <v>0</v>
      </c>
      <c r="BL246" s="17" t="s">
        <v>902</v>
      </c>
      <c r="BM246" s="156" t="s">
        <v>2233</v>
      </c>
    </row>
    <row r="247" spans="1:47" s="2" customFormat="1" ht="29.25">
      <c r="A247" s="32"/>
      <c r="B247" s="33"/>
      <c r="C247" s="32"/>
      <c r="D247" s="158" t="s">
        <v>213</v>
      </c>
      <c r="E247" s="32"/>
      <c r="F247" s="159" t="s">
        <v>2234</v>
      </c>
      <c r="G247" s="32"/>
      <c r="H247" s="32"/>
      <c r="I247" s="160"/>
      <c r="J247" s="32"/>
      <c r="K247" s="32"/>
      <c r="L247" s="33"/>
      <c r="M247" s="161"/>
      <c r="N247" s="162"/>
      <c r="O247" s="58"/>
      <c r="P247" s="58"/>
      <c r="Q247" s="58"/>
      <c r="R247" s="58"/>
      <c r="S247" s="58"/>
      <c r="T247" s="59"/>
      <c r="U247" s="32"/>
      <c r="V247" s="32"/>
      <c r="W247" s="32"/>
      <c r="X247" s="32"/>
      <c r="Y247" s="32"/>
      <c r="Z247" s="32"/>
      <c r="AA247" s="32"/>
      <c r="AB247" s="32"/>
      <c r="AC247" s="32"/>
      <c r="AD247" s="32"/>
      <c r="AE247" s="32"/>
      <c r="AT247" s="17" t="s">
        <v>213</v>
      </c>
      <c r="AU247" s="17" t="s">
        <v>87</v>
      </c>
    </row>
    <row r="248" spans="1:65" s="2" customFormat="1" ht="16.5" customHeight="1">
      <c r="A248" s="32"/>
      <c r="B248" s="143"/>
      <c r="C248" s="144" t="s">
        <v>599</v>
      </c>
      <c r="D248" s="144" t="s">
        <v>208</v>
      </c>
      <c r="E248" s="145" t="s">
        <v>1955</v>
      </c>
      <c r="F248" s="146" t="s">
        <v>1956</v>
      </c>
      <c r="G248" s="147" t="s">
        <v>325</v>
      </c>
      <c r="H248" s="148">
        <v>250</v>
      </c>
      <c r="I248" s="149"/>
      <c r="J248" s="150">
        <f>ROUND(I248*H248,2)</f>
        <v>0</v>
      </c>
      <c r="K248" s="151"/>
      <c r="L248" s="33"/>
      <c r="M248" s="152" t="s">
        <v>1</v>
      </c>
      <c r="N248" s="153" t="s">
        <v>44</v>
      </c>
      <c r="O248" s="58"/>
      <c r="P248" s="154">
        <f>O248*H248</f>
        <v>0</v>
      </c>
      <c r="Q248" s="154">
        <v>0</v>
      </c>
      <c r="R248" s="154">
        <f>Q248*H248</f>
        <v>0</v>
      </c>
      <c r="S248" s="154">
        <v>0</v>
      </c>
      <c r="T248" s="155">
        <f>S248*H248</f>
        <v>0</v>
      </c>
      <c r="U248" s="32"/>
      <c r="V248" s="32"/>
      <c r="W248" s="32"/>
      <c r="X248" s="32"/>
      <c r="Y248" s="32"/>
      <c r="Z248" s="32"/>
      <c r="AA248" s="32"/>
      <c r="AB248" s="32"/>
      <c r="AC248" s="32"/>
      <c r="AD248" s="32"/>
      <c r="AE248" s="32"/>
      <c r="AR248" s="156" t="s">
        <v>902</v>
      </c>
      <c r="AT248" s="156" t="s">
        <v>208</v>
      </c>
      <c r="AU248" s="156" t="s">
        <v>87</v>
      </c>
      <c r="AY248" s="17" t="s">
        <v>207</v>
      </c>
      <c r="BE248" s="157">
        <f>IF(N248="základní",J248,0)</f>
        <v>0</v>
      </c>
      <c r="BF248" s="157">
        <f>IF(N248="snížená",J248,0)</f>
        <v>0</v>
      </c>
      <c r="BG248" s="157">
        <f>IF(N248="zákl. přenesená",J248,0)</f>
        <v>0</v>
      </c>
      <c r="BH248" s="157">
        <f>IF(N248="sníž. přenesená",J248,0)</f>
        <v>0</v>
      </c>
      <c r="BI248" s="157">
        <f>IF(N248="nulová",J248,0)</f>
        <v>0</v>
      </c>
      <c r="BJ248" s="17" t="s">
        <v>87</v>
      </c>
      <c r="BK248" s="157">
        <f>ROUND(I248*H248,2)</f>
        <v>0</v>
      </c>
      <c r="BL248" s="17" t="s">
        <v>902</v>
      </c>
      <c r="BM248" s="156" t="s">
        <v>2235</v>
      </c>
    </row>
    <row r="249" spans="1:47" s="2" customFormat="1" ht="29.25">
      <c r="A249" s="32"/>
      <c r="B249" s="33"/>
      <c r="C249" s="32"/>
      <c r="D249" s="158" t="s">
        <v>213</v>
      </c>
      <c r="E249" s="32"/>
      <c r="F249" s="159" t="s">
        <v>1958</v>
      </c>
      <c r="G249" s="32"/>
      <c r="H249" s="32"/>
      <c r="I249" s="160"/>
      <c r="J249" s="32"/>
      <c r="K249" s="32"/>
      <c r="L249" s="33"/>
      <c r="M249" s="161"/>
      <c r="N249" s="162"/>
      <c r="O249" s="58"/>
      <c r="P249" s="58"/>
      <c r="Q249" s="58"/>
      <c r="R249" s="58"/>
      <c r="S249" s="58"/>
      <c r="T249" s="59"/>
      <c r="U249" s="32"/>
      <c r="V249" s="32"/>
      <c r="W249" s="32"/>
      <c r="X249" s="32"/>
      <c r="Y249" s="32"/>
      <c r="Z249" s="32"/>
      <c r="AA249" s="32"/>
      <c r="AB249" s="32"/>
      <c r="AC249" s="32"/>
      <c r="AD249" s="32"/>
      <c r="AE249" s="32"/>
      <c r="AT249" s="17" t="s">
        <v>213</v>
      </c>
      <c r="AU249" s="17" t="s">
        <v>87</v>
      </c>
    </row>
    <row r="250" spans="1:65" s="2" customFormat="1" ht="21.75" customHeight="1">
      <c r="A250" s="32"/>
      <c r="B250" s="143"/>
      <c r="C250" s="144" t="s">
        <v>322</v>
      </c>
      <c r="D250" s="144" t="s">
        <v>208</v>
      </c>
      <c r="E250" s="145" t="s">
        <v>1356</v>
      </c>
      <c r="F250" s="146" t="s">
        <v>1357</v>
      </c>
      <c r="G250" s="147" t="s">
        <v>796</v>
      </c>
      <c r="H250" s="148">
        <v>20</v>
      </c>
      <c r="I250" s="149"/>
      <c r="J250" s="150">
        <f>ROUND(I250*H250,2)</f>
        <v>0</v>
      </c>
      <c r="K250" s="151"/>
      <c r="L250" s="33"/>
      <c r="M250" s="152" t="s">
        <v>1</v>
      </c>
      <c r="N250" s="153" t="s">
        <v>44</v>
      </c>
      <c r="O250" s="58"/>
      <c r="P250" s="154">
        <f>O250*H250</f>
        <v>0</v>
      </c>
      <c r="Q250" s="154">
        <v>0</v>
      </c>
      <c r="R250" s="154">
        <f>Q250*H250</f>
        <v>0</v>
      </c>
      <c r="S250" s="154">
        <v>0</v>
      </c>
      <c r="T250" s="155">
        <f>S250*H250</f>
        <v>0</v>
      </c>
      <c r="U250" s="32"/>
      <c r="V250" s="32"/>
      <c r="W250" s="32"/>
      <c r="X250" s="32"/>
      <c r="Y250" s="32"/>
      <c r="Z250" s="32"/>
      <c r="AA250" s="32"/>
      <c r="AB250" s="32"/>
      <c r="AC250" s="32"/>
      <c r="AD250" s="32"/>
      <c r="AE250" s="32"/>
      <c r="AR250" s="156" t="s">
        <v>902</v>
      </c>
      <c r="AT250" s="156" t="s">
        <v>208</v>
      </c>
      <c r="AU250" s="156" t="s">
        <v>87</v>
      </c>
      <c r="AY250" s="17" t="s">
        <v>207</v>
      </c>
      <c r="BE250" s="157">
        <f>IF(N250="základní",J250,0)</f>
        <v>0</v>
      </c>
      <c r="BF250" s="157">
        <f>IF(N250="snížená",J250,0)</f>
        <v>0</v>
      </c>
      <c r="BG250" s="157">
        <f>IF(N250="zákl. přenesená",J250,0)</f>
        <v>0</v>
      </c>
      <c r="BH250" s="157">
        <f>IF(N250="sníž. přenesená",J250,0)</f>
        <v>0</v>
      </c>
      <c r="BI250" s="157">
        <f>IF(N250="nulová",J250,0)</f>
        <v>0</v>
      </c>
      <c r="BJ250" s="17" t="s">
        <v>87</v>
      </c>
      <c r="BK250" s="157">
        <f>ROUND(I250*H250,2)</f>
        <v>0</v>
      </c>
      <c r="BL250" s="17" t="s">
        <v>902</v>
      </c>
      <c r="BM250" s="156" t="s">
        <v>2236</v>
      </c>
    </row>
    <row r="251" spans="1:47" s="2" customFormat="1" ht="48.75">
      <c r="A251" s="32"/>
      <c r="B251" s="33"/>
      <c r="C251" s="32"/>
      <c r="D251" s="158" t="s">
        <v>213</v>
      </c>
      <c r="E251" s="32"/>
      <c r="F251" s="159" t="s">
        <v>1964</v>
      </c>
      <c r="G251" s="32"/>
      <c r="H251" s="32"/>
      <c r="I251" s="160"/>
      <c r="J251" s="32"/>
      <c r="K251" s="32"/>
      <c r="L251" s="33"/>
      <c r="M251" s="161"/>
      <c r="N251" s="162"/>
      <c r="O251" s="58"/>
      <c r="P251" s="58"/>
      <c r="Q251" s="58"/>
      <c r="R251" s="58"/>
      <c r="S251" s="58"/>
      <c r="T251" s="59"/>
      <c r="U251" s="32"/>
      <c r="V251" s="32"/>
      <c r="W251" s="32"/>
      <c r="X251" s="32"/>
      <c r="Y251" s="32"/>
      <c r="Z251" s="32"/>
      <c r="AA251" s="32"/>
      <c r="AB251" s="32"/>
      <c r="AC251" s="32"/>
      <c r="AD251" s="32"/>
      <c r="AE251" s="32"/>
      <c r="AT251" s="17" t="s">
        <v>213</v>
      </c>
      <c r="AU251" s="17" t="s">
        <v>87</v>
      </c>
    </row>
    <row r="252" spans="1:65" s="2" customFormat="1" ht="21.75" customHeight="1">
      <c r="A252" s="32"/>
      <c r="B252" s="143"/>
      <c r="C252" s="144" t="s">
        <v>602</v>
      </c>
      <c r="D252" s="144" t="s">
        <v>208</v>
      </c>
      <c r="E252" s="145" t="s">
        <v>1376</v>
      </c>
      <c r="F252" s="146" t="s">
        <v>1377</v>
      </c>
      <c r="G252" s="147" t="s">
        <v>796</v>
      </c>
      <c r="H252" s="148">
        <v>20</v>
      </c>
      <c r="I252" s="149"/>
      <c r="J252" s="150">
        <f>ROUND(I252*H252,2)</f>
        <v>0</v>
      </c>
      <c r="K252" s="151"/>
      <c r="L252" s="33"/>
      <c r="M252" s="152" t="s">
        <v>1</v>
      </c>
      <c r="N252" s="153" t="s">
        <v>44</v>
      </c>
      <c r="O252" s="58"/>
      <c r="P252" s="154">
        <f>O252*H252</f>
        <v>0</v>
      </c>
      <c r="Q252" s="154">
        <v>0</v>
      </c>
      <c r="R252" s="154">
        <f>Q252*H252</f>
        <v>0</v>
      </c>
      <c r="S252" s="154">
        <v>0</v>
      </c>
      <c r="T252" s="155">
        <f>S252*H252</f>
        <v>0</v>
      </c>
      <c r="U252" s="32"/>
      <c r="V252" s="32"/>
      <c r="W252" s="32"/>
      <c r="X252" s="32"/>
      <c r="Y252" s="32"/>
      <c r="Z252" s="32"/>
      <c r="AA252" s="32"/>
      <c r="AB252" s="32"/>
      <c r="AC252" s="32"/>
      <c r="AD252" s="32"/>
      <c r="AE252" s="32"/>
      <c r="AR252" s="156" t="s">
        <v>902</v>
      </c>
      <c r="AT252" s="156" t="s">
        <v>208</v>
      </c>
      <c r="AU252" s="156" t="s">
        <v>87</v>
      </c>
      <c r="AY252" s="17" t="s">
        <v>207</v>
      </c>
      <c r="BE252" s="157">
        <f>IF(N252="základní",J252,0)</f>
        <v>0</v>
      </c>
      <c r="BF252" s="157">
        <f>IF(N252="snížená",J252,0)</f>
        <v>0</v>
      </c>
      <c r="BG252" s="157">
        <f>IF(N252="zákl. přenesená",J252,0)</f>
        <v>0</v>
      </c>
      <c r="BH252" s="157">
        <f>IF(N252="sníž. přenesená",J252,0)</f>
        <v>0</v>
      </c>
      <c r="BI252" s="157">
        <f>IF(N252="nulová",J252,0)</f>
        <v>0</v>
      </c>
      <c r="BJ252" s="17" t="s">
        <v>87</v>
      </c>
      <c r="BK252" s="157">
        <f>ROUND(I252*H252,2)</f>
        <v>0</v>
      </c>
      <c r="BL252" s="17" t="s">
        <v>902</v>
      </c>
      <c r="BM252" s="156" t="s">
        <v>2237</v>
      </c>
    </row>
    <row r="253" spans="1:47" s="2" customFormat="1" ht="58.5">
      <c r="A253" s="32"/>
      <c r="B253" s="33"/>
      <c r="C253" s="32"/>
      <c r="D253" s="158" t="s">
        <v>213</v>
      </c>
      <c r="E253" s="32"/>
      <c r="F253" s="159" t="s">
        <v>1966</v>
      </c>
      <c r="G253" s="32"/>
      <c r="H253" s="32"/>
      <c r="I253" s="160"/>
      <c r="J253" s="32"/>
      <c r="K253" s="32"/>
      <c r="L253" s="33"/>
      <c r="M253" s="161"/>
      <c r="N253" s="162"/>
      <c r="O253" s="58"/>
      <c r="P253" s="58"/>
      <c r="Q253" s="58"/>
      <c r="R253" s="58"/>
      <c r="S253" s="58"/>
      <c r="T253" s="59"/>
      <c r="U253" s="32"/>
      <c r="V253" s="32"/>
      <c r="W253" s="32"/>
      <c r="X253" s="32"/>
      <c r="Y253" s="32"/>
      <c r="Z253" s="32"/>
      <c r="AA253" s="32"/>
      <c r="AB253" s="32"/>
      <c r="AC253" s="32"/>
      <c r="AD253" s="32"/>
      <c r="AE253" s="32"/>
      <c r="AT253" s="17" t="s">
        <v>213</v>
      </c>
      <c r="AU253" s="17" t="s">
        <v>87</v>
      </c>
    </row>
    <row r="254" spans="2:63" s="11" customFormat="1" ht="25.9" customHeight="1">
      <c r="B254" s="132"/>
      <c r="D254" s="133" t="s">
        <v>78</v>
      </c>
      <c r="E254" s="134" t="s">
        <v>1760</v>
      </c>
      <c r="F254" s="134" t="s">
        <v>1761</v>
      </c>
      <c r="I254" s="135"/>
      <c r="J254" s="136">
        <f>BK254</f>
        <v>0</v>
      </c>
      <c r="L254" s="132"/>
      <c r="M254" s="137"/>
      <c r="N254" s="138"/>
      <c r="O254" s="138"/>
      <c r="P254" s="139">
        <f>SUM(P255:P257)</f>
        <v>0</v>
      </c>
      <c r="Q254" s="138"/>
      <c r="R254" s="139">
        <f>SUM(R255:R257)</f>
        <v>0</v>
      </c>
      <c r="S254" s="138"/>
      <c r="T254" s="140">
        <f>SUM(T255:T257)</f>
        <v>0</v>
      </c>
      <c r="AR254" s="133" t="s">
        <v>225</v>
      </c>
      <c r="AT254" s="141" t="s">
        <v>78</v>
      </c>
      <c r="AU254" s="141" t="s">
        <v>79</v>
      </c>
      <c r="AY254" s="133" t="s">
        <v>207</v>
      </c>
      <c r="BK254" s="142">
        <f>SUM(BK255:BK257)</f>
        <v>0</v>
      </c>
    </row>
    <row r="255" spans="1:65" s="2" customFormat="1" ht="16.5" customHeight="1">
      <c r="A255" s="32"/>
      <c r="B255" s="143"/>
      <c r="C255" s="144" t="s">
        <v>326</v>
      </c>
      <c r="D255" s="144" t="s">
        <v>208</v>
      </c>
      <c r="E255" s="145" t="s">
        <v>2238</v>
      </c>
      <c r="F255" s="146" t="s">
        <v>2239</v>
      </c>
      <c r="G255" s="147" t="s">
        <v>1688</v>
      </c>
      <c r="H255" s="214"/>
      <c r="I255" s="149"/>
      <c r="J255" s="150">
        <f>ROUND(I255*H255,2)</f>
        <v>0</v>
      </c>
      <c r="K255" s="151"/>
      <c r="L255" s="33"/>
      <c r="M255" s="152" t="s">
        <v>1</v>
      </c>
      <c r="N255" s="153" t="s">
        <v>44</v>
      </c>
      <c r="O255" s="58"/>
      <c r="P255" s="154">
        <f>O255*H255</f>
        <v>0</v>
      </c>
      <c r="Q255" s="154">
        <v>0</v>
      </c>
      <c r="R255" s="154">
        <f>Q255*H255</f>
        <v>0</v>
      </c>
      <c r="S255" s="154">
        <v>0</v>
      </c>
      <c r="T255" s="155">
        <f>S255*H255</f>
        <v>0</v>
      </c>
      <c r="U255" s="32"/>
      <c r="V255" s="32"/>
      <c r="W255" s="32"/>
      <c r="X255" s="32"/>
      <c r="Y255" s="32"/>
      <c r="Z255" s="32"/>
      <c r="AA255" s="32"/>
      <c r="AB255" s="32"/>
      <c r="AC255" s="32"/>
      <c r="AD255" s="32"/>
      <c r="AE255" s="32"/>
      <c r="AR255" s="156" t="s">
        <v>212</v>
      </c>
      <c r="AT255" s="156" t="s">
        <v>208</v>
      </c>
      <c r="AU255" s="156" t="s">
        <v>87</v>
      </c>
      <c r="AY255" s="17" t="s">
        <v>207</v>
      </c>
      <c r="BE255" s="157">
        <f>IF(N255="základní",J255,0)</f>
        <v>0</v>
      </c>
      <c r="BF255" s="157">
        <f>IF(N255="snížená",J255,0)</f>
        <v>0</v>
      </c>
      <c r="BG255" s="157">
        <f>IF(N255="zákl. přenesená",J255,0)</f>
        <v>0</v>
      </c>
      <c r="BH255" s="157">
        <f>IF(N255="sníž. přenesená",J255,0)</f>
        <v>0</v>
      </c>
      <c r="BI255" s="157">
        <f>IF(N255="nulová",J255,0)</f>
        <v>0</v>
      </c>
      <c r="BJ255" s="17" t="s">
        <v>87</v>
      </c>
      <c r="BK255" s="157">
        <f>ROUND(I255*H255,2)</f>
        <v>0</v>
      </c>
      <c r="BL255" s="17" t="s">
        <v>212</v>
      </c>
      <c r="BM255" s="156" t="s">
        <v>2240</v>
      </c>
    </row>
    <row r="256" spans="1:47" s="2" customFormat="1" ht="12">
      <c r="A256" s="32"/>
      <c r="B256" s="33"/>
      <c r="C256" s="32"/>
      <c r="D256" s="158" t="s">
        <v>213</v>
      </c>
      <c r="E256" s="32"/>
      <c r="F256" s="159" t="s">
        <v>2241</v>
      </c>
      <c r="G256" s="32"/>
      <c r="H256" s="32"/>
      <c r="I256" s="160"/>
      <c r="J256" s="32"/>
      <c r="K256" s="32"/>
      <c r="L256" s="33"/>
      <c r="M256" s="161"/>
      <c r="N256" s="162"/>
      <c r="O256" s="58"/>
      <c r="P256" s="58"/>
      <c r="Q256" s="58"/>
      <c r="R256" s="58"/>
      <c r="S256" s="58"/>
      <c r="T256" s="59"/>
      <c r="U256" s="32"/>
      <c r="V256" s="32"/>
      <c r="W256" s="32"/>
      <c r="X256" s="32"/>
      <c r="Y256" s="32"/>
      <c r="Z256" s="32"/>
      <c r="AA256" s="32"/>
      <c r="AB256" s="32"/>
      <c r="AC256" s="32"/>
      <c r="AD256" s="32"/>
      <c r="AE256" s="32"/>
      <c r="AT256" s="17" t="s">
        <v>213</v>
      </c>
      <c r="AU256" s="17" t="s">
        <v>87</v>
      </c>
    </row>
    <row r="257" spans="1:47" s="2" customFormat="1" ht="19.5">
      <c r="A257" s="32"/>
      <c r="B257" s="33"/>
      <c r="C257" s="32"/>
      <c r="D257" s="158" t="s">
        <v>214</v>
      </c>
      <c r="E257" s="32"/>
      <c r="F257" s="163" t="s">
        <v>2242</v>
      </c>
      <c r="G257" s="32"/>
      <c r="H257" s="32"/>
      <c r="I257" s="160"/>
      <c r="J257" s="32"/>
      <c r="K257" s="32"/>
      <c r="L257" s="33"/>
      <c r="M257" s="164"/>
      <c r="N257" s="165"/>
      <c r="O257" s="166"/>
      <c r="P257" s="166"/>
      <c r="Q257" s="166"/>
      <c r="R257" s="166"/>
      <c r="S257" s="166"/>
      <c r="T257" s="167"/>
      <c r="U257" s="32"/>
      <c r="V257" s="32"/>
      <c r="W257" s="32"/>
      <c r="X257" s="32"/>
      <c r="Y257" s="32"/>
      <c r="Z257" s="32"/>
      <c r="AA257" s="32"/>
      <c r="AB257" s="32"/>
      <c r="AC257" s="32"/>
      <c r="AD257" s="32"/>
      <c r="AE257" s="32"/>
      <c r="AT257" s="17" t="s">
        <v>214</v>
      </c>
      <c r="AU257" s="17" t="s">
        <v>87</v>
      </c>
    </row>
    <row r="258" spans="1:31" s="2" customFormat="1" ht="6.95" customHeight="1">
      <c r="A258" s="32"/>
      <c r="B258" s="47"/>
      <c r="C258" s="48"/>
      <c r="D258" s="48"/>
      <c r="E258" s="48"/>
      <c r="F258" s="48"/>
      <c r="G258" s="48"/>
      <c r="H258" s="48"/>
      <c r="I258" s="48"/>
      <c r="J258" s="48"/>
      <c r="K258" s="48"/>
      <c r="L258" s="33"/>
      <c r="M258" s="32"/>
      <c r="O258" s="32"/>
      <c r="P258" s="32"/>
      <c r="Q258" s="32"/>
      <c r="R258" s="32"/>
      <c r="S258" s="32"/>
      <c r="T258" s="32"/>
      <c r="U258" s="32"/>
      <c r="V258" s="32"/>
      <c r="W258" s="32"/>
      <c r="X258" s="32"/>
      <c r="Y258" s="32"/>
      <c r="Z258" s="32"/>
      <c r="AA258" s="32"/>
      <c r="AB258" s="32"/>
      <c r="AC258" s="32"/>
      <c r="AD258" s="32"/>
      <c r="AE258" s="32"/>
    </row>
  </sheetData>
  <autoFilter ref="C121:K257"/>
  <mergeCells count="12">
    <mergeCell ref="E114:H114"/>
    <mergeCell ref="L2:V2"/>
    <mergeCell ref="E85:H85"/>
    <mergeCell ref="E87:H87"/>
    <mergeCell ref="E89:H89"/>
    <mergeCell ref="E110:H110"/>
    <mergeCell ref="E112:H11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2:BM15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2" t="s">
        <v>5</v>
      </c>
      <c r="M2" s="243"/>
      <c r="N2" s="243"/>
      <c r="O2" s="243"/>
      <c r="P2" s="243"/>
      <c r="Q2" s="243"/>
      <c r="R2" s="243"/>
      <c r="S2" s="243"/>
      <c r="T2" s="243"/>
      <c r="U2" s="243"/>
      <c r="V2" s="243"/>
      <c r="AT2" s="17" t="s">
        <v>165</v>
      </c>
    </row>
    <row r="3" spans="2:46" s="1" customFormat="1" ht="6.95" customHeight="1" hidden="1">
      <c r="B3" s="18"/>
      <c r="C3" s="19"/>
      <c r="D3" s="19"/>
      <c r="E3" s="19"/>
      <c r="F3" s="19"/>
      <c r="G3" s="19"/>
      <c r="H3" s="19"/>
      <c r="I3" s="19"/>
      <c r="J3" s="19"/>
      <c r="K3" s="19"/>
      <c r="L3" s="20"/>
      <c r="AT3" s="17" t="s">
        <v>89</v>
      </c>
    </row>
    <row r="4" spans="2:46" s="1" customFormat="1" ht="24.95" customHeight="1" hidden="1">
      <c r="B4" s="20"/>
      <c r="D4" s="21" t="s">
        <v>183</v>
      </c>
      <c r="L4" s="20"/>
      <c r="M4" s="98" t="s">
        <v>10</v>
      </c>
      <c r="AT4" s="17" t="s">
        <v>3</v>
      </c>
    </row>
    <row r="5" spans="2:12" s="1" customFormat="1" ht="6.95" customHeight="1" hidden="1">
      <c r="B5" s="20"/>
      <c r="L5" s="20"/>
    </row>
    <row r="6" spans="2:12" s="1" customFormat="1" ht="12" customHeight="1" hidden="1">
      <c r="B6" s="20"/>
      <c r="D6" s="27" t="s">
        <v>16</v>
      </c>
      <c r="L6" s="20"/>
    </row>
    <row r="7" spans="2:12" s="1" customFormat="1" ht="16.5" customHeight="1" hidden="1">
      <c r="B7" s="20"/>
      <c r="E7" s="259" t="str">
        <f>'Rekapitulace stavby'!K6</f>
        <v>Oprava nástupišť č. 5 a 6 v žst. Brno hl.n.</v>
      </c>
      <c r="F7" s="260"/>
      <c r="G7" s="260"/>
      <c r="H7" s="260"/>
      <c r="L7" s="20"/>
    </row>
    <row r="8" spans="2:12" s="1" customFormat="1" ht="12" customHeight="1" hidden="1">
      <c r="B8" s="20"/>
      <c r="D8" s="27" t="s">
        <v>184</v>
      </c>
      <c r="L8" s="20"/>
    </row>
    <row r="9" spans="1:31" s="2" customFormat="1" ht="16.5" customHeight="1" hidden="1">
      <c r="A9" s="32"/>
      <c r="B9" s="33"/>
      <c r="C9" s="32"/>
      <c r="D9" s="32"/>
      <c r="E9" s="259" t="s">
        <v>2044</v>
      </c>
      <c r="F9" s="258"/>
      <c r="G9" s="258"/>
      <c r="H9" s="258"/>
      <c r="I9" s="32"/>
      <c r="J9" s="32"/>
      <c r="K9" s="32"/>
      <c r="L9" s="42"/>
      <c r="S9" s="32"/>
      <c r="T9" s="32"/>
      <c r="U9" s="32"/>
      <c r="V9" s="32"/>
      <c r="W9" s="32"/>
      <c r="X9" s="32"/>
      <c r="Y9" s="32"/>
      <c r="Z9" s="32"/>
      <c r="AA9" s="32"/>
      <c r="AB9" s="32"/>
      <c r="AC9" s="32"/>
      <c r="AD9" s="32"/>
      <c r="AE9" s="32"/>
    </row>
    <row r="10" spans="1:31" s="2" customFormat="1" ht="12" customHeight="1" hidden="1">
      <c r="A10" s="32"/>
      <c r="B10" s="33"/>
      <c r="C10" s="32"/>
      <c r="D10" s="27" t="s">
        <v>1882</v>
      </c>
      <c r="E10" s="32"/>
      <c r="F10" s="32"/>
      <c r="G10" s="32"/>
      <c r="H10" s="32"/>
      <c r="I10" s="32"/>
      <c r="J10" s="32"/>
      <c r="K10" s="32"/>
      <c r="L10" s="42"/>
      <c r="S10" s="32"/>
      <c r="T10" s="32"/>
      <c r="U10" s="32"/>
      <c r="V10" s="32"/>
      <c r="W10" s="32"/>
      <c r="X10" s="32"/>
      <c r="Y10" s="32"/>
      <c r="Z10" s="32"/>
      <c r="AA10" s="32"/>
      <c r="AB10" s="32"/>
      <c r="AC10" s="32"/>
      <c r="AD10" s="32"/>
      <c r="AE10" s="32"/>
    </row>
    <row r="11" spans="1:31" s="2" customFormat="1" ht="16.5" customHeight="1" hidden="1">
      <c r="A11" s="32"/>
      <c r="B11" s="33"/>
      <c r="C11" s="32"/>
      <c r="D11" s="32"/>
      <c r="E11" s="232" t="s">
        <v>2243</v>
      </c>
      <c r="F11" s="258"/>
      <c r="G11" s="258"/>
      <c r="H11" s="258"/>
      <c r="I11" s="32"/>
      <c r="J11" s="32"/>
      <c r="K11" s="32"/>
      <c r="L11" s="42"/>
      <c r="S11" s="32"/>
      <c r="T11" s="32"/>
      <c r="U11" s="32"/>
      <c r="V11" s="32"/>
      <c r="W11" s="32"/>
      <c r="X11" s="32"/>
      <c r="Y11" s="32"/>
      <c r="Z11" s="32"/>
      <c r="AA11" s="32"/>
      <c r="AB11" s="32"/>
      <c r="AC11" s="32"/>
      <c r="AD11" s="32"/>
      <c r="AE11" s="32"/>
    </row>
    <row r="12" spans="1:31" s="2" customFormat="1" ht="12" hidden="1">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31" s="2" customFormat="1" ht="12" customHeight="1" hidden="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31" s="2" customFormat="1" ht="12" customHeight="1" hidden="1">
      <c r="A14" s="32"/>
      <c r="B14" s="33"/>
      <c r="C14" s="32"/>
      <c r="D14" s="27" t="s">
        <v>20</v>
      </c>
      <c r="E14" s="32"/>
      <c r="F14" s="25" t="s">
        <v>21</v>
      </c>
      <c r="G14" s="32"/>
      <c r="H14" s="32"/>
      <c r="I14" s="27" t="s">
        <v>22</v>
      </c>
      <c r="J14" s="55" t="str">
        <f>'Rekapitulace stavby'!AN8</f>
        <v>18. 2. 2021</v>
      </c>
      <c r="K14" s="32"/>
      <c r="L14" s="42"/>
      <c r="S14" s="32"/>
      <c r="T14" s="32"/>
      <c r="U14" s="32"/>
      <c r="V14" s="32"/>
      <c r="W14" s="32"/>
      <c r="X14" s="32"/>
      <c r="Y14" s="32"/>
      <c r="Z14" s="32"/>
      <c r="AA14" s="32"/>
      <c r="AB14" s="32"/>
      <c r="AC14" s="32"/>
      <c r="AD14" s="32"/>
      <c r="AE14" s="32"/>
    </row>
    <row r="15" spans="1:31" s="2" customFormat="1" ht="10.9" customHeight="1" hidden="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31" s="2" customFormat="1" ht="12" customHeight="1" hidden="1">
      <c r="A16" s="32"/>
      <c r="B16" s="33"/>
      <c r="C16" s="32"/>
      <c r="D16" s="27" t="s">
        <v>24</v>
      </c>
      <c r="E16" s="32"/>
      <c r="F16" s="32"/>
      <c r="G16" s="32"/>
      <c r="H16" s="32"/>
      <c r="I16" s="27" t="s">
        <v>25</v>
      </c>
      <c r="J16" s="25" t="s">
        <v>26</v>
      </c>
      <c r="K16" s="32"/>
      <c r="L16" s="42"/>
      <c r="S16" s="32"/>
      <c r="T16" s="32"/>
      <c r="U16" s="32"/>
      <c r="V16" s="32"/>
      <c r="W16" s="32"/>
      <c r="X16" s="32"/>
      <c r="Y16" s="32"/>
      <c r="Z16" s="32"/>
      <c r="AA16" s="32"/>
      <c r="AB16" s="32"/>
      <c r="AC16" s="32"/>
      <c r="AD16" s="32"/>
      <c r="AE16" s="32"/>
    </row>
    <row r="17" spans="1:31" s="2" customFormat="1" ht="18" customHeight="1" hidden="1">
      <c r="A17" s="32"/>
      <c r="B17" s="33"/>
      <c r="C17" s="32"/>
      <c r="D17" s="32"/>
      <c r="E17" s="25" t="s">
        <v>27</v>
      </c>
      <c r="F17" s="32"/>
      <c r="G17" s="32"/>
      <c r="H17" s="32"/>
      <c r="I17" s="27" t="s">
        <v>28</v>
      </c>
      <c r="J17" s="25" t="s">
        <v>29</v>
      </c>
      <c r="K17" s="32"/>
      <c r="L17" s="42"/>
      <c r="S17" s="32"/>
      <c r="T17" s="32"/>
      <c r="U17" s="32"/>
      <c r="V17" s="32"/>
      <c r="W17" s="32"/>
      <c r="X17" s="32"/>
      <c r="Y17" s="32"/>
      <c r="Z17" s="32"/>
      <c r="AA17" s="32"/>
      <c r="AB17" s="32"/>
      <c r="AC17" s="32"/>
      <c r="AD17" s="32"/>
      <c r="AE17" s="32"/>
    </row>
    <row r="18" spans="1:31" s="2" customFormat="1" ht="6.95" customHeight="1" hidden="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hidden="1">
      <c r="A19" s="32"/>
      <c r="B19" s="33"/>
      <c r="C19" s="32"/>
      <c r="D19" s="27" t="s">
        <v>30</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hidden="1">
      <c r="A20" s="32"/>
      <c r="B20" s="33"/>
      <c r="C20" s="32"/>
      <c r="D20" s="32"/>
      <c r="E20" s="261" t="str">
        <f>'Rekapitulace stavby'!E14</f>
        <v>Vyplň údaj</v>
      </c>
      <c r="F20" s="247"/>
      <c r="G20" s="247"/>
      <c r="H20" s="247"/>
      <c r="I20" s="27" t="s">
        <v>28</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hidden="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hidden="1">
      <c r="A22" s="32"/>
      <c r="B22" s="33"/>
      <c r="C22" s="32"/>
      <c r="D22" s="27" t="s">
        <v>32</v>
      </c>
      <c r="E22" s="32"/>
      <c r="F22" s="32"/>
      <c r="G22" s="32"/>
      <c r="H22" s="32"/>
      <c r="I22" s="27" t="s">
        <v>25</v>
      </c>
      <c r="J22" s="25" t="s">
        <v>33</v>
      </c>
      <c r="K22" s="32"/>
      <c r="L22" s="42"/>
      <c r="S22" s="32"/>
      <c r="T22" s="32"/>
      <c r="U22" s="32"/>
      <c r="V22" s="32"/>
      <c r="W22" s="32"/>
      <c r="X22" s="32"/>
      <c r="Y22" s="32"/>
      <c r="Z22" s="32"/>
      <c r="AA22" s="32"/>
      <c r="AB22" s="32"/>
      <c r="AC22" s="32"/>
      <c r="AD22" s="32"/>
      <c r="AE22" s="32"/>
    </row>
    <row r="23" spans="1:31" s="2" customFormat="1" ht="18" customHeight="1" hidden="1">
      <c r="A23" s="32"/>
      <c r="B23" s="33"/>
      <c r="C23" s="32"/>
      <c r="D23" s="32"/>
      <c r="E23" s="25" t="s">
        <v>34</v>
      </c>
      <c r="F23" s="32"/>
      <c r="G23" s="32"/>
      <c r="H23" s="32"/>
      <c r="I23" s="27" t="s">
        <v>28</v>
      </c>
      <c r="J23" s="25" t="s">
        <v>35</v>
      </c>
      <c r="K23" s="32"/>
      <c r="L23" s="42"/>
      <c r="S23" s="32"/>
      <c r="T23" s="32"/>
      <c r="U23" s="32"/>
      <c r="V23" s="32"/>
      <c r="W23" s="32"/>
      <c r="X23" s="32"/>
      <c r="Y23" s="32"/>
      <c r="Z23" s="32"/>
      <c r="AA23" s="32"/>
      <c r="AB23" s="32"/>
      <c r="AC23" s="32"/>
      <c r="AD23" s="32"/>
      <c r="AE23" s="32"/>
    </row>
    <row r="24" spans="1:31" s="2" customFormat="1" ht="6.95" customHeight="1" hidden="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hidden="1">
      <c r="A25" s="32"/>
      <c r="B25" s="33"/>
      <c r="C25" s="32"/>
      <c r="D25" s="27" t="s">
        <v>37</v>
      </c>
      <c r="E25" s="32"/>
      <c r="F25" s="32"/>
      <c r="G25" s="32"/>
      <c r="H25" s="32"/>
      <c r="I25" s="27" t="s">
        <v>25</v>
      </c>
      <c r="J25" s="25" t="s">
        <v>33</v>
      </c>
      <c r="K25" s="32"/>
      <c r="L25" s="42"/>
      <c r="S25" s="32"/>
      <c r="T25" s="32"/>
      <c r="U25" s="32"/>
      <c r="V25" s="32"/>
      <c r="W25" s="32"/>
      <c r="X25" s="32"/>
      <c r="Y25" s="32"/>
      <c r="Z25" s="32"/>
      <c r="AA25" s="32"/>
      <c r="AB25" s="32"/>
      <c r="AC25" s="32"/>
      <c r="AD25" s="32"/>
      <c r="AE25" s="32"/>
    </row>
    <row r="26" spans="1:31" s="2" customFormat="1" ht="18" customHeight="1" hidden="1">
      <c r="A26" s="32"/>
      <c r="B26" s="33"/>
      <c r="C26" s="32"/>
      <c r="D26" s="32"/>
      <c r="E26" s="25" t="s">
        <v>34</v>
      </c>
      <c r="F26" s="32"/>
      <c r="G26" s="32"/>
      <c r="H26" s="32"/>
      <c r="I26" s="27" t="s">
        <v>28</v>
      </c>
      <c r="J26" s="25" t="s">
        <v>35</v>
      </c>
      <c r="K26" s="32"/>
      <c r="L26" s="42"/>
      <c r="S26" s="32"/>
      <c r="T26" s="32"/>
      <c r="U26" s="32"/>
      <c r="V26" s="32"/>
      <c r="W26" s="32"/>
      <c r="X26" s="32"/>
      <c r="Y26" s="32"/>
      <c r="Z26" s="32"/>
      <c r="AA26" s="32"/>
      <c r="AB26" s="32"/>
      <c r="AC26" s="32"/>
      <c r="AD26" s="32"/>
      <c r="AE26" s="32"/>
    </row>
    <row r="27" spans="1:31" s="2" customFormat="1" ht="6.95" customHeight="1" hidden="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hidden="1">
      <c r="A28" s="32"/>
      <c r="B28" s="33"/>
      <c r="C28" s="32"/>
      <c r="D28" s="27" t="s">
        <v>38</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16.5" customHeight="1" hidden="1">
      <c r="A29" s="99"/>
      <c r="B29" s="100"/>
      <c r="C29" s="99"/>
      <c r="D29" s="99"/>
      <c r="E29" s="251" t="s">
        <v>1</v>
      </c>
      <c r="F29" s="251"/>
      <c r="G29" s="251"/>
      <c r="H29" s="251"/>
      <c r="I29" s="99"/>
      <c r="J29" s="99"/>
      <c r="K29" s="99"/>
      <c r="L29" s="101"/>
      <c r="S29" s="99"/>
      <c r="T29" s="99"/>
      <c r="U29" s="99"/>
      <c r="V29" s="99"/>
      <c r="W29" s="99"/>
      <c r="X29" s="99"/>
      <c r="Y29" s="99"/>
      <c r="Z29" s="99"/>
      <c r="AA29" s="99"/>
      <c r="AB29" s="99"/>
      <c r="AC29" s="99"/>
      <c r="AD29" s="99"/>
      <c r="AE29" s="99"/>
    </row>
    <row r="30" spans="1:31" s="2" customFormat="1" ht="6.95" customHeight="1" hidden="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hidden="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hidden="1">
      <c r="A32" s="32"/>
      <c r="B32" s="33"/>
      <c r="C32" s="32"/>
      <c r="D32" s="102" t="s">
        <v>39</v>
      </c>
      <c r="E32" s="32"/>
      <c r="F32" s="32"/>
      <c r="G32" s="32"/>
      <c r="H32" s="32"/>
      <c r="I32" s="32"/>
      <c r="J32" s="71">
        <f>ROUND(J122,2)</f>
        <v>0</v>
      </c>
      <c r="K32" s="32"/>
      <c r="L32" s="42"/>
      <c r="S32" s="32"/>
      <c r="T32" s="32"/>
      <c r="U32" s="32"/>
      <c r="V32" s="32"/>
      <c r="W32" s="32"/>
      <c r="X32" s="32"/>
      <c r="Y32" s="32"/>
      <c r="Z32" s="32"/>
      <c r="AA32" s="32"/>
      <c r="AB32" s="32"/>
      <c r="AC32" s="32"/>
      <c r="AD32" s="32"/>
      <c r="AE32" s="32"/>
    </row>
    <row r="33" spans="1:31" s="2" customFormat="1" ht="6.95" customHeight="1" hidden="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hidden="1">
      <c r="A34" s="32"/>
      <c r="B34" s="33"/>
      <c r="C34" s="32"/>
      <c r="D34" s="32"/>
      <c r="E34" s="32"/>
      <c r="F34" s="36" t="s">
        <v>41</v>
      </c>
      <c r="G34" s="32"/>
      <c r="H34" s="32"/>
      <c r="I34" s="36" t="s">
        <v>40</v>
      </c>
      <c r="J34" s="36" t="s">
        <v>42</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103" t="s">
        <v>43</v>
      </c>
      <c r="E35" s="27" t="s">
        <v>44</v>
      </c>
      <c r="F35" s="104">
        <f>ROUND((SUM(BE122:BE150)),2)</f>
        <v>0</v>
      </c>
      <c r="G35" s="32"/>
      <c r="H35" s="32"/>
      <c r="I35" s="105">
        <v>0.21</v>
      </c>
      <c r="J35" s="104">
        <f>ROUND(((SUM(BE122:BE150))*I35),2)</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45</v>
      </c>
      <c r="F36" s="104">
        <f>ROUND((SUM(BF122:BF150)),2)</f>
        <v>0</v>
      </c>
      <c r="G36" s="32"/>
      <c r="H36" s="32"/>
      <c r="I36" s="105">
        <v>0.15</v>
      </c>
      <c r="J36" s="104">
        <f>ROUND(((SUM(BF122:BF150))*I36),2)</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46</v>
      </c>
      <c r="F37" s="104">
        <f>ROUND((SUM(BG122:BG150)),2)</f>
        <v>0</v>
      </c>
      <c r="G37" s="32"/>
      <c r="H37" s="32"/>
      <c r="I37" s="105">
        <v>0.21</v>
      </c>
      <c r="J37" s="104">
        <f>0</f>
        <v>0</v>
      </c>
      <c r="K37" s="32"/>
      <c r="L37" s="42"/>
      <c r="S37" s="32"/>
      <c r="T37" s="32"/>
      <c r="U37" s="32"/>
      <c r="V37" s="32"/>
      <c r="W37" s="32"/>
      <c r="X37" s="32"/>
      <c r="Y37" s="32"/>
      <c r="Z37" s="32"/>
      <c r="AA37" s="32"/>
      <c r="AB37" s="32"/>
      <c r="AC37" s="32"/>
      <c r="AD37" s="32"/>
      <c r="AE37" s="32"/>
    </row>
    <row r="38" spans="1:31" s="2" customFormat="1" ht="14.45" customHeight="1" hidden="1">
      <c r="A38" s="32"/>
      <c r="B38" s="33"/>
      <c r="C38" s="32"/>
      <c r="D38" s="32"/>
      <c r="E38" s="27" t="s">
        <v>47</v>
      </c>
      <c r="F38" s="104">
        <f>ROUND((SUM(BH122:BH150)),2)</f>
        <v>0</v>
      </c>
      <c r="G38" s="32"/>
      <c r="H38" s="32"/>
      <c r="I38" s="105">
        <v>0.15</v>
      </c>
      <c r="J38" s="104">
        <f>0</f>
        <v>0</v>
      </c>
      <c r="K38" s="32"/>
      <c r="L38" s="42"/>
      <c r="S38" s="32"/>
      <c r="T38" s="32"/>
      <c r="U38" s="32"/>
      <c r="V38" s="32"/>
      <c r="W38" s="32"/>
      <c r="X38" s="32"/>
      <c r="Y38" s="32"/>
      <c r="Z38" s="32"/>
      <c r="AA38" s="32"/>
      <c r="AB38" s="32"/>
      <c r="AC38" s="32"/>
      <c r="AD38" s="32"/>
      <c r="AE38" s="32"/>
    </row>
    <row r="39" spans="1:31" s="2" customFormat="1" ht="14.45" customHeight="1" hidden="1">
      <c r="A39" s="32"/>
      <c r="B39" s="33"/>
      <c r="C39" s="32"/>
      <c r="D39" s="32"/>
      <c r="E39" s="27" t="s">
        <v>48</v>
      </c>
      <c r="F39" s="104">
        <f>ROUND((SUM(BI122:BI150)),2)</f>
        <v>0</v>
      </c>
      <c r="G39" s="32"/>
      <c r="H39" s="32"/>
      <c r="I39" s="105">
        <v>0</v>
      </c>
      <c r="J39" s="104">
        <f>0</f>
        <v>0</v>
      </c>
      <c r="K39" s="32"/>
      <c r="L39" s="42"/>
      <c r="S39" s="32"/>
      <c r="T39" s="32"/>
      <c r="U39" s="32"/>
      <c r="V39" s="32"/>
      <c r="W39" s="32"/>
      <c r="X39" s="32"/>
      <c r="Y39" s="32"/>
      <c r="Z39" s="32"/>
      <c r="AA39" s="32"/>
      <c r="AB39" s="32"/>
      <c r="AC39" s="32"/>
      <c r="AD39" s="32"/>
      <c r="AE39" s="32"/>
    </row>
    <row r="40" spans="1:31" s="2" customFormat="1" ht="6.95" customHeight="1" hidden="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hidden="1">
      <c r="A41" s="32"/>
      <c r="B41" s="33"/>
      <c r="C41" s="106"/>
      <c r="D41" s="107" t="s">
        <v>49</v>
      </c>
      <c r="E41" s="60"/>
      <c r="F41" s="60"/>
      <c r="G41" s="108" t="s">
        <v>50</v>
      </c>
      <c r="H41" s="109" t="s">
        <v>51</v>
      </c>
      <c r="I41" s="60"/>
      <c r="J41" s="110">
        <f>SUM(J32:J39)</f>
        <v>0</v>
      </c>
      <c r="K41" s="111"/>
      <c r="L41" s="42"/>
      <c r="S41" s="32"/>
      <c r="T41" s="32"/>
      <c r="U41" s="32"/>
      <c r="V41" s="32"/>
      <c r="W41" s="32"/>
      <c r="X41" s="32"/>
      <c r="Y41" s="32"/>
      <c r="Z41" s="32"/>
      <c r="AA41" s="32"/>
      <c r="AB41" s="32"/>
      <c r="AC41" s="32"/>
      <c r="AD41" s="32"/>
      <c r="AE41" s="32"/>
    </row>
    <row r="42" spans="1:31" s="2" customFormat="1" ht="14.45" customHeight="1" hidden="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42"/>
      <c r="D50" s="43" t="s">
        <v>52</v>
      </c>
      <c r="E50" s="44"/>
      <c r="F50" s="44"/>
      <c r="G50" s="43" t="s">
        <v>53</v>
      </c>
      <c r="H50" s="44"/>
      <c r="I50" s="44"/>
      <c r="J50" s="44"/>
      <c r="K50" s="44"/>
      <c r="L50" s="42"/>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75" hidden="1">
      <c r="A61" s="32"/>
      <c r="B61" s="33"/>
      <c r="C61" s="32"/>
      <c r="D61" s="45" t="s">
        <v>54</v>
      </c>
      <c r="E61" s="35"/>
      <c r="F61" s="112" t="s">
        <v>55</v>
      </c>
      <c r="G61" s="45" t="s">
        <v>54</v>
      </c>
      <c r="H61" s="35"/>
      <c r="I61" s="35"/>
      <c r="J61" s="113" t="s">
        <v>55</v>
      </c>
      <c r="K61" s="35"/>
      <c r="L61" s="42"/>
      <c r="S61" s="32"/>
      <c r="T61" s="32"/>
      <c r="U61" s="32"/>
      <c r="V61" s="32"/>
      <c r="W61" s="32"/>
      <c r="X61" s="32"/>
      <c r="Y61" s="32"/>
      <c r="Z61" s="32"/>
      <c r="AA61" s="32"/>
      <c r="AB61" s="32"/>
      <c r="AC61" s="32"/>
      <c r="AD61" s="32"/>
      <c r="AE61" s="32"/>
    </row>
    <row r="62" spans="2:12" ht="12" hidden="1">
      <c r="B62" s="20"/>
      <c r="L62" s="20"/>
    </row>
    <row r="63" spans="2:12" ht="12" hidden="1">
      <c r="B63" s="20"/>
      <c r="L63" s="20"/>
    </row>
    <row r="64" spans="2:12" ht="12" hidden="1">
      <c r="B64" s="20"/>
      <c r="L64" s="20"/>
    </row>
    <row r="65" spans="1:31" s="2" customFormat="1" ht="12.75" hidden="1">
      <c r="A65" s="32"/>
      <c r="B65" s="33"/>
      <c r="C65" s="32"/>
      <c r="D65" s="43" t="s">
        <v>56</v>
      </c>
      <c r="E65" s="46"/>
      <c r="F65" s="46"/>
      <c r="G65" s="43" t="s">
        <v>57</v>
      </c>
      <c r="H65" s="46"/>
      <c r="I65" s="46"/>
      <c r="J65" s="46"/>
      <c r="K65" s="46"/>
      <c r="L65" s="42"/>
      <c r="S65" s="32"/>
      <c r="T65" s="32"/>
      <c r="U65" s="32"/>
      <c r="V65" s="32"/>
      <c r="W65" s="32"/>
      <c r="X65" s="32"/>
      <c r="Y65" s="32"/>
      <c r="Z65" s="32"/>
      <c r="AA65" s="32"/>
      <c r="AB65" s="32"/>
      <c r="AC65" s="32"/>
      <c r="AD65" s="32"/>
      <c r="AE65" s="32"/>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75" hidden="1">
      <c r="A76" s="32"/>
      <c r="B76" s="33"/>
      <c r="C76" s="32"/>
      <c r="D76" s="45" t="s">
        <v>54</v>
      </c>
      <c r="E76" s="35"/>
      <c r="F76" s="112" t="s">
        <v>55</v>
      </c>
      <c r="G76" s="45" t="s">
        <v>54</v>
      </c>
      <c r="H76" s="35"/>
      <c r="I76" s="35"/>
      <c r="J76" s="113" t="s">
        <v>55</v>
      </c>
      <c r="K76" s="35"/>
      <c r="L76" s="42"/>
      <c r="S76" s="32"/>
      <c r="T76" s="32"/>
      <c r="U76" s="32"/>
      <c r="V76" s="32"/>
      <c r="W76" s="32"/>
      <c r="X76" s="32"/>
      <c r="Y76" s="32"/>
      <c r="Z76" s="32"/>
      <c r="AA76" s="32"/>
      <c r="AB76" s="32"/>
      <c r="AC76" s="32"/>
      <c r="AD76" s="32"/>
      <c r="AE76" s="32"/>
    </row>
    <row r="77" spans="1:31" s="2" customFormat="1" ht="14.45" customHeight="1" hidden="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78" ht="12" hidden="1"/>
    <row r="79" ht="12" hidden="1"/>
    <row r="80" ht="12" hidden="1"/>
    <row r="81" spans="1:31" s="2" customFormat="1" ht="6.95" customHeight="1" hidden="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hidden="1">
      <c r="A82" s="32"/>
      <c r="B82" s="33"/>
      <c r="C82" s="21" t="s">
        <v>186</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hidden="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hidden="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hidden="1">
      <c r="A85" s="32"/>
      <c r="B85" s="33"/>
      <c r="C85" s="32"/>
      <c r="D85" s="32"/>
      <c r="E85" s="259" t="str">
        <f>E7</f>
        <v>Oprava nástupišť č. 5 a 6 v žst. Brno hl.n.</v>
      </c>
      <c r="F85" s="260"/>
      <c r="G85" s="260"/>
      <c r="H85" s="260"/>
      <c r="I85" s="32"/>
      <c r="J85" s="32"/>
      <c r="K85" s="32"/>
      <c r="L85" s="42"/>
      <c r="S85" s="32"/>
      <c r="T85" s="32"/>
      <c r="U85" s="32"/>
      <c r="V85" s="32"/>
      <c r="W85" s="32"/>
      <c r="X85" s="32"/>
      <c r="Y85" s="32"/>
      <c r="Z85" s="32"/>
      <c r="AA85" s="32"/>
      <c r="AB85" s="32"/>
      <c r="AC85" s="32"/>
      <c r="AD85" s="32"/>
      <c r="AE85" s="32"/>
    </row>
    <row r="86" spans="2:12" s="1" customFormat="1" ht="12" customHeight="1" hidden="1">
      <c r="B86" s="20"/>
      <c r="C86" s="27" t="s">
        <v>184</v>
      </c>
      <c r="L86" s="20"/>
    </row>
    <row r="87" spans="1:31" s="2" customFormat="1" ht="16.5" customHeight="1" hidden="1">
      <c r="A87" s="32"/>
      <c r="B87" s="33"/>
      <c r="C87" s="32"/>
      <c r="D87" s="32"/>
      <c r="E87" s="259" t="s">
        <v>2044</v>
      </c>
      <c r="F87" s="258"/>
      <c r="G87" s="258"/>
      <c r="H87" s="258"/>
      <c r="I87" s="32"/>
      <c r="J87" s="32"/>
      <c r="K87" s="32"/>
      <c r="L87" s="42"/>
      <c r="S87" s="32"/>
      <c r="T87" s="32"/>
      <c r="U87" s="32"/>
      <c r="V87" s="32"/>
      <c r="W87" s="32"/>
      <c r="X87" s="32"/>
      <c r="Y87" s="32"/>
      <c r="Z87" s="32"/>
      <c r="AA87" s="32"/>
      <c r="AB87" s="32"/>
      <c r="AC87" s="32"/>
      <c r="AD87" s="32"/>
      <c r="AE87" s="32"/>
    </row>
    <row r="88" spans="1:31" s="2" customFormat="1" ht="12" customHeight="1" hidden="1">
      <c r="A88" s="32"/>
      <c r="B88" s="33"/>
      <c r="C88" s="27" t="s">
        <v>1882</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6.5" customHeight="1" hidden="1">
      <c r="A89" s="32"/>
      <c r="B89" s="33"/>
      <c r="C89" s="32"/>
      <c r="D89" s="32"/>
      <c r="E89" s="232" t="str">
        <f>E11</f>
        <v>SO 514_02 - Osvětlení (nástupiště č.6) - URS</v>
      </c>
      <c r="F89" s="258"/>
      <c r="G89" s="258"/>
      <c r="H89" s="258"/>
      <c r="I89" s="32"/>
      <c r="J89" s="32"/>
      <c r="K89" s="32"/>
      <c r="L89" s="42"/>
      <c r="S89" s="32"/>
      <c r="T89" s="32"/>
      <c r="U89" s="32"/>
      <c r="V89" s="32"/>
      <c r="W89" s="32"/>
      <c r="X89" s="32"/>
      <c r="Y89" s="32"/>
      <c r="Z89" s="32"/>
      <c r="AA89" s="32"/>
      <c r="AB89" s="32"/>
      <c r="AC89" s="32"/>
      <c r="AD89" s="32"/>
      <c r="AE89" s="32"/>
    </row>
    <row r="90" spans="1:31" s="2" customFormat="1" ht="6.95" customHeight="1" hidden="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hidden="1">
      <c r="A91" s="32"/>
      <c r="B91" s="33"/>
      <c r="C91" s="27" t="s">
        <v>20</v>
      </c>
      <c r="D91" s="32"/>
      <c r="E91" s="32"/>
      <c r="F91" s="25" t="str">
        <f>F14</f>
        <v>Brno hl.n.</v>
      </c>
      <c r="G91" s="32"/>
      <c r="H91" s="32"/>
      <c r="I91" s="27" t="s">
        <v>22</v>
      </c>
      <c r="J91" s="55" t="str">
        <f>IF(J14="","",J14)</f>
        <v>18. 2. 2021</v>
      </c>
      <c r="K91" s="32"/>
      <c r="L91" s="42"/>
      <c r="S91" s="32"/>
      <c r="T91" s="32"/>
      <c r="U91" s="32"/>
      <c r="V91" s="32"/>
      <c r="W91" s="32"/>
      <c r="X91" s="32"/>
      <c r="Y91" s="32"/>
      <c r="Z91" s="32"/>
      <c r="AA91" s="32"/>
      <c r="AB91" s="32"/>
      <c r="AC91" s="32"/>
      <c r="AD91" s="32"/>
      <c r="AE91" s="32"/>
    </row>
    <row r="92" spans="1:31" s="2" customFormat="1" ht="6.95" customHeight="1" hidden="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25.7" customHeight="1" hidden="1">
      <c r="A93" s="32"/>
      <c r="B93" s="33"/>
      <c r="C93" s="27" t="s">
        <v>24</v>
      </c>
      <c r="D93" s="32"/>
      <c r="E93" s="32"/>
      <c r="F93" s="25" t="str">
        <f>E17</f>
        <v>Správa železnic, státní organizace</v>
      </c>
      <c r="G93" s="32"/>
      <c r="H93" s="32"/>
      <c r="I93" s="27" t="s">
        <v>32</v>
      </c>
      <c r="J93" s="30" t="str">
        <f>E23</f>
        <v>DMC Havlíčkův Brod, s.r.o.</v>
      </c>
      <c r="K93" s="32"/>
      <c r="L93" s="42"/>
      <c r="S93" s="32"/>
      <c r="T93" s="32"/>
      <c r="U93" s="32"/>
      <c r="V93" s="32"/>
      <c r="W93" s="32"/>
      <c r="X93" s="32"/>
      <c r="Y93" s="32"/>
      <c r="Z93" s="32"/>
      <c r="AA93" s="32"/>
      <c r="AB93" s="32"/>
      <c r="AC93" s="32"/>
      <c r="AD93" s="32"/>
      <c r="AE93" s="32"/>
    </row>
    <row r="94" spans="1:31" s="2" customFormat="1" ht="25.7" customHeight="1" hidden="1">
      <c r="A94" s="32"/>
      <c r="B94" s="33"/>
      <c r="C94" s="27" t="s">
        <v>30</v>
      </c>
      <c r="D94" s="32"/>
      <c r="E94" s="32"/>
      <c r="F94" s="25" t="str">
        <f>IF(E20="","",E20)</f>
        <v>Vyplň údaj</v>
      </c>
      <c r="G94" s="32"/>
      <c r="H94" s="32"/>
      <c r="I94" s="27" t="s">
        <v>37</v>
      </c>
      <c r="J94" s="30" t="str">
        <f>E26</f>
        <v>DMC Havlíčkův Brod, s.r.o.</v>
      </c>
      <c r="K94" s="32"/>
      <c r="L94" s="42"/>
      <c r="S94" s="32"/>
      <c r="T94" s="32"/>
      <c r="U94" s="32"/>
      <c r="V94" s="32"/>
      <c r="W94" s="32"/>
      <c r="X94" s="32"/>
      <c r="Y94" s="32"/>
      <c r="Z94" s="32"/>
      <c r="AA94" s="32"/>
      <c r="AB94" s="32"/>
      <c r="AC94" s="32"/>
      <c r="AD94" s="32"/>
      <c r="AE94" s="32"/>
    </row>
    <row r="95" spans="1:31" s="2" customFormat="1" ht="10.35" customHeight="1" hidden="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hidden="1">
      <c r="A96" s="32"/>
      <c r="B96" s="33"/>
      <c r="C96" s="114" t="s">
        <v>187</v>
      </c>
      <c r="D96" s="106"/>
      <c r="E96" s="106"/>
      <c r="F96" s="106"/>
      <c r="G96" s="106"/>
      <c r="H96" s="106"/>
      <c r="I96" s="106"/>
      <c r="J96" s="115" t="s">
        <v>188</v>
      </c>
      <c r="K96" s="106"/>
      <c r="L96" s="42"/>
      <c r="S96" s="32"/>
      <c r="T96" s="32"/>
      <c r="U96" s="32"/>
      <c r="V96" s="32"/>
      <c r="W96" s="32"/>
      <c r="X96" s="32"/>
      <c r="Y96" s="32"/>
      <c r="Z96" s="32"/>
      <c r="AA96" s="32"/>
      <c r="AB96" s="32"/>
      <c r="AC96" s="32"/>
      <c r="AD96" s="32"/>
      <c r="AE96" s="32"/>
    </row>
    <row r="97" spans="1:31" s="2" customFormat="1" ht="10.35" customHeight="1" hidden="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hidden="1">
      <c r="A98" s="32"/>
      <c r="B98" s="33"/>
      <c r="C98" s="116" t="s">
        <v>189</v>
      </c>
      <c r="D98" s="32"/>
      <c r="E98" s="32"/>
      <c r="F98" s="32"/>
      <c r="G98" s="32"/>
      <c r="H98" s="32"/>
      <c r="I98" s="32"/>
      <c r="J98" s="71">
        <f>J122</f>
        <v>0</v>
      </c>
      <c r="K98" s="32"/>
      <c r="L98" s="42"/>
      <c r="S98" s="32"/>
      <c r="T98" s="32"/>
      <c r="U98" s="32"/>
      <c r="V98" s="32"/>
      <c r="W98" s="32"/>
      <c r="X98" s="32"/>
      <c r="Y98" s="32"/>
      <c r="Z98" s="32"/>
      <c r="AA98" s="32"/>
      <c r="AB98" s="32"/>
      <c r="AC98" s="32"/>
      <c r="AD98" s="32"/>
      <c r="AE98" s="32"/>
      <c r="AU98" s="17" t="s">
        <v>190</v>
      </c>
    </row>
    <row r="99" spans="2:12" s="9" customFormat="1" ht="24.95" customHeight="1" hidden="1">
      <c r="B99" s="117"/>
      <c r="D99" s="118" t="s">
        <v>1968</v>
      </c>
      <c r="E99" s="119"/>
      <c r="F99" s="119"/>
      <c r="G99" s="119"/>
      <c r="H99" s="119"/>
      <c r="I99" s="119"/>
      <c r="J99" s="120">
        <f>J123</f>
        <v>0</v>
      </c>
      <c r="L99" s="117"/>
    </row>
    <row r="100" spans="2:12" s="14" customFormat="1" ht="19.9" customHeight="1" hidden="1">
      <c r="B100" s="183"/>
      <c r="D100" s="184" t="s">
        <v>1969</v>
      </c>
      <c r="E100" s="185"/>
      <c r="F100" s="185"/>
      <c r="G100" s="185"/>
      <c r="H100" s="185"/>
      <c r="I100" s="185"/>
      <c r="J100" s="186">
        <f>J124</f>
        <v>0</v>
      </c>
      <c r="L100" s="183"/>
    </row>
    <row r="101" spans="1:31" s="2" customFormat="1" ht="21.75" customHeight="1" hidden="1">
      <c r="A101" s="32"/>
      <c r="B101" s="33"/>
      <c r="C101" s="32"/>
      <c r="D101" s="32"/>
      <c r="E101" s="32"/>
      <c r="F101" s="32"/>
      <c r="G101" s="32"/>
      <c r="H101" s="32"/>
      <c r="I101" s="32"/>
      <c r="J101" s="32"/>
      <c r="K101" s="32"/>
      <c r="L101" s="42"/>
      <c r="S101" s="32"/>
      <c r="T101" s="32"/>
      <c r="U101" s="32"/>
      <c r="V101" s="32"/>
      <c r="W101" s="32"/>
      <c r="X101" s="32"/>
      <c r="Y101" s="32"/>
      <c r="Z101" s="32"/>
      <c r="AA101" s="32"/>
      <c r="AB101" s="32"/>
      <c r="AC101" s="32"/>
      <c r="AD101" s="32"/>
      <c r="AE101" s="32"/>
    </row>
    <row r="102" spans="1:31" s="2" customFormat="1" ht="6.95" customHeight="1" hidden="1">
      <c r="A102" s="32"/>
      <c r="B102" s="47"/>
      <c r="C102" s="48"/>
      <c r="D102" s="48"/>
      <c r="E102" s="48"/>
      <c r="F102" s="48"/>
      <c r="G102" s="48"/>
      <c r="H102" s="48"/>
      <c r="I102" s="48"/>
      <c r="J102" s="48"/>
      <c r="K102" s="48"/>
      <c r="L102" s="42"/>
      <c r="S102" s="32"/>
      <c r="T102" s="32"/>
      <c r="U102" s="32"/>
      <c r="V102" s="32"/>
      <c r="W102" s="32"/>
      <c r="X102" s="32"/>
      <c r="Y102" s="32"/>
      <c r="Z102" s="32"/>
      <c r="AA102" s="32"/>
      <c r="AB102" s="32"/>
      <c r="AC102" s="32"/>
      <c r="AD102" s="32"/>
      <c r="AE102" s="32"/>
    </row>
    <row r="103" ht="12" hidden="1"/>
    <row r="104" ht="12" hidden="1"/>
    <row r="105" ht="12" hidden="1"/>
    <row r="106" spans="1:31" s="2" customFormat="1" ht="6.95" customHeight="1">
      <c r="A106" s="32"/>
      <c r="B106" s="49"/>
      <c r="C106" s="50"/>
      <c r="D106" s="50"/>
      <c r="E106" s="50"/>
      <c r="F106" s="50"/>
      <c r="G106" s="50"/>
      <c r="H106" s="50"/>
      <c r="I106" s="50"/>
      <c r="J106" s="50"/>
      <c r="K106" s="50"/>
      <c r="L106" s="42"/>
      <c r="S106" s="32"/>
      <c r="T106" s="32"/>
      <c r="U106" s="32"/>
      <c r="V106" s="32"/>
      <c r="W106" s="32"/>
      <c r="X106" s="32"/>
      <c r="Y106" s="32"/>
      <c r="Z106" s="32"/>
      <c r="AA106" s="32"/>
      <c r="AB106" s="32"/>
      <c r="AC106" s="32"/>
      <c r="AD106" s="32"/>
      <c r="AE106" s="32"/>
    </row>
    <row r="107" spans="1:31" s="2" customFormat="1" ht="24.95" customHeight="1">
      <c r="A107" s="32"/>
      <c r="B107" s="33"/>
      <c r="C107" s="21" t="s">
        <v>192</v>
      </c>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6.95" customHeight="1">
      <c r="A108" s="32"/>
      <c r="B108" s="33"/>
      <c r="C108" s="32"/>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2" customHeight="1">
      <c r="A109" s="32"/>
      <c r="B109" s="33"/>
      <c r="C109" s="27" t="s">
        <v>16</v>
      </c>
      <c r="D109" s="32"/>
      <c r="E109" s="32"/>
      <c r="F109" s="32"/>
      <c r="G109" s="32"/>
      <c r="H109" s="32"/>
      <c r="I109" s="32"/>
      <c r="J109" s="32"/>
      <c r="K109" s="32"/>
      <c r="L109" s="42"/>
      <c r="S109" s="32"/>
      <c r="T109" s="32"/>
      <c r="U109" s="32"/>
      <c r="V109" s="32"/>
      <c r="W109" s="32"/>
      <c r="X109" s="32"/>
      <c r="Y109" s="32"/>
      <c r="Z109" s="32"/>
      <c r="AA109" s="32"/>
      <c r="AB109" s="32"/>
      <c r="AC109" s="32"/>
      <c r="AD109" s="32"/>
      <c r="AE109" s="32"/>
    </row>
    <row r="110" spans="1:31" s="2" customFormat="1" ht="16.5" customHeight="1">
      <c r="A110" s="32"/>
      <c r="B110" s="33"/>
      <c r="C110" s="32"/>
      <c r="D110" s="32"/>
      <c r="E110" s="259" t="str">
        <f>E7</f>
        <v>Oprava nástupišť č. 5 a 6 v žst. Brno hl.n.</v>
      </c>
      <c r="F110" s="260"/>
      <c r="G110" s="260"/>
      <c r="H110" s="260"/>
      <c r="I110" s="32"/>
      <c r="J110" s="32"/>
      <c r="K110" s="32"/>
      <c r="L110" s="42"/>
      <c r="S110" s="32"/>
      <c r="T110" s="32"/>
      <c r="U110" s="32"/>
      <c r="V110" s="32"/>
      <c r="W110" s="32"/>
      <c r="X110" s="32"/>
      <c r="Y110" s="32"/>
      <c r="Z110" s="32"/>
      <c r="AA110" s="32"/>
      <c r="AB110" s="32"/>
      <c r="AC110" s="32"/>
      <c r="AD110" s="32"/>
      <c r="AE110" s="32"/>
    </row>
    <row r="111" spans="2:12" s="1" customFormat="1" ht="12" customHeight="1">
      <c r="B111" s="20"/>
      <c r="C111" s="27" t="s">
        <v>184</v>
      </c>
      <c r="L111" s="20"/>
    </row>
    <row r="112" spans="1:31" s="2" customFormat="1" ht="16.5" customHeight="1">
      <c r="A112" s="32"/>
      <c r="B112" s="33"/>
      <c r="C112" s="32"/>
      <c r="D112" s="32"/>
      <c r="E112" s="259" t="s">
        <v>2044</v>
      </c>
      <c r="F112" s="258"/>
      <c r="G112" s="258"/>
      <c r="H112" s="258"/>
      <c r="I112" s="32"/>
      <c r="J112" s="32"/>
      <c r="K112" s="32"/>
      <c r="L112" s="42"/>
      <c r="S112" s="32"/>
      <c r="T112" s="32"/>
      <c r="U112" s="32"/>
      <c r="V112" s="32"/>
      <c r="W112" s="32"/>
      <c r="X112" s="32"/>
      <c r="Y112" s="32"/>
      <c r="Z112" s="32"/>
      <c r="AA112" s="32"/>
      <c r="AB112" s="32"/>
      <c r="AC112" s="32"/>
      <c r="AD112" s="32"/>
      <c r="AE112" s="32"/>
    </row>
    <row r="113" spans="1:31" s="2" customFormat="1" ht="12" customHeight="1">
      <c r="A113" s="32"/>
      <c r="B113" s="33"/>
      <c r="C113" s="27" t="s">
        <v>1882</v>
      </c>
      <c r="D113" s="32"/>
      <c r="E113" s="32"/>
      <c r="F113" s="32"/>
      <c r="G113" s="32"/>
      <c r="H113" s="32"/>
      <c r="I113" s="32"/>
      <c r="J113" s="32"/>
      <c r="K113" s="32"/>
      <c r="L113" s="42"/>
      <c r="S113" s="32"/>
      <c r="T113" s="32"/>
      <c r="U113" s="32"/>
      <c r="V113" s="32"/>
      <c r="W113" s="32"/>
      <c r="X113" s="32"/>
      <c r="Y113" s="32"/>
      <c r="Z113" s="32"/>
      <c r="AA113" s="32"/>
      <c r="AB113" s="32"/>
      <c r="AC113" s="32"/>
      <c r="AD113" s="32"/>
      <c r="AE113" s="32"/>
    </row>
    <row r="114" spans="1:31" s="2" customFormat="1" ht="16.5" customHeight="1">
      <c r="A114" s="32"/>
      <c r="B114" s="33"/>
      <c r="C114" s="32"/>
      <c r="D114" s="32"/>
      <c r="E114" s="232" t="str">
        <f>E11</f>
        <v>SO 514_02 - Osvětlení (nástupiště č.6) - URS</v>
      </c>
      <c r="F114" s="258"/>
      <c r="G114" s="258"/>
      <c r="H114" s="258"/>
      <c r="I114" s="32"/>
      <c r="J114" s="32"/>
      <c r="K114" s="32"/>
      <c r="L114" s="42"/>
      <c r="S114" s="32"/>
      <c r="T114" s="32"/>
      <c r="U114" s="32"/>
      <c r="V114" s="32"/>
      <c r="W114" s="32"/>
      <c r="X114" s="32"/>
      <c r="Y114" s="32"/>
      <c r="Z114" s="32"/>
      <c r="AA114" s="32"/>
      <c r="AB114" s="32"/>
      <c r="AC114" s="32"/>
      <c r="AD114" s="32"/>
      <c r="AE114" s="32"/>
    </row>
    <row r="115" spans="1:31" s="2" customFormat="1" ht="6.95" customHeight="1">
      <c r="A115" s="32"/>
      <c r="B115" s="33"/>
      <c r="C115" s="32"/>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2" customFormat="1" ht="12" customHeight="1">
      <c r="A116" s="32"/>
      <c r="B116" s="33"/>
      <c r="C116" s="27" t="s">
        <v>20</v>
      </c>
      <c r="D116" s="32"/>
      <c r="E116" s="32"/>
      <c r="F116" s="25" t="str">
        <f>F14</f>
        <v>Brno hl.n.</v>
      </c>
      <c r="G116" s="32"/>
      <c r="H116" s="32"/>
      <c r="I116" s="27" t="s">
        <v>22</v>
      </c>
      <c r="J116" s="55" t="str">
        <f>IF(J14="","",J14)</f>
        <v>18. 2. 2021</v>
      </c>
      <c r="K116" s="32"/>
      <c r="L116" s="42"/>
      <c r="S116" s="32"/>
      <c r="T116" s="32"/>
      <c r="U116" s="32"/>
      <c r="V116" s="32"/>
      <c r="W116" s="32"/>
      <c r="X116" s="32"/>
      <c r="Y116" s="32"/>
      <c r="Z116" s="32"/>
      <c r="AA116" s="32"/>
      <c r="AB116" s="32"/>
      <c r="AC116" s="32"/>
      <c r="AD116" s="32"/>
      <c r="AE116" s="32"/>
    </row>
    <row r="117" spans="1:31" s="2" customFormat="1" ht="6.95" customHeight="1">
      <c r="A117" s="32"/>
      <c r="B117" s="33"/>
      <c r="C117" s="32"/>
      <c r="D117" s="32"/>
      <c r="E117" s="32"/>
      <c r="F117" s="32"/>
      <c r="G117" s="32"/>
      <c r="H117" s="32"/>
      <c r="I117" s="32"/>
      <c r="J117" s="32"/>
      <c r="K117" s="32"/>
      <c r="L117" s="42"/>
      <c r="S117" s="32"/>
      <c r="T117" s="32"/>
      <c r="U117" s="32"/>
      <c r="V117" s="32"/>
      <c r="W117" s="32"/>
      <c r="X117" s="32"/>
      <c r="Y117" s="32"/>
      <c r="Z117" s="32"/>
      <c r="AA117" s="32"/>
      <c r="AB117" s="32"/>
      <c r="AC117" s="32"/>
      <c r="AD117" s="32"/>
      <c r="AE117" s="32"/>
    </row>
    <row r="118" spans="1:31" s="2" customFormat="1" ht="25.7" customHeight="1">
      <c r="A118" s="32"/>
      <c r="B118" s="33"/>
      <c r="C118" s="27" t="s">
        <v>24</v>
      </c>
      <c r="D118" s="32"/>
      <c r="E118" s="32"/>
      <c r="F118" s="25" t="str">
        <f>E17</f>
        <v>Správa železnic, státní organizace</v>
      </c>
      <c r="G118" s="32"/>
      <c r="H118" s="32"/>
      <c r="I118" s="27" t="s">
        <v>32</v>
      </c>
      <c r="J118" s="30" t="str">
        <f>E23</f>
        <v>DMC Havlíčkův Brod, s.r.o.</v>
      </c>
      <c r="K118" s="32"/>
      <c r="L118" s="42"/>
      <c r="S118" s="32"/>
      <c r="T118" s="32"/>
      <c r="U118" s="32"/>
      <c r="V118" s="32"/>
      <c r="W118" s="32"/>
      <c r="X118" s="32"/>
      <c r="Y118" s="32"/>
      <c r="Z118" s="32"/>
      <c r="AA118" s="32"/>
      <c r="AB118" s="32"/>
      <c r="AC118" s="32"/>
      <c r="AD118" s="32"/>
      <c r="AE118" s="32"/>
    </row>
    <row r="119" spans="1:31" s="2" customFormat="1" ht="25.7" customHeight="1">
      <c r="A119" s="32"/>
      <c r="B119" s="33"/>
      <c r="C119" s="27" t="s">
        <v>30</v>
      </c>
      <c r="D119" s="32"/>
      <c r="E119" s="32"/>
      <c r="F119" s="25" t="str">
        <f>IF(E20="","",E20)</f>
        <v>Vyplň údaj</v>
      </c>
      <c r="G119" s="32"/>
      <c r="H119" s="32"/>
      <c r="I119" s="27" t="s">
        <v>37</v>
      </c>
      <c r="J119" s="30" t="str">
        <f>E26</f>
        <v>DMC Havlíčkův Brod, s.r.o.</v>
      </c>
      <c r="K119" s="32"/>
      <c r="L119" s="42"/>
      <c r="S119" s="32"/>
      <c r="T119" s="32"/>
      <c r="U119" s="32"/>
      <c r="V119" s="32"/>
      <c r="W119" s="32"/>
      <c r="X119" s="32"/>
      <c r="Y119" s="32"/>
      <c r="Z119" s="32"/>
      <c r="AA119" s="32"/>
      <c r="AB119" s="32"/>
      <c r="AC119" s="32"/>
      <c r="AD119" s="32"/>
      <c r="AE119" s="32"/>
    </row>
    <row r="120" spans="1:31" s="2" customFormat="1" ht="10.35" customHeight="1">
      <c r="A120" s="32"/>
      <c r="B120" s="33"/>
      <c r="C120" s="32"/>
      <c r="D120" s="32"/>
      <c r="E120" s="32"/>
      <c r="F120" s="32"/>
      <c r="G120" s="32"/>
      <c r="H120" s="32"/>
      <c r="I120" s="32"/>
      <c r="J120" s="32"/>
      <c r="K120" s="32"/>
      <c r="L120" s="42"/>
      <c r="S120" s="32"/>
      <c r="T120" s="32"/>
      <c r="U120" s="32"/>
      <c r="V120" s="32"/>
      <c r="W120" s="32"/>
      <c r="X120" s="32"/>
      <c r="Y120" s="32"/>
      <c r="Z120" s="32"/>
      <c r="AA120" s="32"/>
      <c r="AB120" s="32"/>
      <c r="AC120" s="32"/>
      <c r="AD120" s="32"/>
      <c r="AE120" s="32"/>
    </row>
    <row r="121" spans="1:31" s="10" customFormat="1" ht="29.25" customHeight="1">
      <c r="A121" s="121"/>
      <c r="B121" s="122"/>
      <c r="C121" s="123" t="s">
        <v>193</v>
      </c>
      <c r="D121" s="124" t="s">
        <v>64</v>
      </c>
      <c r="E121" s="124" t="s">
        <v>60</v>
      </c>
      <c r="F121" s="124" t="s">
        <v>61</v>
      </c>
      <c r="G121" s="124" t="s">
        <v>194</v>
      </c>
      <c r="H121" s="124" t="s">
        <v>195</v>
      </c>
      <c r="I121" s="124" t="s">
        <v>196</v>
      </c>
      <c r="J121" s="125" t="s">
        <v>188</v>
      </c>
      <c r="K121" s="126" t="s">
        <v>197</v>
      </c>
      <c r="L121" s="127"/>
      <c r="M121" s="62" t="s">
        <v>1</v>
      </c>
      <c r="N121" s="63" t="s">
        <v>43</v>
      </c>
      <c r="O121" s="63" t="s">
        <v>198</v>
      </c>
      <c r="P121" s="63" t="s">
        <v>199</v>
      </c>
      <c r="Q121" s="63" t="s">
        <v>200</v>
      </c>
      <c r="R121" s="63" t="s">
        <v>201</v>
      </c>
      <c r="S121" s="63" t="s">
        <v>202</v>
      </c>
      <c r="T121" s="64" t="s">
        <v>203</v>
      </c>
      <c r="U121" s="121"/>
      <c r="V121" s="121"/>
      <c r="W121" s="121"/>
      <c r="X121" s="121"/>
      <c r="Y121" s="121"/>
      <c r="Z121" s="121"/>
      <c r="AA121" s="121"/>
      <c r="AB121" s="121"/>
      <c r="AC121" s="121"/>
      <c r="AD121" s="121"/>
      <c r="AE121" s="121"/>
    </row>
    <row r="122" spans="1:63" s="2" customFormat="1" ht="22.9" customHeight="1">
      <c r="A122" s="32"/>
      <c r="B122" s="33"/>
      <c r="C122" s="69" t="s">
        <v>204</v>
      </c>
      <c r="D122" s="32"/>
      <c r="E122" s="32"/>
      <c r="F122" s="32"/>
      <c r="G122" s="32"/>
      <c r="H122" s="32"/>
      <c r="I122" s="32"/>
      <c r="J122" s="128">
        <f>BK122</f>
        <v>0</v>
      </c>
      <c r="K122" s="32"/>
      <c r="L122" s="33"/>
      <c r="M122" s="65"/>
      <c r="N122" s="56"/>
      <c r="O122" s="66"/>
      <c r="P122" s="129">
        <f>P123</f>
        <v>0</v>
      </c>
      <c r="Q122" s="66"/>
      <c r="R122" s="129">
        <f>R123</f>
        <v>82.688214</v>
      </c>
      <c r="S122" s="66"/>
      <c r="T122" s="130">
        <f>T123</f>
        <v>0</v>
      </c>
      <c r="U122" s="32"/>
      <c r="V122" s="32"/>
      <c r="W122" s="32"/>
      <c r="X122" s="32"/>
      <c r="Y122" s="32"/>
      <c r="Z122" s="32"/>
      <c r="AA122" s="32"/>
      <c r="AB122" s="32"/>
      <c r="AC122" s="32"/>
      <c r="AD122" s="32"/>
      <c r="AE122" s="32"/>
      <c r="AT122" s="17" t="s">
        <v>78</v>
      </c>
      <c r="AU122" s="17" t="s">
        <v>190</v>
      </c>
      <c r="BK122" s="131">
        <f>BK123</f>
        <v>0</v>
      </c>
    </row>
    <row r="123" spans="2:63" s="11" customFormat="1" ht="25.9" customHeight="1">
      <c r="B123" s="132"/>
      <c r="D123" s="133" t="s">
        <v>78</v>
      </c>
      <c r="E123" s="134" t="s">
        <v>267</v>
      </c>
      <c r="F123" s="134" t="s">
        <v>1970</v>
      </c>
      <c r="I123" s="135"/>
      <c r="J123" s="136">
        <f>BK123</f>
        <v>0</v>
      </c>
      <c r="L123" s="132"/>
      <c r="M123" s="137"/>
      <c r="N123" s="138"/>
      <c r="O123" s="138"/>
      <c r="P123" s="139">
        <f>P124</f>
        <v>0</v>
      </c>
      <c r="Q123" s="138"/>
      <c r="R123" s="139">
        <f>R124</f>
        <v>82.688214</v>
      </c>
      <c r="S123" s="138"/>
      <c r="T123" s="140">
        <f>T124</f>
        <v>0</v>
      </c>
      <c r="AR123" s="133" t="s">
        <v>218</v>
      </c>
      <c r="AT123" s="141" t="s">
        <v>78</v>
      </c>
      <c r="AU123" s="141" t="s">
        <v>79</v>
      </c>
      <c r="AY123" s="133" t="s">
        <v>207</v>
      </c>
      <c r="BK123" s="142">
        <f>BK124</f>
        <v>0</v>
      </c>
    </row>
    <row r="124" spans="2:63" s="11" customFormat="1" ht="22.9" customHeight="1">
      <c r="B124" s="132"/>
      <c r="D124" s="133" t="s">
        <v>78</v>
      </c>
      <c r="E124" s="187" t="s">
        <v>1971</v>
      </c>
      <c r="F124" s="187" t="s">
        <v>1972</v>
      </c>
      <c r="I124" s="135"/>
      <c r="J124" s="188">
        <f>BK124</f>
        <v>0</v>
      </c>
      <c r="L124" s="132"/>
      <c r="M124" s="137"/>
      <c r="N124" s="138"/>
      <c r="O124" s="138"/>
      <c r="P124" s="139">
        <f>SUM(P125:P150)</f>
        <v>0</v>
      </c>
      <c r="Q124" s="138"/>
      <c r="R124" s="139">
        <f>SUM(R125:R150)</f>
        <v>82.688214</v>
      </c>
      <c r="S124" s="138"/>
      <c r="T124" s="140">
        <f>SUM(T125:T150)</f>
        <v>0</v>
      </c>
      <c r="AR124" s="133" t="s">
        <v>218</v>
      </c>
      <c r="AT124" s="141" t="s">
        <v>78</v>
      </c>
      <c r="AU124" s="141" t="s">
        <v>87</v>
      </c>
      <c r="AY124" s="133" t="s">
        <v>207</v>
      </c>
      <c r="BK124" s="142">
        <f>SUM(BK125:BK150)</f>
        <v>0</v>
      </c>
    </row>
    <row r="125" spans="1:65" s="2" customFormat="1" ht="21.75" customHeight="1">
      <c r="A125" s="32"/>
      <c r="B125" s="143"/>
      <c r="C125" s="144" t="s">
        <v>87</v>
      </c>
      <c r="D125" s="144" t="s">
        <v>208</v>
      </c>
      <c r="E125" s="145" t="s">
        <v>1973</v>
      </c>
      <c r="F125" s="146" t="s">
        <v>1974</v>
      </c>
      <c r="G125" s="147" t="s">
        <v>321</v>
      </c>
      <c r="H125" s="148">
        <v>0.28</v>
      </c>
      <c r="I125" s="149"/>
      <c r="J125" s="150">
        <f>ROUND(I125*H125,2)</f>
        <v>0</v>
      </c>
      <c r="K125" s="151"/>
      <c r="L125" s="33"/>
      <c r="M125" s="152" t="s">
        <v>1</v>
      </c>
      <c r="N125" s="153" t="s">
        <v>44</v>
      </c>
      <c r="O125" s="58"/>
      <c r="P125" s="154">
        <f>O125*H125</f>
        <v>0</v>
      </c>
      <c r="Q125" s="154">
        <v>0.0088</v>
      </c>
      <c r="R125" s="154">
        <f>Q125*H125</f>
        <v>0.0024640000000000005</v>
      </c>
      <c r="S125" s="154">
        <v>0</v>
      </c>
      <c r="T125" s="155">
        <f>S125*H125</f>
        <v>0</v>
      </c>
      <c r="U125" s="32"/>
      <c r="V125" s="32"/>
      <c r="W125" s="32"/>
      <c r="X125" s="32"/>
      <c r="Y125" s="32"/>
      <c r="Z125" s="32"/>
      <c r="AA125" s="32"/>
      <c r="AB125" s="32"/>
      <c r="AC125" s="32"/>
      <c r="AD125" s="32"/>
      <c r="AE125" s="32"/>
      <c r="AR125" s="156" t="s">
        <v>326</v>
      </c>
      <c r="AT125" s="156" t="s">
        <v>208</v>
      </c>
      <c r="AU125" s="156" t="s">
        <v>89</v>
      </c>
      <c r="AY125" s="17" t="s">
        <v>207</v>
      </c>
      <c r="BE125" s="157">
        <f>IF(N125="základní",J125,0)</f>
        <v>0</v>
      </c>
      <c r="BF125" s="157">
        <f>IF(N125="snížená",J125,0)</f>
        <v>0</v>
      </c>
      <c r="BG125" s="157">
        <f>IF(N125="zákl. přenesená",J125,0)</f>
        <v>0</v>
      </c>
      <c r="BH125" s="157">
        <f>IF(N125="sníž. přenesená",J125,0)</f>
        <v>0</v>
      </c>
      <c r="BI125" s="157">
        <f>IF(N125="nulová",J125,0)</f>
        <v>0</v>
      </c>
      <c r="BJ125" s="17" t="s">
        <v>87</v>
      </c>
      <c r="BK125" s="157">
        <f>ROUND(I125*H125,2)</f>
        <v>0</v>
      </c>
      <c r="BL125" s="17" t="s">
        <v>326</v>
      </c>
      <c r="BM125" s="156" t="s">
        <v>2244</v>
      </c>
    </row>
    <row r="126" spans="1:47" s="2" customFormat="1" ht="19.5">
      <c r="A126" s="32"/>
      <c r="B126" s="33"/>
      <c r="C126" s="32"/>
      <c r="D126" s="158" t="s">
        <v>213</v>
      </c>
      <c r="E126" s="32"/>
      <c r="F126" s="159" t="s">
        <v>1976</v>
      </c>
      <c r="G126" s="32"/>
      <c r="H126" s="32"/>
      <c r="I126" s="160"/>
      <c r="J126" s="32"/>
      <c r="K126" s="32"/>
      <c r="L126" s="33"/>
      <c r="M126" s="161"/>
      <c r="N126" s="162"/>
      <c r="O126" s="58"/>
      <c r="P126" s="58"/>
      <c r="Q126" s="58"/>
      <c r="R126" s="58"/>
      <c r="S126" s="58"/>
      <c r="T126" s="59"/>
      <c r="U126" s="32"/>
      <c r="V126" s="32"/>
      <c r="W126" s="32"/>
      <c r="X126" s="32"/>
      <c r="Y126" s="32"/>
      <c r="Z126" s="32"/>
      <c r="AA126" s="32"/>
      <c r="AB126" s="32"/>
      <c r="AC126" s="32"/>
      <c r="AD126" s="32"/>
      <c r="AE126" s="32"/>
      <c r="AT126" s="17" t="s">
        <v>213</v>
      </c>
      <c r="AU126" s="17" t="s">
        <v>89</v>
      </c>
    </row>
    <row r="127" spans="1:65" s="2" customFormat="1" ht="21.75" customHeight="1">
      <c r="A127" s="32"/>
      <c r="B127" s="143"/>
      <c r="C127" s="144" t="s">
        <v>89</v>
      </c>
      <c r="D127" s="144" t="s">
        <v>208</v>
      </c>
      <c r="E127" s="145" t="s">
        <v>2245</v>
      </c>
      <c r="F127" s="146" t="s">
        <v>2246</v>
      </c>
      <c r="G127" s="147" t="s">
        <v>576</v>
      </c>
      <c r="H127" s="148">
        <v>10</v>
      </c>
      <c r="I127" s="149"/>
      <c r="J127" s="150">
        <f>ROUND(I127*H127,2)</f>
        <v>0</v>
      </c>
      <c r="K127" s="151"/>
      <c r="L127" s="33"/>
      <c r="M127" s="152" t="s">
        <v>1</v>
      </c>
      <c r="N127" s="153" t="s">
        <v>44</v>
      </c>
      <c r="O127" s="58"/>
      <c r="P127" s="154">
        <f>O127*H127</f>
        <v>0</v>
      </c>
      <c r="Q127" s="154">
        <v>0</v>
      </c>
      <c r="R127" s="154">
        <f>Q127*H127</f>
        <v>0</v>
      </c>
      <c r="S127" s="154">
        <v>0</v>
      </c>
      <c r="T127" s="155">
        <f>S127*H127</f>
        <v>0</v>
      </c>
      <c r="U127" s="32"/>
      <c r="V127" s="32"/>
      <c r="W127" s="32"/>
      <c r="X127" s="32"/>
      <c r="Y127" s="32"/>
      <c r="Z127" s="32"/>
      <c r="AA127" s="32"/>
      <c r="AB127" s="32"/>
      <c r="AC127" s="32"/>
      <c r="AD127" s="32"/>
      <c r="AE127" s="32"/>
      <c r="AR127" s="156" t="s">
        <v>326</v>
      </c>
      <c r="AT127" s="156" t="s">
        <v>208</v>
      </c>
      <c r="AU127" s="156" t="s">
        <v>89</v>
      </c>
      <c r="AY127" s="17" t="s">
        <v>207</v>
      </c>
      <c r="BE127" s="157">
        <f>IF(N127="základní",J127,0)</f>
        <v>0</v>
      </c>
      <c r="BF127" s="157">
        <f>IF(N127="snížená",J127,0)</f>
        <v>0</v>
      </c>
      <c r="BG127" s="157">
        <f>IF(N127="zákl. přenesená",J127,0)</f>
        <v>0</v>
      </c>
      <c r="BH127" s="157">
        <f>IF(N127="sníž. přenesená",J127,0)</f>
        <v>0</v>
      </c>
      <c r="BI127" s="157">
        <f>IF(N127="nulová",J127,0)</f>
        <v>0</v>
      </c>
      <c r="BJ127" s="17" t="s">
        <v>87</v>
      </c>
      <c r="BK127" s="157">
        <f>ROUND(I127*H127,2)</f>
        <v>0</v>
      </c>
      <c r="BL127" s="17" t="s">
        <v>326</v>
      </c>
      <c r="BM127" s="156" t="s">
        <v>2247</v>
      </c>
    </row>
    <row r="128" spans="1:47" s="2" customFormat="1" ht="29.25">
      <c r="A128" s="32"/>
      <c r="B128" s="33"/>
      <c r="C128" s="32"/>
      <c r="D128" s="158" t="s">
        <v>213</v>
      </c>
      <c r="E128" s="32"/>
      <c r="F128" s="159" t="s">
        <v>2248</v>
      </c>
      <c r="G128" s="32"/>
      <c r="H128" s="32"/>
      <c r="I128" s="160"/>
      <c r="J128" s="32"/>
      <c r="K128" s="32"/>
      <c r="L128" s="33"/>
      <c r="M128" s="161"/>
      <c r="N128" s="162"/>
      <c r="O128" s="58"/>
      <c r="P128" s="58"/>
      <c r="Q128" s="58"/>
      <c r="R128" s="58"/>
      <c r="S128" s="58"/>
      <c r="T128" s="59"/>
      <c r="U128" s="32"/>
      <c r="V128" s="32"/>
      <c r="W128" s="32"/>
      <c r="X128" s="32"/>
      <c r="Y128" s="32"/>
      <c r="Z128" s="32"/>
      <c r="AA128" s="32"/>
      <c r="AB128" s="32"/>
      <c r="AC128" s="32"/>
      <c r="AD128" s="32"/>
      <c r="AE128" s="32"/>
      <c r="AT128" s="17" t="s">
        <v>213</v>
      </c>
      <c r="AU128" s="17" t="s">
        <v>89</v>
      </c>
    </row>
    <row r="129" spans="1:65" s="2" customFormat="1" ht="16.5" customHeight="1">
      <c r="A129" s="32"/>
      <c r="B129" s="143"/>
      <c r="C129" s="144" t="s">
        <v>218</v>
      </c>
      <c r="D129" s="144" t="s">
        <v>208</v>
      </c>
      <c r="E129" s="145" t="s">
        <v>2249</v>
      </c>
      <c r="F129" s="146" t="s">
        <v>2250</v>
      </c>
      <c r="G129" s="147" t="s">
        <v>576</v>
      </c>
      <c r="H129" s="148">
        <v>10</v>
      </c>
      <c r="I129" s="149"/>
      <c r="J129" s="150">
        <f>ROUND(I129*H129,2)</f>
        <v>0</v>
      </c>
      <c r="K129" s="151"/>
      <c r="L129" s="33"/>
      <c r="M129" s="152" t="s">
        <v>1</v>
      </c>
      <c r="N129" s="153" t="s">
        <v>44</v>
      </c>
      <c r="O129" s="58"/>
      <c r="P129" s="154">
        <f>O129*H129</f>
        <v>0</v>
      </c>
      <c r="Q129" s="154">
        <v>2.45329</v>
      </c>
      <c r="R129" s="154">
        <f>Q129*H129</f>
        <v>24.532899999999998</v>
      </c>
      <c r="S129" s="154">
        <v>0</v>
      </c>
      <c r="T129" s="155">
        <f>S129*H129</f>
        <v>0</v>
      </c>
      <c r="U129" s="32"/>
      <c r="V129" s="32"/>
      <c r="W129" s="32"/>
      <c r="X129" s="32"/>
      <c r="Y129" s="32"/>
      <c r="Z129" s="32"/>
      <c r="AA129" s="32"/>
      <c r="AB129" s="32"/>
      <c r="AC129" s="32"/>
      <c r="AD129" s="32"/>
      <c r="AE129" s="32"/>
      <c r="AR129" s="156" t="s">
        <v>326</v>
      </c>
      <c r="AT129" s="156" t="s">
        <v>208</v>
      </c>
      <c r="AU129" s="156" t="s">
        <v>89</v>
      </c>
      <c r="AY129" s="17" t="s">
        <v>207</v>
      </c>
      <c r="BE129" s="157">
        <f>IF(N129="základní",J129,0)</f>
        <v>0</v>
      </c>
      <c r="BF129" s="157">
        <f>IF(N129="snížená",J129,0)</f>
        <v>0</v>
      </c>
      <c r="BG129" s="157">
        <f>IF(N129="zákl. přenesená",J129,0)</f>
        <v>0</v>
      </c>
      <c r="BH129" s="157">
        <f>IF(N129="sníž. přenesená",J129,0)</f>
        <v>0</v>
      </c>
      <c r="BI129" s="157">
        <f>IF(N129="nulová",J129,0)</f>
        <v>0</v>
      </c>
      <c r="BJ129" s="17" t="s">
        <v>87</v>
      </c>
      <c r="BK129" s="157">
        <f>ROUND(I129*H129,2)</f>
        <v>0</v>
      </c>
      <c r="BL129" s="17" t="s">
        <v>326</v>
      </c>
      <c r="BM129" s="156" t="s">
        <v>2251</v>
      </c>
    </row>
    <row r="130" spans="1:47" s="2" customFormat="1" ht="19.5">
      <c r="A130" s="32"/>
      <c r="B130" s="33"/>
      <c r="C130" s="32"/>
      <c r="D130" s="158" t="s">
        <v>213</v>
      </c>
      <c r="E130" s="32"/>
      <c r="F130" s="159" t="s">
        <v>2252</v>
      </c>
      <c r="G130" s="32"/>
      <c r="H130" s="32"/>
      <c r="I130" s="160"/>
      <c r="J130" s="32"/>
      <c r="K130" s="32"/>
      <c r="L130" s="33"/>
      <c r="M130" s="161"/>
      <c r="N130" s="162"/>
      <c r="O130" s="58"/>
      <c r="P130" s="58"/>
      <c r="Q130" s="58"/>
      <c r="R130" s="58"/>
      <c r="S130" s="58"/>
      <c r="T130" s="59"/>
      <c r="U130" s="32"/>
      <c r="V130" s="32"/>
      <c r="W130" s="32"/>
      <c r="X130" s="32"/>
      <c r="Y130" s="32"/>
      <c r="Z130" s="32"/>
      <c r="AA130" s="32"/>
      <c r="AB130" s="32"/>
      <c r="AC130" s="32"/>
      <c r="AD130" s="32"/>
      <c r="AE130" s="32"/>
      <c r="AT130" s="17" t="s">
        <v>213</v>
      </c>
      <c r="AU130" s="17" t="s">
        <v>89</v>
      </c>
    </row>
    <row r="131" spans="1:65" s="2" customFormat="1" ht="21.75" customHeight="1">
      <c r="A131" s="32"/>
      <c r="B131" s="143"/>
      <c r="C131" s="144" t="s">
        <v>212</v>
      </c>
      <c r="D131" s="144" t="s">
        <v>208</v>
      </c>
      <c r="E131" s="145" t="s">
        <v>2253</v>
      </c>
      <c r="F131" s="146" t="s">
        <v>2254</v>
      </c>
      <c r="G131" s="147" t="s">
        <v>796</v>
      </c>
      <c r="H131" s="148">
        <v>1</v>
      </c>
      <c r="I131" s="149"/>
      <c r="J131" s="150">
        <f>ROUND(I131*H131,2)</f>
        <v>0</v>
      </c>
      <c r="K131" s="151"/>
      <c r="L131" s="33"/>
      <c r="M131" s="152" t="s">
        <v>1</v>
      </c>
      <c r="N131" s="153" t="s">
        <v>44</v>
      </c>
      <c r="O131" s="58"/>
      <c r="P131" s="154">
        <f>O131*H131</f>
        <v>0</v>
      </c>
      <c r="Q131" s="154">
        <v>1.05965</v>
      </c>
      <c r="R131" s="154">
        <f>Q131*H131</f>
        <v>1.05965</v>
      </c>
      <c r="S131" s="154">
        <v>0</v>
      </c>
      <c r="T131" s="155">
        <f>S131*H131</f>
        <v>0</v>
      </c>
      <c r="U131" s="32"/>
      <c r="V131" s="32"/>
      <c r="W131" s="32"/>
      <c r="X131" s="32"/>
      <c r="Y131" s="32"/>
      <c r="Z131" s="32"/>
      <c r="AA131" s="32"/>
      <c r="AB131" s="32"/>
      <c r="AC131" s="32"/>
      <c r="AD131" s="32"/>
      <c r="AE131" s="32"/>
      <c r="AR131" s="156" t="s">
        <v>326</v>
      </c>
      <c r="AT131" s="156" t="s">
        <v>208</v>
      </c>
      <c r="AU131" s="156" t="s">
        <v>89</v>
      </c>
      <c r="AY131" s="17" t="s">
        <v>207</v>
      </c>
      <c r="BE131" s="157">
        <f>IF(N131="základní",J131,0)</f>
        <v>0</v>
      </c>
      <c r="BF131" s="157">
        <f>IF(N131="snížená",J131,0)</f>
        <v>0</v>
      </c>
      <c r="BG131" s="157">
        <f>IF(N131="zákl. přenesená",J131,0)</f>
        <v>0</v>
      </c>
      <c r="BH131" s="157">
        <f>IF(N131="sníž. přenesená",J131,0)</f>
        <v>0</v>
      </c>
      <c r="BI131" s="157">
        <f>IF(N131="nulová",J131,0)</f>
        <v>0</v>
      </c>
      <c r="BJ131" s="17" t="s">
        <v>87</v>
      </c>
      <c r="BK131" s="157">
        <f>ROUND(I131*H131,2)</f>
        <v>0</v>
      </c>
      <c r="BL131" s="17" t="s">
        <v>326</v>
      </c>
      <c r="BM131" s="156" t="s">
        <v>2255</v>
      </c>
    </row>
    <row r="132" spans="1:47" s="2" customFormat="1" ht="19.5">
      <c r="A132" s="32"/>
      <c r="B132" s="33"/>
      <c r="C132" s="32"/>
      <c r="D132" s="158" t="s">
        <v>213</v>
      </c>
      <c r="E132" s="32"/>
      <c r="F132" s="159" t="s">
        <v>2256</v>
      </c>
      <c r="G132" s="32"/>
      <c r="H132" s="32"/>
      <c r="I132" s="160"/>
      <c r="J132" s="32"/>
      <c r="K132" s="32"/>
      <c r="L132" s="33"/>
      <c r="M132" s="161"/>
      <c r="N132" s="162"/>
      <c r="O132" s="58"/>
      <c r="P132" s="58"/>
      <c r="Q132" s="58"/>
      <c r="R132" s="58"/>
      <c r="S132" s="58"/>
      <c r="T132" s="59"/>
      <c r="U132" s="32"/>
      <c r="V132" s="32"/>
      <c r="W132" s="32"/>
      <c r="X132" s="32"/>
      <c r="Y132" s="32"/>
      <c r="Z132" s="32"/>
      <c r="AA132" s="32"/>
      <c r="AB132" s="32"/>
      <c r="AC132" s="32"/>
      <c r="AD132" s="32"/>
      <c r="AE132" s="32"/>
      <c r="AT132" s="17" t="s">
        <v>213</v>
      </c>
      <c r="AU132" s="17" t="s">
        <v>89</v>
      </c>
    </row>
    <row r="133" spans="1:65" s="2" customFormat="1" ht="21.75" customHeight="1">
      <c r="A133" s="32"/>
      <c r="B133" s="143"/>
      <c r="C133" s="144" t="s">
        <v>225</v>
      </c>
      <c r="D133" s="144" t="s">
        <v>208</v>
      </c>
      <c r="E133" s="145" t="s">
        <v>2257</v>
      </c>
      <c r="F133" s="146" t="s">
        <v>2258</v>
      </c>
      <c r="G133" s="147" t="s">
        <v>576</v>
      </c>
      <c r="H133" s="148">
        <v>8</v>
      </c>
      <c r="I133" s="149"/>
      <c r="J133" s="150">
        <f>ROUND(I133*H133,2)</f>
        <v>0</v>
      </c>
      <c r="K133" s="151"/>
      <c r="L133" s="33"/>
      <c r="M133" s="152" t="s">
        <v>1</v>
      </c>
      <c r="N133" s="153" t="s">
        <v>44</v>
      </c>
      <c r="O133" s="58"/>
      <c r="P133" s="154">
        <f>O133*H133</f>
        <v>0</v>
      </c>
      <c r="Q133" s="154">
        <v>0</v>
      </c>
      <c r="R133" s="154">
        <f>Q133*H133</f>
        <v>0</v>
      </c>
      <c r="S133" s="154">
        <v>0</v>
      </c>
      <c r="T133" s="155">
        <f>S133*H133</f>
        <v>0</v>
      </c>
      <c r="U133" s="32"/>
      <c r="V133" s="32"/>
      <c r="W133" s="32"/>
      <c r="X133" s="32"/>
      <c r="Y133" s="32"/>
      <c r="Z133" s="32"/>
      <c r="AA133" s="32"/>
      <c r="AB133" s="32"/>
      <c r="AC133" s="32"/>
      <c r="AD133" s="32"/>
      <c r="AE133" s="32"/>
      <c r="AR133" s="156" t="s">
        <v>326</v>
      </c>
      <c r="AT133" s="156" t="s">
        <v>208</v>
      </c>
      <c r="AU133" s="156" t="s">
        <v>89</v>
      </c>
      <c r="AY133" s="17" t="s">
        <v>207</v>
      </c>
      <c r="BE133" s="157">
        <f>IF(N133="základní",J133,0)</f>
        <v>0</v>
      </c>
      <c r="BF133" s="157">
        <f>IF(N133="snížená",J133,0)</f>
        <v>0</v>
      </c>
      <c r="BG133" s="157">
        <f>IF(N133="zákl. přenesená",J133,0)</f>
        <v>0</v>
      </c>
      <c r="BH133" s="157">
        <f>IF(N133="sníž. přenesená",J133,0)</f>
        <v>0</v>
      </c>
      <c r="BI133" s="157">
        <f>IF(N133="nulová",J133,0)</f>
        <v>0</v>
      </c>
      <c r="BJ133" s="17" t="s">
        <v>87</v>
      </c>
      <c r="BK133" s="157">
        <f>ROUND(I133*H133,2)</f>
        <v>0</v>
      </c>
      <c r="BL133" s="17" t="s">
        <v>326</v>
      </c>
      <c r="BM133" s="156" t="s">
        <v>2259</v>
      </c>
    </row>
    <row r="134" spans="1:47" s="2" customFormat="1" ht="19.5">
      <c r="A134" s="32"/>
      <c r="B134" s="33"/>
      <c r="C134" s="32"/>
      <c r="D134" s="158" t="s">
        <v>213</v>
      </c>
      <c r="E134" s="32"/>
      <c r="F134" s="159" t="s">
        <v>2260</v>
      </c>
      <c r="G134" s="32"/>
      <c r="H134" s="32"/>
      <c r="I134" s="160"/>
      <c r="J134" s="32"/>
      <c r="K134" s="32"/>
      <c r="L134" s="33"/>
      <c r="M134" s="161"/>
      <c r="N134" s="162"/>
      <c r="O134" s="58"/>
      <c r="P134" s="58"/>
      <c r="Q134" s="58"/>
      <c r="R134" s="58"/>
      <c r="S134" s="58"/>
      <c r="T134" s="59"/>
      <c r="U134" s="32"/>
      <c r="V134" s="32"/>
      <c r="W134" s="32"/>
      <c r="X134" s="32"/>
      <c r="Y134" s="32"/>
      <c r="Z134" s="32"/>
      <c r="AA134" s="32"/>
      <c r="AB134" s="32"/>
      <c r="AC134" s="32"/>
      <c r="AD134" s="32"/>
      <c r="AE134" s="32"/>
      <c r="AT134" s="17" t="s">
        <v>213</v>
      </c>
      <c r="AU134" s="17" t="s">
        <v>89</v>
      </c>
    </row>
    <row r="135" spans="1:65" s="2" customFormat="1" ht="21.75" customHeight="1">
      <c r="A135" s="32"/>
      <c r="B135" s="143"/>
      <c r="C135" s="144" t="s">
        <v>221</v>
      </c>
      <c r="D135" s="144" t="s">
        <v>208</v>
      </c>
      <c r="E135" s="145" t="s">
        <v>2261</v>
      </c>
      <c r="F135" s="146" t="s">
        <v>2262</v>
      </c>
      <c r="G135" s="147" t="s">
        <v>789</v>
      </c>
      <c r="H135" s="148">
        <v>30</v>
      </c>
      <c r="I135" s="149"/>
      <c r="J135" s="150">
        <f>ROUND(I135*H135,2)</f>
        <v>0</v>
      </c>
      <c r="K135" s="151"/>
      <c r="L135" s="33"/>
      <c r="M135" s="152" t="s">
        <v>1</v>
      </c>
      <c r="N135" s="153" t="s">
        <v>44</v>
      </c>
      <c r="O135" s="58"/>
      <c r="P135" s="154">
        <f>O135*H135</f>
        <v>0</v>
      </c>
      <c r="Q135" s="154">
        <v>0.00116</v>
      </c>
      <c r="R135" s="154">
        <f>Q135*H135</f>
        <v>0.0348</v>
      </c>
      <c r="S135" s="154">
        <v>0</v>
      </c>
      <c r="T135" s="155">
        <f>S135*H135</f>
        <v>0</v>
      </c>
      <c r="U135" s="32"/>
      <c r="V135" s="32"/>
      <c r="W135" s="32"/>
      <c r="X135" s="32"/>
      <c r="Y135" s="32"/>
      <c r="Z135" s="32"/>
      <c r="AA135" s="32"/>
      <c r="AB135" s="32"/>
      <c r="AC135" s="32"/>
      <c r="AD135" s="32"/>
      <c r="AE135" s="32"/>
      <c r="AR135" s="156" t="s">
        <v>326</v>
      </c>
      <c r="AT135" s="156" t="s">
        <v>208</v>
      </c>
      <c r="AU135" s="156" t="s">
        <v>89</v>
      </c>
      <c r="AY135" s="17" t="s">
        <v>207</v>
      </c>
      <c r="BE135" s="157">
        <f>IF(N135="základní",J135,0)</f>
        <v>0</v>
      </c>
      <c r="BF135" s="157">
        <f>IF(N135="snížená",J135,0)</f>
        <v>0</v>
      </c>
      <c r="BG135" s="157">
        <f>IF(N135="zákl. přenesená",J135,0)</f>
        <v>0</v>
      </c>
      <c r="BH135" s="157">
        <f>IF(N135="sníž. přenesená",J135,0)</f>
        <v>0</v>
      </c>
      <c r="BI135" s="157">
        <f>IF(N135="nulová",J135,0)</f>
        <v>0</v>
      </c>
      <c r="BJ135" s="17" t="s">
        <v>87</v>
      </c>
      <c r="BK135" s="157">
        <f>ROUND(I135*H135,2)</f>
        <v>0</v>
      </c>
      <c r="BL135" s="17" t="s">
        <v>326</v>
      </c>
      <c r="BM135" s="156" t="s">
        <v>2263</v>
      </c>
    </row>
    <row r="136" spans="1:47" s="2" customFormat="1" ht="19.5">
      <c r="A136" s="32"/>
      <c r="B136" s="33"/>
      <c r="C136" s="32"/>
      <c r="D136" s="158" t="s">
        <v>213</v>
      </c>
      <c r="E136" s="32"/>
      <c r="F136" s="159" t="s">
        <v>2264</v>
      </c>
      <c r="G136" s="32"/>
      <c r="H136" s="32"/>
      <c r="I136" s="160"/>
      <c r="J136" s="32"/>
      <c r="K136" s="32"/>
      <c r="L136" s="33"/>
      <c r="M136" s="161"/>
      <c r="N136" s="162"/>
      <c r="O136" s="58"/>
      <c r="P136" s="58"/>
      <c r="Q136" s="58"/>
      <c r="R136" s="58"/>
      <c r="S136" s="58"/>
      <c r="T136" s="59"/>
      <c r="U136" s="32"/>
      <c r="V136" s="32"/>
      <c r="W136" s="32"/>
      <c r="X136" s="32"/>
      <c r="Y136" s="32"/>
      <c r="Z136" s="32"/>
      <c r="AA136" s="32"/>
      <c r="AB136" s="32"/>
      <c r="AC136" s="32"/>
      <c r="AD136" s="32"/>
      <c r="AE136" s="32"/>
      <c r="AT136" s="17" t="s">
        <v>213</v>
      </c>
      <c r="AU136" s="17" t="s">
        <v>89</v>
      </c>
    </row>
    <row r="137" spans="1:65" s="2" customFormat="1" ht="21.75" customHeight="1">
      <c r="A137" s="32"/>
      <c r="B137" s="143"/>
      <c r="C137" s="144" t="s">
        <v>232</v>
      </c>
      <c r="D137" s="144" t="s">
        <v>208</v>
      </c>
      <c r="E137" s="145" t="s">
        <v>2265</v>
      </c>
      <c r="F137" s="146" t="s">
        <v>2266</v>
      </c>
      <c r="G137" s="147" t="s">
        <v>789</v>
      </c>
      <c r="H137" s="148">
        <v>30</v>
      </c>
      <c r="I137" s="149"/>
      <c r="J137" s="150">
        <f>ROUND(I137*H137,2)</f>
        <v>0</v>
      </c>
      <c r="K137" s="151"/>
      <c r="L137" s="33"/>
      <c r="M137" s="152" t="s">
        <v>1</v>
      </c>
      <c r="N137" s="153" t="s">
        <v>44</v>
      </c>
      <c r="O137" s="58"/>
      <c r="P137" s="154">
        <f>O137*H137</f>
        <v>0</v>
      </c>
      <c r="Q137" s="154">
        <v>0</v>
      </c>
      <c r="R137" s="154">
        <f>Q137*H137</f>
        <v>0</v>
      </c>
      <c r="S137" s="154">
        <v>0</v>
      </c>
      <c r="T137" s="155">
        <f>S137*H137</f>
        <v>0</v>
      </c>
      <c r="U137" s="32"/>
      <c r="V137" s="32"/>
      <c r="W137" s="32"/>
      <c r="X137" s="32"/>
      <c r="Y137" s="32"/>
      <c r="Z137" s="32"/>
      <c r="AA137" s="32"/>
      <c r="AB137" s="32"/>
      <c r="AC137" s="32"/>
      <c r="AD137" s="32"/>
      <c r="AE137" s="32"/>
      <c r="AR137" s="156" t="s">
        <v>326</v>
      </c>
      <c r="AT137" s="156" t="s">
        <v>208</v>
      </c>
      <c r="AU137" s="156" t="s">
        <v>89</v>
      </c>
      <c r="AY137" s="17" t="s">
        <v>207</v>
      </c>
      <c r="BE137" s="157">
        <f>IF(N137="základní",J137,0)</f>
        <v>0</v>
      </c>
      <c r="BF137" s="157">
        <f>IF(N137="snížená",J137,0)</f>
        <v>0</v>
      </c>
      <c r="BG137" s="157">
        <f>IF(N137="zákl. přenesená",J137,0)</f>
        <v>0</v>
      </c>
      <c r="BH137" s="157">
        <f>IF(N137="sníž. přenesená",J137,0)</f>
        <v>0</v>
      </c>
      <c r="BI137" s="157">
        <f>IF(N137="nulová",J137,0)</f>
        <v>0</v>
      </c>
      <c r="BJ137" s="17" t="s">
        <v>87</v>
      </c>
      <c r="BK137" s="157">
        <f>ROUND(I137*H137,2)</f>
        <v>0</v>
      </c>
      <c r="BL137" s="17" t="s">
        <v>326</v>
      </c>
      <c r="BM137" s="156" t="s">
        <v>2267</v>
      </c>
    </row>
    <row r="138" spans="1:47" s="2" customFormat="1" ht="19.5">
      <c r="A138" s="32"/>
      <c r="B138" s="33"/>
      <c r="C138" s="32"/>
      <c r="D138" s="158" t="s">
        <v>213</v>
      </c>
      <c r="E138" s="32"/>
      <c r="F138" s="159" t="s">
        <v>2268</v>
      </c>
      <c r="G138" s="32"/>
      <c r="H138" s="32"/>
      <c r="I138" s="160"/>
      <c r="J138" s="32"/>
      <c r="K138" s="32"/>
      <c r="L138" s="33"/>
      <c r="M138" s="161"/>
      <c r="N138" s="162"/>
      <c r="O138" s="58"/>
      <c r="P138" s="58"/>
      <c r="Q138" s="58"/>
      <c r="R138" s="58"/>
      <c r="S138" s="58"/>
      <c r="T138" s="59"/>
      <c r="U138" s="32"/>
      <c r="V138" s="32"/>
      <c r="W138" s="32"/>
      <c r="X138" s="32"/>
      <c r="Y138" s="32"/>
      <c r="Z138" s="32"/>
      <c r="AA138" s="32"/>
      <c r="AB138" s="32"/>
      <c r="AC138" s="32"/>
      <c r="AD138" s="32"/>
      <c r="AE138" s="32"/>
      <c r="AT138" s="17" t="s">
        <v>213</v>
      </c>
      <c r="AU138" s="17" t="s">
        <v>89</v>
      </c>
    </row>
    <row r="139" spans="1:65" s="2" customFormat="1" ht="21.75" customHeight="1">
      <c r="A139" s="32"/>
      <c r="B139" s="143"/>
      <c r="C139" s="144" t="s">
        <v>224</v>
      </c>
      <c r="D139" s="144" t="s">
        <v>208</v>
      </c>
      <c r="E139" s="145" t="s">
        <v>1977</v>
      </c>
      <c r="F139" s="146" t="s">
        <v>1978</v>
      </c>
      <c r="G139" s="147" t="s">
        <v>612</v>
      </c>
      <c r="H139" s="148">
        <v>280</v>
      </c>
      <c r="I139" s="149"/>
      <c r="J139" s="150">
        <f>ROUND(I139*H139,2)</f>
        <v>0</v>
      </c>
      <c r="K139" s="151"/>
      <c r="L139" s="33"/>
      <c r="M139" s="152" t="s">
        <v>1</v>
      </c>
      <c r="N139" s="153" t="s">
        <v>44</v>
      </c>
      <c r="O139" s="58"/>
      <c r="P139" s="154">
        <f>O139*H139</f>
        <v>0</v>
      </c>
      <c r="Q139" s="154">
        <v>0</v>
      </c>
      <c r="R139" s="154">
        <f>Q139*H139</f>
        <v>0</v>
      </c>
      <c r="S139" s="154">
        <v>0</v>
      </c>
      <c r="T139" s="155">
        <f>S139*H139</f>
        <v>0</v>
      </c>
      <c r="U139" s="32"/>
      <c r="V139" s="32"/>
      <c r="W139" s="32"/>
      <c r="X139" s="32"/>
      <c r="Y139" s="32"/>
      <c r="Z139" s="32"/>
      <c r="AA139" s="32"/>
      <c r="AB139" s="32"/>
      <c r="AC139" s="32"/>
      <c r="AD139" s="32"/>
      <c r="AE139" s="32"/>
      <c r="AR139" s="156" t="s">
        <v>326</v>
      </c>
      <c r="AT139" s="156" t="s">
        <v>208</v>
      </c>
      <c r="AU139" s="156" t="s">
        <v>89</v>
      </c>
      <c r="AY139" s="17" t="s">
        <v>207</v>
      </c>
      <c r="BE139" s="157">
        <f>IF(N139="základní",J139,0)</f>
        <v>0</v>
      </c>
      <c r="BF139" s="157">
        <f>IF(N139="snížená",J139,0)</f>
        <v>0</v>
      </c>
      <c r="BG139" s="157">
        <f>IF(N139="zákl. přenesená",J139,0)</f>
        <v>0</v>
      </c>
      <c r="BH139" s="157">
        <f>IF(N139="sníž. přenesená",J139,0)</f>
        <v>0</v>
      </c>
      <c r="BI139" s="157">
        <f>IF(N139="nulová",J139,0)</f>
        <v>0</v>
      </c>
      <c r="BJ139" s="17" t="s">
        <v>87</v>
      </c>
      <c r="BK139" s="157">
        <f>ROUND(I139*H139,2)</f>
        <v>0</v>
      </c>
      <c r="BL139" s="17" t="s">
        <v>326</v>
      </c>
      <c r="BM139" s="156" t="s">
        <v>2269</v>
      </c>
    </row>
    <row r="140" spans="1:47" s="2" customFormat="1" ht="39">
      <c r="A140" s="32"/>
      <c r="B140" s="33"/>
      <c r="C140" s="32"/>
      <c r="D140" s="158" t="s">
        <v>213</v>
      </c>
      <c r="E140" s="32"/>
      <c r="F140" s="159" t="s">
        <v>1980</v>
      </c>
      <c r="G140" s="32"/>
      <c r="H140" s="32"/>
      <c r="I140" s="160"/>
      <c r="J140" s="32"/>
      <c r="K140" s="32"/>
      <c r="L140" s="33"/>
      <c r="M140" s="161"/>
      <c r="N140" s="162"/>
      <c r="O140" s="58"/>
      <c r="P140" s="58"/>
      <c r="Q140" s="58"/>
      <c r="R140" s="58"/>
      <c r="S140" s="58"/>
      <c r="T140" s="59"/>
      <c r="U140" s="32"/>
      <c r="V140" s="32"/>
      <c r="W140" s="32"/>
      <c r="X140" s="32"/>
      <c r="Y140" s="32"/>
      <c r="Z140" s="32"/>
      <c r="AA140" s="32"/>
      <c r="AB140" s="32"/>
      <c r="AC140" s="32"/>
      <c r="AD140" s="32"/>
      <c r="AE140" s="32"/>
      <c r="AT140" s="17" t="s">
        <v>213</v>
      </c>
      <c r="AU140" s="17" t="s">
        <v>89</v>
      </c>
    </row>
    <row r="141" spans="1:65" s="2" customFormat="1" ht="21.75" customHeight="1">
      <c r="A141" s="32"/>
      <c r="B141" s="143"/>
      <c r="C141" s="197" t="s">
        <v>239</v>
      </c>
      <c r="D141" s="197" t="s">
        <v>267</v>
      </c>
      <c r="E141" s="198" t="s">
        <v>1981</v>
      </c>
      <c r="F141" s="199" t="s">
        <v>1982</v>
      </c>
      <c r="G141" s="200" t="s">
        <v>612</v>
      </c>
      <c r="H141" s="201">
        <v>280</v>
      </c>
      <c r="I141" s="202"/>
      <c r="J141" s="203">
        <f>ROUND(I141*H141,2)</f>
        <v>0</v>
      </c>
      <c r="K141" s="204"/>
      <c r="L141" s="205"/>
      <c r="M141" s="206" t="s">
        <v>1</v>
      </c>
      <c r="N141" s="207" t="s">
        <v>44</v>
      </c>
      <c r="O141" s="58"/>
      <c r="P141" s="154">
        <f>O141*H141</f>
        <v>0</v>
      </c>
      <c r="Q141" s="154">
        <v>0.00069</v>
      </c>
      <c r="R141" s="154">
        <f>Q141*H141</f>
        <v>0.19319999999999998</v>
      </c>
      <c r="S141" s="154">
        <v>0</v>
      </c>
      <c r="T141" s="155">
        <f>S141*H141</f>
        <v>0</v>
      </c>
      <c r="U141" s="32"/>
      <c r="V141" s="32"/>
      <c r="W141" s="32"/>
      <c r="X141" s="32"/>
      <c r="Y141" s="32"/>
      <c r="Z141" s="32"/>
      <c r="AA141" s="32"/>
      <c r="AB141" s="32"/>
      <c r="AC141" s="32"/>
      <c r="AD141" s="32"/>
      <c r="AE141" s="32"/>
      <c r="AR141" s="156" t="s">
        <v>604</v>
      </c>
      <c r="AT141" s="156" t="s">
        <v>267</v>
      </c>
      <c r="AU141" s="156" t="s">
        <v>89</v>
      </c>
      <c r="AY141" s="17" t="s">
        <v>207</v>
      </c>
      <c r="BE141" s="157">
        <f>IF(N141="základní",J141,0)</f>
        <v>0</v>
      </c>
      <c r="BF141" s="157">
        <f>IF(N141="snížená",J141,0)</f>
        <v>0</v>
      </c>
      <c r="BG141" s="157">
        <f>IF(N141="zákl. přenesená",J141,0)</f>
        <v>0</v>
      </c>
      <c r="BH141" s="157">
        <f>IF(N141="sníž. přenesená",J141,0)</f>
        <v>0</v>
      </c>
      <c r="BI141" s="157">
        <f>IF(N141="nulová",J141,0)</f>
        <v>0</v>
      </c>
      <c r="BJ141" s="17" t="s">
        <v>87</v>
      </c>
      <c r="BK141" s="157">
        <f>ROUND(I141*H141,2)</f>
        <v>0</v>
      </c>
      <c r="BL141" s="17" t="s">
        <v>604</v>
      </c>
      <c r="BM141" s="156" t="s">
        <v>2270</v>
      </c>
    </row>
    <row r="142" spans="1:47" s="2" customFormat="1" ht="19.5">
      <c r="A142" s="32"/>
      <c r="B142" s="33"/>
      <c r="C142" s="32"/>
      <c r="D142" s="158" t="s">
        <v>213</v>
      </c>
      <c r="E142" s="32"/>
      <c r="F142" s="159" t="s">
        <v>1982</v>
      </c>
      <c r="G142" s="32"/>
      <c r="H142" s="32"/>
      <c r="I142" s="160"/>
      <c r="J142" s="32"/>
      <c r="K142" s="32"/>
      <c r="L142" s="33"/>
      <c r="M142" s="161"/>
      <c r="N142" s="162"/>
      <c r="O142" s="58"/>
      <c r="P142" s="58"/>
      <c r="Q142" s="58"/>
      <c r="R142" s="58"/>
      <c r="S142" s="58"/>
      <c r="T142" s="59"/>
      <c r="U142" s="32"/>
      <c r="V142" s="32"/>
      <c r="W142" s="32"/>
      <c r="X142" s="32"/>
      <c r="Y142" s="32"/>
      <c r="Z142" s="32"/>
      <c r="AA142" s="32"/>
      <c r="AB142" s="32"/>
      <c r="AC142" s="32"/>
      <c r="AD142" s="32"/>
      <c r="AE142" s="32"/>
      <c r="AT142" s="17" t="s">
        <v>213</v>
      </c>
      <c r="AU142" s="17" t="s">
        <v>89</v>
      </c>
    </row>
    <row r="143" spans="1:65" s="2" customFormat="1" ht="21.75" customHeight="1">
      <c r="A143" s="32"/>
      <c r="B143" s="143"/>
      <c r="C143" s="144" t="s">
        <v>228</v>
      </c>
      <c r="D143" s="144" t="s">
        <v>208</v>
      </c>
      <c r="E143" s="145" t="s">
        <v>1984</v>
      </c>
      <c r="F143" s="146" t="s">
        <v>1985</v>
      </c>
      <c r="G143" s="147" t="s">
        <v>612</v>
      </c>
      <c r="H143" s="148">
        <v>280</v>
      </c>
      <c r="I143" s="149"/>
      <c r="J143" s="150">
        <f>ROUND(I143*H143,2)</f>
        <v>0</v>
      </c>
      <c r="K143" s="151"/>
      <c r="L143" s="33"/>
      <c r="M143" s="152" t="s">
        <v>1</v>
      </c>
      <c r="N143" s="153" t="s">
        <v>44</v>
      </c>
      <c r="O143" s="58"/>
      <c r="P143" s="154">
        <f>O143*H143</f>
        <v>0</v>
      </c>
      <c r="Q143" s="154">
        <v>0.203</v>
      </c>
      <c r="R143" s="154">
        <f>Q143*H143</f>
        <v>56.84</v>
      </c>
      <c r="S143" s="154">
        <v>0</v>
      </c>
      <c r="T143" s="155">
        <f>S143*H143</f>
        <v>0</v>
      </c>
      <c r="U143" s="32"/>
      <c r="V143" s="32"/>
      <c r="W143" s="32"/>
      <c r="X143" s="32"/>
      <c r="Y143" s="32"/>
      <c r="Z143" s="32"/>
      <c r="AA143" s="32"/>
      <c r="AB143" s="32"/>
      <c r="AC143" s="32"/>
      <c r="AD143" s="32"/>
      <c r="AE143" s="32"/>
      <c r="AR143" s="156" t="s">
        <v>326</v>
      </c>
      <c r="AT143" s="156" t="s">
        <v>208</v>
      </c>
      <c r="AU143" s="156" t="s">
        <v>89</v>
      </c>
      <c r="AY143" s="17" t="s">
        <v>207</v>
      </c>
      <c r="BE143" s="157">
        <f>IF(N143="základní",J143,0)</f>
        <v>0</v>
      </c>
      <c r="BF143" s="157">
        <f>IF(N143="snížená",J143,0)</f>
        <v>0</v>
      </c>
      <c r="BG143" s="157">
        <f>IF(N143="zákl. přenesená",J143,0)</f>
        <v>0</v>
      </c>
      <c r="BH143" s="157">
        <f>IF(N143="sníž. přenesená",J143,0)</f>
        <v>0</v>
      </c>
      <c r="BI143" s="157">
        <f>IF(N143="nulová",J143,0)</f>
        <v>0</v>
      </c>
      <c r="BJ143" s="17" t="s">
        <v>87</v>
      </c>
      <c r="BK143" s="157">
        <f>ROUND(I143*H143,2)</f>
        <v>0</v>
      </c>
      <c r="BL143" s="17" t="s">
        <v>326</v>
      </c>
      <c r="BM143" s="156" t="s">
        <v>2271</v>
      </c>
    </row>
    <row r="144" spans="1:47" s="2" customFormat="1" ht="29.25">
      <c r="A144" s="32"/>
      <c r="B144" s="33"/>
      <c r="C144" s="32"/>
      <c r="D144" s="158" t="s">
        <v>213</v>
      </c>
      <c r="E144" s="32"/>
      <c r="F144" s="159" t="s">
        <v>1987</v>
      </c>
      <c r="G144" s="32"/>
      <c r="H144" s="32"/>
      <c r="I144" s="160"/>
      <c r="J144" s="32"/>
      <c r="K144" s="32"/>
      <c r="L144" s="33"/>
      <c r="M144" s="161"/>
      <c r="N144" s="162"/>
      <c r="O144" s="58"/>
      <c r="P144" s="58"/>
      <c r="Q144" s="58"/>
      <c r="R144" s="58"/>
      <c r="S144" s="58"/>
      <c r="T144" s="59"/>
      <c r="U144" s="32"/>
      <c r="V144" s="32"/>
      <c r="W144" s="32"/>
      <c r="X144" s="32"/>
      <c r="Y144" s="32"/>
      <c r="Z144" s="32"/>
      <c r="AA144" s="32"/>
      <c r="AB144" s="32"/>
      <c r="AC144" s="32"/>
      <c r="AD144" s="32"/>
      <c r="AE144" s="32"/>
      <c r="AT144" s="17" t="s">
        <v>213</v>
      </c>
      <c r="AU144" s="17" t="s">
        <v>89</v>
      </c>
    </row>
    <row r="145" spans="1:65" s="2" customFormat="1" ht="16.5" customHeight="1">
      <c r="A145" s="32"/>
      <c r="B145" s="143"/>
      <c r="C145" s="144" t="s">
        <v>14</v>
      </c>
      <c r="D145" s="144" t="s">
        <v>208</v>
      </c>
      <c r="E145" s="145" t="s">
        <v>1988</v>
      </c>
      <c r="F145" s="146" t="s">
        <v>1989</v>
      </c>
      <c r="G145" s="147" t="s">
        <v>612</v>
      </c>
      <c r="H145" s="148">
        <v>280</v>
      </c>
      <c r="I145" s="149"/>
      <c r="J145" s="150">
        <f>ROUND(I145*H145,2)</f>
        <v>0</v>
      </c>
      <c r="K145" s="151"/>
      <c r="L145" s="33"/>
      <c r="M145" s="152" t="s">
        <v>1</v>
      </c>
      <c r="N145" s="153" t="s">
        <v>44</v>
      </c>
      <c r="O145" s="58"/>
      <c r="P145" s="154">
        <f>O145*H145</f>
        <v>0</v>
      </c>
      <c r="Q145" s="154">
        <v>9E-05</v>
      </c>
      <c r="R145" s="154">
        <f>Q145*H145</f>
        <v>0.0252</v>
      </c>
      <c r="S145" s="154">
        <v>0</v>
      </c>
      <c r="T145" s="155">
        <f>S145*H145</f>
        <v>0</v>
      </c>
      <c r="U145" s="32"/>
      <c r="V145" s="32"/>
      <c r="W145" s="32"/>
      <c r="X145" s="32"/>
      <c r="Y145" s="32"/>
      <c r="Z145" s="32"/>
      <c r="AA145" s="32"/>
      <c r="AB145" s="32"/>
      <c r="AC145" s="32"/>
      <c r="AD145" s="32"/>
      <c r="AE145" s="32"/>
      <c r="AR145" s="156" t="s">
        <v>326</v>
      </c>
      <c r="AT145" s="156" t="s">
        <v>208</v>
      </c>
      <c r="AU145" s="156" t="s">
        <v>89</v>
      </c>
      <c r="AY145" s="17" t="s">
        <v>207</v>
      </c>
      <c r="BE145" s="157">
        <f>IF(N145="základní",J145,0)</f>
        <v>0</v>
      </c>
      <c r="BF145" s="157">
        <f>IF(N145="snížená",J145,0)</f>
        <v>0</v>
      </c>
      <c r="BG145" s="157">
        <f>IF(N145="zákl. přenesená",J145,0)</f>
        <v>0</v>
      </c>
      <c r="BH145" s="157">
        <f>IF(N145="sníž. přenesená",J145,0)</f>
        <v>0</v>
      </c>
      <c r="BI145" s="157">
        <f>IF(N145="nulová",J145,0)</f>
        <v>0</v>
      </c>
      <c r="BJ145" s="17" t="s">
        <v>87</v>
      </c>
      <c r="BK145" s="157">
        <f>ROUND(I145*H145,2)</f>
        <v>0</v>
      </c>
      <c r="BL145" s="17" t="s">
        <v>326</v>
      </c>
      <c r="BM145" s="156" t="s">
        <v>2272</v>
      </c>
    </row>
    <row r="146" spans="1:47" s="2" customFormat="1" ht="29.25">
      <c r="A146" s="32"/>
      <c r="B146" s="33"/>
      <c r="C146" s="32"/>
      <c r="D146" s="158" t="s">
        <v>213</v>
      </c>
      <c r="E146" s="32"/>
      <c r="F146" s="159" t="s">
        <v>1991</v>
      </c>
      <c r="G146" s="32"/>
      <c r="H146" s="32"/>
      <c r="I146" s="160"/>
      <c r="J146" s="32"/>
      <c r="K146" s="32"/>
      <c r="L146" s="33"/>
      <c r="M146" s="161"/>
      <c r="N146" s="162"/>
      <c r="O146" s="58"/>
      <c r="P146" s="58"/>
      <c r="Q146" s="58"/>
      <c r="R146" s="58"/>
      <c r="S146" s="58"/>
      <c r="T146" s="59"/>
      <c r="U146" s="32"/>
      <c r="V146" s="32"/>
      <c r="W146" s="32"/>
      <c r="X146" s="32"/>
      <c r="Y146" s="32"/>
      <c r="Z146" s="32"/>
      <c r="AA146" s="32"/>
      <c r="AB146" s="32"/>
      <c r="AC146" s="32"/>
      <c r="AD146" s="32"/>
      <c r="AE146" s="32"/>
      <c r="AT146" s="17" t="s">
        <v>213</v>
      </c>
      <c r="AU146" s="17" t="s">
        <v>89</v>
      </c>
    </row>
    <row r="147" spans="1:65" s="2" customFormat="1" ht="21.75" customHeight="1">
      <c r="A147" s="32"/>
      <c r="B147" s="143"/>
      <c r="C147" s="144" t="s">
        <v>231</v>
      </c>
      <c r="D147" s="144" t="s">
        <v>208</v>
      </c>
      <c r="E147" s="145" t="s">
        <v>1992</v>
      </c>
      <c r="F147" s="146" t="s">
        <v>1993</v>
      </c>
      <c r="G147" s="147" t="s">
        <v>612</v>
      </c>
      <c r="H147" s="148">
        <v>280</v>
      </c>
      <c r="I147" s="149"/>
      <c r="J147" s="150">
        <f>ROUND(I147*H147,2)</f>
        <v>0</v>
      </c>
      <c r="K147" s="151"/>
      <c r="L147" s="33"/>
      <c r="M147" s="152" t="s">
        <v>1</v>
      </c>
      <c r="N147" s="153" t="s">
        <v>44</v>
      </c>
      <c r="O147" s="58"/>
      <c r="P147" s="154">
        <f>O147*H147</f>
        <v>0</v>
      </c>
      <c r="Q147" s="154">
        <v>0</v>
      </c>
      <c r="R147" s="154">
        <f>Q147*H147</f>
        <v>0</v>
      </c>
      <c r="S147" s="154">
        <v>0</v>
      </c>
      <c r="T147" s="155">
        <f>S147*H147</f>
        <v>0</v>
      </c>
      <c r="U147" s="32"/>
      <c r="V147" s="32"/>
      <c r="W147" s="32"/>
      <c r="X147" s="32"/>
      <c r="Y147" s="32"/>
      <c r="Z147" s="32"/>
      <c r="AA147" s="32"/>
      <c r="AB147" s="32"/>
      <c r="AC147" s="32"/>
      <c r="AD147" s="32"/>
      <c r="AE147" s="32"/>
      <c r="AR147" s="156" t="s">
        <v>326</v>
      </c>
      <c r="AT147" s="156" t="s">
        <v>208</v>
      </c>
      <c r="AU147" s="156" t="s">
        <v>89</v>
      </c>
      <c r="AY147" s="17" t="s">
        <v>207</v>
      </c>
      <c r="BE147" s="157">
        <f>IF(N147="základní",J147,0)</f>
        <v>0</v>
      </c>
      <c r="BF147" s="157">
        <f>IF(N147="snížená",J147,0)</f>
        <v>0</v>
      </c>
      <c r="BG147" s="157">
        <f>IF(N147="zákl. přenesená",J147,0)</f>
        <v>0</v>
      </c>
      <c r="BH147" s="157">
        <f>IF(N147="sníž. přenesená",J147,0)</f>
        <v>0</v>
      </c>
      <c r="BI147" s="157">
        <f>IF(N147="nulová",J147,0)</f>
        <v>0</v>
      </c>
      <c r="BJ147" s="17" t="s">
        <v>87</v>
      </c>
      <c r="BK147" s="157">
        <f>ROUND(I147*H147,2)</f>
        <v>0</v>
      </c>
      <c r="BL147" s="17" t="s">
        <v>326</v>
      </c>
      <c r="BM147" s="156" t="s">
        <v>2273</v>
      </c>
    </row>
    <row r="148" spans="1:47" s="2" customFormat="1" ht="29.25">
      <c r="A148" s="32"/>
      <c r="B148" s="33"/>
      <c r="C148" s="32"/>
      <c r="D148" s="158" t="s">
        <v>213</v>
      </c>
      <c r="E148" s="32"/>
      <c r="F148" s="159" t="s">
        <v>1995</v>
      </c>
      <c r="G148" s="32"/>
      <c r="H148" s="32"/>
      <c r="I148" s="160"/>
      <c r="J148" s="32"/>
      <c r="K148" s="32"/>
      <c r="L148" s="33"/>
      <c r="M148" s="161"/>
      <c r="N148" s="162"/>
      <c r="O148" s="58"/>
      <c r="P148" s="58"/>
      <c r="Q148" s="58"/>
      <c r="R148" s="58"/>
      <c r="S148" s="58"/>
      <c r="T148" s="59"/>
      <c r="U148" s="32"/>
      <c r="V148" s="32"/>
      <c r="W148" s="32"/>
      <c r="X148" s="32"/>
      <c r="Y148" s="32"/>
      <c r="Z148" s="32"/>
      <c r="AA148" s="32"/>
      <c r="AB148" s="32"/>
      <c r="AC148" s="32"/>
      <c r="AD148" s="32"/>
      <c r="AE148" s="32"/>
      <c r="AT148" s="17" t="s">
        <v>213</v>
      </c>
      <c r="AU148" s="17" t="s">
        <v>89</v>
      </c>
    </row>
    <row r="149" spans="1:65" s="2" customFormat="1" ht="21.75" customHeight="1">
      <c r="A149" s="32"/>
      <c r="B149" s="143"/>
      <c r="C149" s="144" t="s">
        <v>254</v>
      </c>
      <c r="D149" s="144" t="s">
        <v>208</v>
      </c>
      <c r="E149" s="145" t="s">
        <v>1996</v>
      </c>
      <c r="F149" s="146" t="s">
        <v>1997</v>
      </c>
      <c r="G149" s="147" t="s">
        <v>789</v>
      </c>
      <c r="H149" s="148">
        <v>280</v>
      </c>
      <c r="I149" s="149"/>
      <c r="J149" s="150">
        <f>ROUND(I149*H149,2)</f>
        <v>0</v>
      </c>
      <c r="K149" s="151"/>
      <c r="L149" s="33"/>
      <c r="M149" s="152" t="s">
        <v>1</v>
      </c>
      <c r="N149" s="153" t="s">
        <v>44</v>
      </c>
      <c r="O149" s="58"/>
      <c r="P149" s="154">
        <f>O149*H149</f>
        <v>0</v>
      </c>
      <c r="Q149" s="154">
        <v>0</v>
      </c>
      <c r="R149" s="154">
        <f>Q149*H149</f>
        <v>0</v>
      </c>
      <c r="S149" s="154">
        <v>0</v>
      </c>
      <c r="T149" s="155">
        <f>S149*H149</f>
        <v>0</v>
      </c>
      <c r="U149" s="32"/>
      <c r="V149" s="32"/>
      <c r="W149" s="32"/>
      <c r="X149" s="32"/>
      <c r="Y149" s="32"/>
      <c r="Z149" s="32"/>
      <c r="AA149" s="32"/>
      <c r="AB149" s="32"/>
      <c r="AC149" s="32"/>
      <c r="AD149" s="32"/>
      <c r="AE149" s="32"/>
      <c r="AR149" s="156" t="s">
        <v>326</v>
      </c>
      <c r="AT149" s="156" t="s">
        <v>208</v>
      </c>
      <c r="AU149" s="156" t="s">
        <v>89</v>
      </c>
      <c r="AY149" s="17" t="s">
        <v>207</v>
      </c>
      <c r="BE149" s="157">
        <f>IF(N149="základní",J149,0)</f>
        <v>0</v>
      </c>
      <c r="BF149" s="157">
        <f>IF(N149="snížená",J149,0)</f>
        <v>0</v>
      </c>
      <c r="BG149" s="157">
        <f>IF(N149="zákl. přenesená",J149,0)</f>
        <v>0</v>
      </c>
      <c r="BH149" s="157">
        <f>IF(N149="sníž. přenesená",J149,0)</f>
        <v>0</v>
      </c>
      <c r="BI149" s="157">
        <f>IF(N149="nulová",J149,0)</f>
        <v>0</v>
      </c>
      <c r="BJ149" s="17" t="s">
        <v>87</v>
      </c>
      <c r="BK149" s="157">
        <f>ROUND(I149*H149,2)</f>
        <v>0</v>
      </c>
      <c r="BL149" s="17" t="s">
        <v>326</v>
      </c>
      <c r="BM149" s="156" t="s">
        <v>2274</v>
      </c>
    </row>
    <row r="150" spans="1:47" s="2" customFormat="1" ht="29.25">
      <c r="A150" s="32"/>
      <c r="B150" s="33"/>
      <c r="C150" s="32"/>
      <c r="D150" s="158" t="s">
        <v>213</v>
      </c>
      <c r="E150" s="32"/>
      <c r="F150" s="159" t="s">
        <v>1999</v>
      </c>
      <c r="G150" s="32"/>
      <c r="H150" s="32"/>
      <c r="I150" s="160"/>
      <c r="J150" s="32"/>
      <c r="K150" s="32"/>
      <c r="L150" s="33"/>
      <c r="M150" s="164"/>
      <c r="N150" s="165"/>
      <c r="O150" s="166"/>
      <c r="P150" s="166"/>
      <c r="Q150" s="166"/>
      <c r="R150" s="166"/>
      <c r="S150" s="166"/>
      <c r="T150" s="167"/>
      <c r="U150" s="32"/>
      <c r="V150" s="32"/>
      <c r="W150" s="32"/>
      <c r="X150" s="32"/>
      <c r="Y150" s="32"/>
      <c r="Z150" s="32"/>
      <c r="AA150" s="32"/>
      <c r="AB150" s="32"/>
      <c r="AC150" s="32"/>
      <c r="AD150" s="32"/>
      <c r="AE150" s="32"/>
      <c r="AT150" s="17" t="s">
        <v>213</v>
      </c>
      <c r="AU150" s="17" t="s">
        <v>89</v>
      </c>
    </row>
    <row r="151" spans="1:31" s="2" customFormat="1" ht="6.95" customHeight="1">
      <c r="A151" s="32"/>
      <c r="B151" s="47"/>
      <c r="C151" s="48"/>
      <c r="D151" s="48"/>
      <c r="E151" s="48"/>
      <c r="F151" s="48"/>
      <c r="G151" s="48"/>
      <c r="H151" s="48"/>
      <c r="I151" s="48"/>
      <c r="J151" s="48"/>
      <c r="K151" s="48"/>
      <c r="L151" s="33"/>
      <c r="M151" s="32"/>
      <c r="O151" s="32"/>
      <c r="P151" s="32"/>
      <c r="Q151" s="32"/>
      <c r="R151" s="32"/>
      <c r="S151" s="32"/>
      <c r="T151" s="32"/>
      <c r="U151" s="32"/>
      <c r="V151" s="32"/>
      <c r="W151" s="32"/>
      <c r="X151" s="32"/>
      <c r="Y151" s="32"/>
      <c r="Z151" s="32"/>
      <c r="AA151" s="32"/>
      <c r="AB151" s="32"/>
      <c r="AC151" s="32"/>
      <c r="AD151" s="32"/>
      <c r="AE151" s="32"/>
    </row>
  </sheetData>
  <autoFilter ref="C121:K150"/>
  <mergeCells count="12">
    <mergeCell ref="E114:H114"/>
    <mergeCell ref="L2:V2"/>
    <mergeCell ref="E85:H85"/>
    <mergeCell ref="E87:H87"/>
    <mergeCell ref="E89:H89"/>
    <mergeCell ref="E110:H110"/>
    <mergeCell ref="E112:H11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2:BM24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2" t="s">
        <v>5</v>
      </c>
      <c r="M2" s="243"/>
      <c r="N2" s="243"/>
      <c r="O2" s="243"/>
      <c r="P2" s="243"/>
      <c r="Q2" s="243"/>
      <c r="R2" s="243"/>
      <c r="S2" s="243"/>
      <c r="T2" s="243"/>
      <c r="U2" s="243"/>
      <c r="V2" s="243"/>
      <c r="AT2" s="17" t="s">
        <v>171</v>
      </c>
    </row>
    <row r="3" spans="2:46" s="1" customFormat="1" ht="6.95" customHeight="1" hidden="1">
      <c r="B3" s="18"/>
      <c r="C3" s="19"/>
      <c r="D3" s="19"/>
      <c r="E3" s="19"/>
      <c r="F3" s="19"/>
      <c r="G3" s="19"/>
      <c r="H3" s="19"/>
      <c r="I3" s="19"/>
      <c r="J3" s="19"/>
      <c r="K3" s="19"/>
      <c r="L3" s="20"/>
      <c r="AT3" s="17" t="s">
        <v>89</v>
      </c>
    </row>
    <row r="4" spans="2:46" s="1" customFormat="1" ht="24.95" customHeight="1" hidden="1">
      <c r="B4" s="20"/>
      <c r="D4" s="21" t="s">
        <v>183</v>
      </c>
      <c r="L4" s="20"/>
      <c r="M4" s="98" t="s">
        <v>10</v>
      </c>
      <c r="AT4" s="17" t="s">
        <v>3</v>
      </c>
    </row>
    <row r="5" spans="2:12" s="1" customFormat="1" ht="6.95" customHeight="1" hidden="1">
      <c r="B5" s="20"/>
      <c r="L5" s="20"/>
    </row>
    <row r="6" spans="2:12" s="1" customFormat="1" ht="12" customHeight="1" hidden="1">
      <c r="B6" s="20"/>
      <c r="D6" s="27" t="s">
        <v>16</v>
      </c>
      <c r="L6" s="20"/>
    </row>
    <row r="7" spans="2:12" s="1" customFormat="1" ht="16.5" customHeight="1" hidden="1">
      <c r="B7" s="20"/>
      <c r="E7" s="259" t="str">
        <f>'Rekapitulace stavby'!K6</f>
        <v>Oprava nástupišť č. 5 a 6 v žst. Brno hl.n.</v>
      </c>
      <c r="F7" s="260"/>
      <c r="G7" s="260"/>
      <c r="H7" s="260"/>
      <c r="L7" s="20"/>
    </row>
    <row r="8" spans="2:12" s="1" customFormat="1" ht="12" customHeight="1" hidden="1">
      <c r="B8" s="20"/>
      <c r="D8" s="27" t="s">
        <v>184</v>
      </c>
      <c r="L8" s="20"/>
    </row>
    <row r="9" spans="1:31" s="2" customFormat="1" ht="16.5" customHeight="1" hidden="1">
      <c r="A9" s="32"/>
      <c r="B9" s="33"/>
      <c r="C9" s="32"/>
      <c r="D9" s="32"/>
      <c r="E9" s="259" t="s">
        <v>2275</v>
      </c>
      <c r="F9" s="258"/>
      <c r="G9" s="258"/>
      <c r="H9" s="258"/>
      <c r="I9" s="32"/>
      <c r="J9" s="32"/>
      <c r="K9" s="32"/>
      <c r="L9" s="42"/>
      <c r="S9" s="32"/>
      <c r="T9" s="32"/>
      <c r="U9" s="32"/>
      <c r="V9" s="32"/>
      <c r="W9" s="32"/>
      <c r="X9" s="32"/>
      <c r="Y9" s="32"/>
      <c r="Z9" s="32"/>
      <c r="AA9" s="32"/>
      <c r="AB9" s="32"/>
      <c r="AC9" s="32"/>
      <c r="AD9" s="32"/>
      <c r="AE9" s="32"/>
    </row>
    <row r="10" spans="1:31" s="2" customFormat="1" ht="12" customHeight="1" hidden="1">
      <c r="A10" s="32"/>
      <c r="B10" s="33"/>
      <c r="C10" s="32"/>
      <c r="D10" s="27" t="s">
        <v>1882</v>
      </c>
      <c r="E10" s="32"/>
      <c r="F10" s="32"/>
      <c r="G10" s="32"/>
      <c r="H10" s="32"/>
      <c r="I10" s="32"/>
      <c r="J10" s="32"/>
      <c r="K10" s="32"/>
      <c r="L10" s="42"/>
      <c r="S10" s="32"/>
      <c r="T10" s="32"/>
      <c r="U10" s="32"/>
      <c r="V10" s="32"/>
      <c r="W10" s="32"/>
      <c r="X10" s="32"/>
      <c r="Y10" s="32"/>
      <c r="Z10" s="32"/>
      <c r="AA10" s="32"/>
      <c r="AB10" s="32"/>
      <c r="AC10" s="32"/>
      <c r="AD10" s="32"/>
      <c r="AE10" s="32"/>
    </row>
    <row r="11" spans="1:31" s="2" customFormat="1" ht="16.5" customHeight="1" hidden="1">
      <c r="A11" s="32"/>
      <c r="B11" s="33"/>
      <c r="C11" s="32"/>
      <c r="D11" s="32"/>
      <c r="E11" s="232" t="s">
        <v>2276</v>
      </c>
      <c r="F11" s="258"/>
      <c r="G11" s="258"/>
      <c r="H11" s="258"/>
      <c r="I11" s="32"/>
      <c r="J11" s="32"/>
      <c r="K11" s="32"/>
      <c r="L11" s="42"/>
      <c r="S11" s="32"/>
      <c r="T11" s="32"/>
      <c r="U11" s="32"/>
      <c r="V11" s="32"/>
      <c r="W11" s="32"/>
      <c r="X11" s="32"/>
      <c r="Y11" s="32"/>
      <c r="Z11" s="32"/>
      <c r="AA11" s="32"/>
      <c r="AB11" s="32"/>
      <c r="AC11" s="32"/>
      <c r="AD11" s="32"/>
      <c r="AE11" s="32"/>
    </row>
    <row r="12" spans="1:31" s="2" customFormat="1" ht="12" hidden="1">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31" s="2" customFormat="1" ht="12" customHeight="1" hidden="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31" s="2" customFormat="1" ht="12" customHeight="1" hidden="1">
      <c r="A14" s="32"/>
      <c r="B14" s="33"/>
      <c r="C14" s="32"/>
      <c r="D14" s="27" t="s">
        <v>20</v>
      </c>
      <c r="E14" s="32"/>
      <c r="F14" s="25" t="s">
        <v>21</v>
      </c>
      <c r="G14" s="32"/>
      <c r="H14" s="32"/>
      <c r="I14" s="27" t="s">
        <v>22</v>
      </c>
      <c r="J14" s="55" t="str">
        <f>'Rekapitulace stavby'!AN8</f>
        <v>18. 2. 2021</v>
      </c>
      <c r="K14" s="32"/>
      <c r="L14" s="42"/>
      <c r="S14" s="32"/>
      <c r="T14" s="32"/>
      <c r="U14" s="32"/>
      <c r="V14" s="32"/>
      <c r="W14" s="32"/>
      <c r="X14" s="32"/>
      <c r="Y14" s="32"/>
      <c r="Z14" s="32"/>
      <c r="AA14" s="32"/>
      <c r="AB14" s="32"/>
      <c r="AC14" s="32"/>
      <c r="AD14" s="32"/>
      <c r="AE14" s="32"/>
    </row>
    <row r="15" spans="1:31" s="2" customFormat="1" ht="10.9" customHeight="1" hidden="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31" s="2" customFormat="1" ht="12" customHeight="1" hidden="1">
      <c r="A16" s="32"/>
      <c r="B16" s="33"/>
      <c r="C16" s="32"/>
      <c r="D16" s="27" t="s">
        <v>24</v>
      </c>
      <c r="E16" s="32"/>
      <c r="F16" s="32"/>
      <c r="G16" s="32"/>
      <c r="H16" s="32"/>
      <c r="I16" s="27" t="s">
        <v>25</v>
      </c>
      <c r="J16" s="25" t="s">
        <v>26</v>
      </c>
      <c r="K16" s="32"/>
      <c r="L16" s="42"/>
      <c r="S16" s="32"/>
      <c r="T16" s="32"/>
      <c r="U16" s="32"/>
      <c r="V16" s="32"/>
      <c r="W16" s="32"/>
      <c r="X16" s="32"/>
      <c r="Y16" s="32"/>
      <c r="Z16" s="32"/>
      <c r="AA16" s="32"/>
      <c r="AB16" s="32"/>
      <c r="AC16" s="32"/>
      <c r="AD16" s="32"/>
      <c r="AE16" s="32"/>
    </row>
    <row r="17" spans="1:31" s="2" customFormat="1" ht="18" customHeight="1" hidden="1">
      <c r="A17" s="32"/>
      <c r="B17" s="33"/>
      <c r="C17" s="32"/>
      <c r="D17" s="32"/>
      <c r="E17" s="25" t="s">
        <v>27</v>
      </c>
      <c r="F17" s="32"/>
      <c r="G17" s="32"/>
      <c r="H17" s="32"/>
      <c r="I17" s="27" t="s">
        <v>28</v>
      </c>
      <c r="J17" s="25" t="s">
        <v>29</v>
      </c>
      <c r="K17" s="32"/>
      <c r="L17" s="42"/>
      <c r="S17" s="32"/>
      <c r="T17" s="32"/>
      <c r="U17" s="32"/>
      <c r="V17" s="32"/>
      <c r="W17" s="32"/>
      <c r="X17" s="32"/>
      <c r="Y17" s="32"/>
      <c r="Z17" s="32"/>
      <c r="AA17" s="32"/>
      <c r="AB17" s="32"/>
      <c r="AC17" s="32"/>
      <c r="AD17" s="32"/>
      <c r="AE17" s="32"/>
    </row>
    <row r="18" spans="1:31" s="2" customFormat="1" ht="6.95" customHeight="1" hidden="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hidden="1">
      <c r="A19" s="32"/>
      <c r="B19" s="33"/>
      <c r="C19" s="32"/>
      <c r="D19" s="27" t="s">
        <v>30</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hidden="1">
      <c r="A20" s="32"/>
      <c r="B20" s="33"/>
      <c r="C20" s="32"/>
      <c r="D20" s="32"/>
      <c r="E20" s="261" t="str">
        <f>'Rekapitulace stavby'!E14</f>
        <v>Vyplň údaj</v>
      </c>
      <c r="F20" s="247"/>
      <c r="G20" s="247"/>
      <c r="H20" s="247"/>
      <c r="I20" s="27" t="s">
        <v>28</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hidden="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hidden="1">
      <c r="A22" s="32"/>
      <c r="B22" s="33"/>
      <c r="C22" s="32"/>
      <c r="D22" s="27" t="s">
        <v>32</v>
      </c>
      <c r="E22" s="32"/>
      <c r="F22" s="32"/>
      <c r="G22" s="32"/>
      <c r="H22" s="32"/>
      <c r="I22" s="27" t="s">
        <v>25</v>
      </c>
      <c r="J22" s="25" t="s">
        <v>33</v>
      </c>
      <c r="K22" s="32"/>
      <c r="L22" s="42"/>
      <c r="S22" s="32"/>
      <c r="T22" s="32"/>
      <c r="U22" s="32"/>
      <c r="V22" s="32"/>
      <c r="W22" s="32"/>
      <c r="X22" s="32"/>
      <c r="Y22" s="32"/>
      <c r="Z22" s="32"/>
      <c r="AA22" s="32"/>
      <c r="AB22" s="32"/>
      <c r="AC22" s="32"/>
      <c r="AD22" s="32"/>
      <c r="AE22" s="32"/>
    </row>
    <row r="23" spans="1:31" s="2" customFormat="1" ht="18" customHeight="1" hidden="1">
      <c r="A23" s="32"/>
      <c r="B23" s="33"/>
      <c r="C23" s="32"/>
      <c r="D23" s="32"/>
      <c r="E23" s="25" t="s">
        <v>34</v>
      </c>
      <c r="F23" s="32"/>
      <c r="G23" s="32"/>
      <c r="H23" s="32"/>
      <c r="I23" s="27" t="s">
        <v>28</v>
      </c>
      <c r="J23" s="25" t="s">
        <v>35</v>
      </c>
      <c r="K23" s="32"/>
      <c r="L23" s="42"/>
      <c r="S23" s="32"/>
      <c r="T23" s="32"/>
      <c r="U23" s="32"/>
      <c r="V23" s="32"/>
      <c r="W23" s="32"/>
      <c r="X23" s="32"/>
      <c r="Y23" s="32"/>
      <c r="Z23" s="32"/>
      <c r="AA23" s="32"/>
      <c r="AB23" s="32"/>
      <c r="AC23" s="32"/>
      <c r="AD23" s="32"/>
      <c r="AE23" s="32"/>
    </row>
    <row r="24" spans="1:31" s="2" customFormat="1" ht="6.95" customHeight="1" hidden="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hidden="1">
      <c r="A25" s="32"/>
      <c r="B25" s="33"/>
      <c r="C25" s="32"/>
      <c r="D25" s="27" t="s">
        <v>37</v>
      </c>
      <c r="E25" s="32"/>
      <c r="F25" s="32"/>
      <c r="G25" s="32"/>
      <c r="H25" s="32"/>
      <c r="I25" s="27" t="s">
        <v>25</v>
      </c>
      <c r="J25" s="25" t="s">
        <v>33</v>
      </c>
      <c r="K25" s="32"/>
      <c r="L25" s="42"/>
      <c r="S25" s="32"/>
      <c r="T25" s="32"/>
      <c r="U25" s="32"/>
      <c r="V25" s="32"/>
      <c r="W25" s="32"/>
      <c r="X25" s="32"/>
      <c r="Y25" s="32"/>
      <c r="Z25" s="32"/>
      <c r="AA25" s="32"/>
      <c r="AB25" s="32"/>
      <c r="AC25" s="32"/>
      <c r="AD25" s="32"/>
      <c r="AE25" s="32"/>
    </row>
    <row r="26" spans="1:31" s="2" customFormat="1" ht="18" customHeight="1" hidden="1">
      <c r="A26" s="32"/>
      <c r="B26" s="33"/>
      <c r="C26" s="32"/>
      <c r="D26" s="32"/>
      <c r="E26" s="25" t="s">
        <v>34</v>
      </c>
      <c r="F26" s="32"/>
      <c r="G26" s="32"/>
      <c r="H26" s="32"/>
      <c r="I26" s="27" t="s">
        <v>28</v>
      </c>
      <c r="J26" s="25" t="s">
        <v>35</v>
      </c>
      <c r="K26" s="32"/>
      <c r="L26" s="42"/>
      <c r="S26" s="32"/>
      <c r="T26" s="32"/>
      <c r="U26" s="32"/>
      <c r="V26" s="32"/>
      <c r="W26" s="32"/>
      <c r="X26" s="32"/>
      <c r="Y26" s="32"/>
      <c r="Z26" s="32"/>
      <c r="AA26" s="32"/>
      <c r="AB26" s="32"/>
      <c r="AC26" s="32"/>
      <c r="AD26" s="32"/>
      <c r="AE26" s="32"/>
    </row>
    <row r="27" spans="1:31" s="2" customFormat="1" ht="6.95" customHeight="1" hidden="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hidden="1">
      <c r="A28" s="32"/>
      <c r="B28" s="33"/>
      <c r="C28" s="32"/>
      <c r="D28" s="27" t="s">
        <v>38</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16.5" customHeight="1" hidden="1">
      <c r="A29" s="99"/>
      <c r="B29" s="100"/>
      <c r="C29" s="99"/>
      <c r="D29" s="99"/>
      <c r="E29" s="251" t="s">
        <v>1</v>
      </c>
      <c r="F29" s="251"/>
      <c r="G29" s="251"/>
      <c r="H29" s="251"/>
      <c r="I29" s="99"/>
      <c r="J29" s="99"/>
      <c r="K29" s="99"/>
      <c r="L29" s="101"/>
      <c r="S29" s="99"/>
      <c r="T29" s="99"/>
      <c r="U29" s="99"/>
      <c r="V29" s="99"/>
      <c r="W29" s="99"/>
      <c r="X29" s="99"/>
      <c r="Y29" s="99"/>
      <c r="Z29" s="99"/>
      <c r="AA29" s="99"/>
      <c r="AB29" s="99"/>
      <c r="AC29" s="99"/>
      <c r="AD29" s="99"/>
      <c r="AE29" s="99"/>
    </row>
    <row r="30" spans="1:31" s="2" customFormat="1" ht="6.95" customHeight="1" hidden="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hidden="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hidden="1">
      <c r="A32" s="32"/>
      <c r="B32" s="33"/>
      <c r="C32" s="32"/>
      <c r="D32" s="102" t="s">
        <v>39</v>
      </c>
      <c r="E32" s="32"/>
      <c r="F32" s="32"/>
      <c r="G32" s="32"/>
      <c r="H32" s="32"/>
      <c r="I32" s="32"/>
      <c r="J32" s="71">
        <f>ROUND(J122,2)</f>
        <v>0</v>
      </c>
      <c r="K32" s="32"/>
      <c r="L32" s="42"/>
      <c r="S32" s="32"/>
      <c r="T32" s="32"/>
      <c r="U32" s="32"/>
      <c r="V32" s="32"/>
      <c r="W32" s="32"/>
      <c r="X32" s="32"/>
      <c r="Y32" s="32"/>
      <c r="Z32" s="32"/>
      <c r="AA32" s="32"/>
      <c r="AB32" s="32"/>
      <c r="AC32" s="32"/>
      <c r="AD32" s="32"/>
      <c r="AE32" s="32"/>
    </row>
    <row r="33" spans="1:31" s="2" customFormat="1" ht="6.95" customHeight="1" hidden="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hidden="1">
      <c r="A34" s="32"/>
      <c r="B34" s="33"/>
      <c r="C34" s="32"/>
      <c r="D34" s="32"/>
      <c r="E34" s="32"/>
      <c r="F34" s="36" t="s">
        <v>41</v>
      </c>
      <c r="G34" s="32"/>
      <c r="H34" s="32"/>
      <c r="I34" s="36" t="s">
        <v>40</v>
      </c>
      <c r="J34" s="36" t="s">
        <v>42</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103" t="s">
        <v>43</v>
      </c>
      <c r="E35" s="27" t="s">
        <v>44</v>
      </c>
      <c r="F35" s="104">
        <f>ROUND((SUM(BE122:BE239)),2)</f>
        <v>0</v>
      </c>
      <c r="G35" s="32"/>
      <c r="H35" s="32"/>
      <c r="I35" s="105">
        <v>0.21</v>
      </c>
      <c r="J35" s="104">
        <f>ROUND(((SUM(BE122:BE239))*I35),2)</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45</v>
      </c>
      <c r="F36" s="104">
        <f>ROUND((SUM(BF122:BF239)),2)</f>
        <v>0</v>
      </c>
      <c r="G36" s="32"/>
      <c r="H36" s="32"/>
      <c r="I36" s="105">
        <v>0.15</v>
      </c>
      <c r="J36" s="104">
        <f>ROUND(((SUM(BF122:BF239))*I36),2)</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46</v>
      </c>
      <c r="F37" s="104">
        <f>ROUND((SUM(BG122:BG239)),2)</f>
        <v>0</v>
      </c>
      <c r="G37" s="32"/>
      <c r="H37" s="32"/>
      <c r="I37" s="105">
        <v>0.21</v>
      </c>
      <c r="J37" s="104">
        <f>0</f>
        <v>0</v>
      </c>
      <c r="K37" s="32"/>
      <c r="L37" s="42"/>
      <c r="S37" s="32"/>
      <c r="T37" s="32"/>
      <c r="U37" s="32"/>
      <c r="V37" s="32"/>
      <c r="W37" s="32"/>
      <c r="X37" s="32"/>
      <c r="Y37" s="32"/>
      <c r="Z37" s="32"/>
      <c r="AA37" s="32"/>
      <c r="AB37" s="32"/>
      <c r="AC37" s="32"/>
      <c r="AD37" s="32"/>
      <c r="AE37" s="32"/>
    </row>
    <row r="38" spans="1:31" s="2" customFormat="1" ht="14.45" customHeight="1" hidden="1">
      <c r="A38" s="32"/>
      <c r="B38" s="33"/>
      <c r="C38" s="32"/>
      <c r="D38" s="32"/>
      <c r="E38" s="27" t="s">
        <v>47</v>
      </c>
      <c r="F38" s="104">
        <f>ROUND((SUM(BH122:BH239)),2)</f>
        <v>0</v>
      </c>
      <c r="G38" s="32"/>
      <c r="H38" s="32"/>
      <c r="I38" s="105">
        <v>0.15</v>
      </c>
      <c r="J38" s="104">
        <f>0</f>
        <v>0</v>
      </c>
      <c r="K38" s="32"/>
      <c r="L38" s="42"/>
      <c r="S38" s="32"/>
      <c r="T38" s="32"/>
      <c r="U38" s="32"/>
      <c r="V38" s="32"/>
      <c r="W38" s="32"/>
      <c r="X38" s="32"/>
      <c r="Y38" s="32"/>
      <c r="Z38" s="32"/>
      <c r="AA38" s="32"/>
      <c r="AB38" s="32"/>
      <c r="AC38" s="32"/>
      <c r="AD38" s="32"/>
      <c r="AE38" s="32"/>
    </row>
    <row r="39" spans="1:31" s="2" customFormat="1" ht="14.45" customHeight="1" hidden="1">
      <c r="A39" s="32"/>
      <c r="B39" s="33"/>
      <c r="C39" s="32"/>
      <c r="D39" s="32"/>
      <c r="E39" s="27" t="s">
        <v>48</v>
      </c>
      <c r="F39" s="104">
        <f>ROUND((SUM(BI122:BI239)),2)</f>
        <v>0</v>
      </c>
      <c r="G39" s="32"/>
      <c r="H39" s="32"/>
      <c r="I39" s="105">
        <v>0</v>
      </c>
      <c r="J39" s="104">
        <f>0</f>
        <v>0</v>
      </c>
      <c r="K39" s="32"/>
      <c r="L39" s="42"/>
      <c r="S39" s="32"/>
      <c r="T39" s="32"/>
      <c r="U39" s="32"/>
      <c r="V39" s="32"/>
      <c r="W39" s="32"/>
      <c r="X39" s="32"/>
      <c r="Y39" s="32"/>
      <c r="Z39" s="32"/>
      <c r="AA39" s="32"/>
      <c r="AB39" s="32"/>
      <c r="AC39" s="32"/>
      <c r="AD39" s="32"/>
      <c r="AE39" s="32"/>
    </row>
    <row r="40" spans="1:31" s="2" customFormat="1" ht="6.95" customHeight="1" hidden="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hidden="1">
      <c r="A41" s="32"/>
      <c r="B41" s="33"/>
      <c r="C41" s="106"/>
      <c r="D41" s="107" t="s">
        <v>49</v>
      </c>
      <c r="E41" s="60"/>
      <c r="F41" s="60"/>
      <c r="G41" s="108" t="s">
        <v>50</v>
      </c>
      <c r="H41" s="109" t="s">
        <v>51</v>
      </c>
      <c r="I41" s="60"/>
      <c r="J41" s="110">
        <f>SUM(J32:J39)</f>
        <v>0</v>
      </c>
      <c r="K41" s="111"/>
      <c r="L41" s="42"/>
      <c r="S41" s="32"/>
      <c r="T41" s="32"/>
      <c r="U41" s="32"/>
      <c r="V41" s="32"/>
      <c r="W41" s="32"/>
      <c r="X41" s="32"/>
      <c r="Y41" s="32"/>
      <c r="Z41" s="32"/>
      <c r="AA41" s="32"/>
      <c r="AB41" s="32"/>
      <c r="AC41" s="32"/>
      <c r="AD41" s="32"/>
      <c r="AE41" s="32"/>
    </row>
    <row r="42" spans="1:31" s="2" customFormat="1" ht="14.45" customHeight="1" hidden="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42"/>
      <c r="D50" s="43" t="s">
        <v>52</v>
      </c>
      <c r="E50" s="44"/>
      <c r="F50" s="44"/>
      <c r="G50" s="43" t="s">
        <v>53</v>
      </c>
      <c r="H50" s="44"/>
      <c r="I50" s="44"/>
      <c r="J50" s="44"/>
      <c r="K50" s="44"/>
      <c r="L50" s="42"/>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75" hidden="1">
      <c r="A61" s="32"/>
      <c r="B61" s="33"/>
      <c r="C61" s="32"/>
      <c r="D61" s="45" t="s">
        <v>54</v>
      </c>
      <c r="E61" s="35"/>
      <c r="F61" s="112" t="s">
        <v>55</v>
      </c>
      <c r="G61" s="45" t="s">
        <v>54</v>
      </c>
      <c r="H61" s="35"/>
      <c r="I61" s="35"/>
      <c r="J61" s="113" t="s">
        <v>55</v>
      </c>
      <c r="K61" s="35"/>
      <c r="L61" s="42"/>
      <c r="S61" s="32"/>
      <c r="T61" s="32"/>
      <c r="U61" s="32"/>
      <c r="V61" s="32"/>
      <c r="W61" s="32"/>
      <c r="X61" s="32"/>
      <c r="Y61" s="32"/>
      <c r="Z61" s="32"/>
      <c r="AA61" s="32"/>
      <c r="AB61" s="32"/>
      <c r="AC61" s="32"/>
      <c r="AD61" s="32"/>
      <c r="AE61" s="32"/>
    </row>
    <row r="62" spans="2:12" ht="12" hidden="1">
      <c r="B62" s="20"/>
      <c r="L62" s="20"/>
    </row>
    <row r="63" spans="2:12" ht="12" hidden="1">
      <c r="B63" s="20"/>
      <c r="L63" s="20"/>
    </row>
    <row r="64" spans="2:12" ht="12" hidden="1">
      <c r="B64" s="20"/>
      <c r="L64" s="20"/>
    </row>
    <row r="65" spans="1:31" s="2" customFormat="1" ht="12.75" hidden="1">
      <c r="A65" s="32"/>
      <c r="B65" s="33"/>
      <c r="C65" s="32"/>
      <c r="D65" s="43" t="s">
        <v>56</v>
      </c>
      <c r="E65" s="46"/>
      <c r="F65" s="46"/>
      <c r="G65" s="43" t="s">
        <v>57</v>
      </c>
      <c r="H65" s="46"/>
      <c r="I65" s="46"/>
      <c r="J65" s="46"/>
      <c r="K65" s="46"/>
      <c r="L65" s="42"/>
      <c r="S65" s="32"/>
      <c r="T65" s="32"/>
      <c r="U65" s="32"/>
      <c r="V65" s="32"/>
      <c r="W65" s="32"/>
      <c r="X65" s="32"/>
      <c r="Y65" s="32"/>
      <c r="Z65" s="32"/>
      <c r="AA65" s="32"/>
      <c r="AB65" s="32"/>
      <c r="AC65" s="32"/>
      <c r="AD65" s="32"/>
      <c r="AE65" s="32"/>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75" hidden="1">
      <c r="A76" s="32"/>
      <c r="B76" s="33"/>
      <c r="C76" s="32"/>
      <c r="D76" s="45" t="s">
        <v>54</v>
      </c>
      <c r="E76" s="35"/>
      <c r="F76" s="112" t="s">
        <v>55</v>
      </c>
      <c r="G76" s="45" t="s">
        <v>54</v>
      </c>
      <c r="H76" s="35"/>
      <c r="I76" s="35"/>
      <c r="J76" s="113" t="s">
        <v>55</v>
      </c>
      <c r="K76" s="35"/>
      <c r="L76" s="42"/>
      <c r="S76" s="32"/>
      <c r="T76" s="32"/>
      <c r="U76" s="32"/>
      <c r="V76" s="32"/>
      <c r="W76" s="32"/>
      <c r="X76" s="32"/>
      <c r="Y76" s="32"/>
      <c r="Z76" s="32"/>
      <c r="AA76" s="32"/>
      <c r="AB76" s="32"/>
      <c r="AC76" s="32"/>
      <c r="AD76" s="32"/>
      <c r="AE76" s="32"/>
    </row>
    <row r="77" spans="1:31" s="2" customFormat="1" ht="14.45" customHeight="1" hidden="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78" ht="12" hidden="1"/>
    <row r="79" ht="12" hidden="1"/>
    <row r="80" ht="12" hidden="1"/>
    <row r="81" spans="1:31" s="2" customFormat="1" ht="6.95" customHeight="1" hidden="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hidden="1">
      <c r="A82" s="32"/>
      <c r="B82" s="33"/>
      <c r="C82" s="21" t="s">
        <v>186</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hidden="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hidden="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hidden="1">
      <c r="A85" s="32"/>
      <c r="B85" s="33"/>
      <c r="C85" s="32"/>
      <c r="D85" s="32"/>
      <c r="E85" s="259" t="str">
        <f>E7</f>
        <v>Oprava nástupišť č. 5 a 6 v žst. Brno hl.n.</v>
      </c>
      <c r="F85" s="260"/>
      <c r="G85" s="260"/>
      <c r="H85" s="260"/>
      <c r="I85" s="32"/>
      <c r="J85" s="32"/>
      <c r="K85" s="32"/>
      <c r="L85" s="42"/>
      <c r="S85" s="32"/>
      <c r="T85" s="32"/>
      <c r="U85" s="32"/>
      <c r="V85" s="32"/>
      <c r="W85" s="32"/>
      <c r="X85" s="32"/>
      <c r="Y85" s="32"/>
      <c r="Z85" s="32"/>
      <c r="AA85" s="32"/>
      <c r="AB85" s="32"/>
      <c r="AC85" s="32"/>
      <c r="AD85" s="32"/>
      <c r="AE85" s="32"/>
    </row>
    <row r="86" spans="2:12" s="1" customFormat="1" ht="12" customHeight="1" hidden="1">
      <c r="B86" s="20"/>
      <c r="C86" s="27" t="s">
        <v>184</v>
      </c>
      <c r="L86" s="20"/>
    </row>
    <row r="87" spans="1:31" s="2" customFormat="1" ht="16.5" customHeight="1" hidden="1">
      <c r="A87" s="32"/>
      <c r="B87" s="33"/>
      <c r="C87" s="32"/>
      <c r="D87" s="32"/>
      <c r="E87" s="259" t="s">
        <v>2275</v>
      </c>
      <c r="F87" s="258"/>
      <c r="G87" s="258"/>
      <c r="H87" s="258"/>
      <c r="I87" s="32"/>
      <c r="J87" s="32"/>
      <c r="K87" s="32"/>
      <c r="L87" s="42"/>
      <c r="S87" s="32"/>
      <c r="T87" s="32"/>
      <c r="U87" s="32"/>
      <c r="V87" s="32"/>
      <c r="W87" s="32"/>
      <c r="X87" s="32"/>
      <c r="Y87" s="32"/>
      <c r="Z87" s="32"/>
      <c r="AA87" s="32"/>
      <c r="AB87" s="32"/>
      <c r="AC87" s="32"/>
      <c r="AD87" s="32"/>
      <c r="AE87" s="32"/>
    </row>
    <row r="88" spans="1:31" s="2" customFormat="1" ht="12" customHeight="1" hidden="1">
      <c r="A88" s="32"/>
      <c r="B88" s="33"/>
      <c r="C88" s="27" t="s">
        <v>1882</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6.5" customHeight="1" hidden="1">
      <c r="A89" s="32"/>
      <c r="B89" s="33"/>
      <c r="C89" s="32"/>
      <c r="D89" s="32"/>
      <c r="E89" s="232" t="str">
        <f>E11</f>
        <v>SO 614_01 - Osvětlení (nástupiště č.6) - Sborník</v>
      </c>
      <c r="F89" s="258"/>
      <c r="G89" s="258"/>
      <c r="H89" s="258"/>
      <c r="I89" s="32"/>
      <c r="J89" s="32"/>
      <c r="K89" s="32"/>
      <c r="L89" s="42"/>
      <c r="S89" s="32"/>
      <c r="T89" s="32"/>
      <c r="U89" s="32"/>
      <c r="V89" s="32"/>
      <c r="W89" s="32"/>
      <c r="X89" s="32"/>
      <c r="Y89" s="32"/>
      <c r="Z89" s="32"/>
      <c r="AA89" s="32"/>
      <c r="AB89" s="32"/>
      <c r="AC89" s="32"/>
      <c r="AD89" s="32"/>
      <c r="AE89" s="32"/>
    </row>
    <row r="90" spans="1:31" s="2" customFormat="1" ht="6.95" customHeight="1" hidden="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hidden="1">
      <c r="A91" s="32"/>
      <c r="B91" s="33"/>
      <c r="C91" s="27" t="s">
        <v>20</v>
      </c>
      <c r="D91" s="32"/>
      <c r="E91" s="32"/>
      <c r="F91" s="25" t="str">
        <f>F14</f>
        <v>Brno hl.n.</v>
      </c>
      <c r="G91" s="32"/>
      <c r="H91" s="32"/>
      <c r="I91" s="27" t="s">
        <v>22</v>
      </c>
      <c r="J91" s="55" t="str">
        <f>IF(J14="","",J14)</f>
        <v>18. 2. 2021</v>
      </c>
      <c r="K91" s="32"/>
      <c r="L91" s="42"/>
      <c r="S91" s="32"/>
      <c r="T91" s="32"/>
      <c r="U91" s="32"/>
      <c r="V91" s="32"/>
      <c r="W91" s="32"/>
      <c r="X91" s="32"/>
      <c r="Y91" s="32"/>
      <c r="Z91" s="32"/>
      <c r="AA91" s="32"/>
      <c r="AB91" s="32"/>
      <c r="AC91" s="32"/>
      <c r="AD91" s="32"/>
      <c r="AE91" s="32"/>
    </row>
    <row r="92" spans="1:31" s="2" customFormat="1" ht="6.95" customHeight="1" hidden="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25.7" customHeight="1" hidden="1">
      <c r="A93" s="32"/>
      <c r="B93" s="33"/>
      <c r="C93" s="27" t="s">
        <v>24</v>
      </c>
      <c r="D93" s="32"/>
      <c r="E93" s="32"/>
      <c r="F93" s="25" t="str">
        <f>E17</f>
        <v>Správa železnic, státní organizace</v>
      </c>
      <c r="G93" s="32"/>
      <c r="H93" s="32"/>
      <c r="I93" s="27" t="s">
        <v>32</v>
      </c>
      <c r="J93" s="30" t="str">
        <f>E23</f>
        <v>DMC Havlíčkův Brod, s.r.o.</v>
      </c>
      <c r="K93" s="32"/>
      <c r="L93" s="42"/>
      <c r="S93" s="32"/>
      <c r="T93" s="32"/>
      <c r="U93" s="32"/>
      <c r="V93" s="32"/>
      <c r="W93" s="32"/>
      <c r="X93" s="32"/>
      <c r="Y93" s="32"/>
      <c r="Z93" s="32"/>
      <c r="AA93" s="32"/>
      <c r="AB93" s="32"/>
      <c r="AC93" s="32"/>
      <c r="AD93" s="32"/>
      <c r="AE93" s="32"/>
    </row>
    <row r="94" spans="1:31" s="2" customFormat="1" ht="25.7" customHeight="1" hidden="1">
      <c r="A94" s="32"/>
      <c r="B94" s="33"/>
      <c r="C94" s="27" t="s">
        <v>30</v>
      </c>
      <c r="D94" s="32"/>
      <c r="E94" s="32"/>
      <c r="F94" s="25" t="str">
        <f>IF(E20="","",E20)</f>
        <v>Vyplň údaj</v>
      </c>
      <c r="G94" s="32"/>
      <c r="H94" s="32"/>
      <c r="I94" s="27" t="s">
        <v>37</v>
      </c>
      <c r="J94" s="30" t="str">
        <f>E26</f>
        <v>DMC Havlíčkův Brod, s.r.o.</v>
      </c>
      <c r="K94" s="32"/>
      <c r="L94" s="42"/>
      <c r="S94" s="32"/>
      <c r="T94" s="32"/>
      <c r="U94" s="32"/>
      <c r="V94" s="32"/>
      <c r="W94" s="32"/>
      <c r="X94" s="32"/>
      <c r="Y94" s="32"/>
      <c r="Z94" s="32"/>
      <c r="AA94" s="32"/>
      <c r="AB94" s="32"/>
      <c r="AC94" s="32"/>
      <c r="AD94" s="32"/>
      <c r="AE94" s="32"/>
    </row>
    <row r="95" spans="1:31" s="2" customFormat="1" ht="10.35" customHeight="1" hidden="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hidden="1">
      <c r="A96" s="32"/>
      <c r="B96" s="33"/>
      <c r="C96" s="114" t="s">
        <v>187</v>
      </c>
      <c r="D96" s="106"/>
      <c r="E96" s="106"/>
      <c r="F96" s="106"/>
      <c r="G96" s="106"/>
      <c r="H96" s="106"/>
      <c r="I96" s="106"/>
      <c r="J96" s="115" t="s">
        <v>188</v>
      </c>
      <c r="K96" s="106"/>
      <c r="L96" s="42"/>
      <c r="S96" s="32"/>
      <c r="T96" s="32"/>
      <c r="U96" s="32"/>
      <c r="V96" s="32"/>
      <c r="W96" s="32"/>
      <c r="X96" s="32"/>
      <c r="Y96" s="32"/>
      <c r="Z96" s="32"/>
      <c r="AA96" s="32"/>
      <c r="AB96" s="32"/>
      <c r="AC96" s="32"/>
      <c r="AD96" s="32"/>
      <c r="AE96" s="32"/>
    </row>
    <row r="97" spans="1:31" s="2" customFormat="1" ht="10.35" customHeight="1" hidden="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hidden="1">
      <c r="A98" s="32"/>
      <c r="B98" s="33"/>
      <c r="C98" s="116" t="s">
        <v>189</v>
      </c>
      <c r="D98" s="32"/>
      <c r="E98" s="32"/>
      <c r="F98" s="32"/>
      <c r="G98" s="32"/>
      <c r="H98" s="32"/>
      <c r="I98" s="32"/>
      <c r="J98" s="71">
        <f>J122</f>
        <v>0</v>
      </c>
      <c r="K98" s="32"/>
      <c r="L98" s="42"/>
      <c r="S98" s="32"/>
      <c r="T98" s="32"/>
      <c r="U98" s="32"/>
      <c r="V98" s="32"/>
      <c r="W98" s="32"/>
      <c r="X98" s="32"/>
      <c r="Y98" s="32"/>
      <c r="Z98" s="32"/>
      <c r="AA98" s="32"/>
      <c r="AB98" s="32"/>
      <c r="AC98" s="32"/>
      <c r="AD98" s="32"/>
      <c r="AE98" s="32"/>
      <c r="AU98" s="17" t="s">
        <v>190</v>
      </c>
    </row>
    <row r="99" spans="2:12" s="9" customFormat="1" ht="24.95" customHeight="1" hidden="1">
      <c r="B99" s="117"/>
      <c r="D99" s="118" t="s">
        <v>607</v>
      </c>
      <c r="E99" s="119"/>
      <c r="F99" s="119"/>
      <c r="G99" s="119"/>
      <c r="H99" s="119"/>
      <c r="I99" s="119"/>
      <c r="J99" s="120">
        <f>J123</f>
        <v>0</v>
      </c>
      <c r="L99" s="117"/>
    </row>
    <row r="100" spans="2:12" s="9" customFormat="1" ht="24.95" customHeight="1" hidden="1">
      <c r="B100" s="117"/>
      <c r="D100" s="118" t="s">
        <v>1542</v>
      </c>
      <c r="E100" s="119"/>
      <c r="F100" s="119"/>
      <c r="G100" s="119"/>
      <c r="H100" s="119"/>
      <c r="I100" s="119"/>
      <c r="J100" s="120">
        <f>J236</f>
        <v>0</v>
      </c>
      <c r="L100" s="117"/>
    </row>
    <row r="101" spans="1:31" s="2" customFormat="1" ht="21.75" customHeight="1" hidden="1">
      <c r="A101" s="32"/>
      <c r="B101" s="33"/>
      <c r="C101" s="32"/>
      <c r="D101" s="32"/>
      <c r="E101" s="32"/>
      <c r="F101" s="32"/>
      <c r="G101" s="32"/>
      <c r="H101" s="32"/>
      <c r="I101" s="32"/>
      <c r="J101" s="32"/>
      <c r="K101" s="32"/>
      <c r="L101" s="42"/>
      <c r="S101" s="32"/>
      <c r="T101" s="32"/>
      <c r="U101" s="32"/>
      <c r="V101" s="32"/>
      <c r="W101" s="32"/>
      <c r="X101" s="32"/>
      <c r="Y101" s="32"/>
      <c r="Z101" s="32"/>
      <c r="AA101" s="32"/>
      <c r="AB101" s="32"/>
      <c r="AC101" s="32"/>
      <c r="AD101" s="32"/>
      <c r="AE101" s="32"/>
    </row>
    <row r="102" spans="1:31" s="2" customFormat="1" ht="6.95" customHeight="1" hidden="1">
      <c r="A102" s="32"/>
      <c r="B102" s="47"/>
      <c r="C102" s="48"/>
      <c r="D102" s="48"/>
      <c r="E102" s="48"/>
      <c r="F102" s="48"/>
      <c r="G102" s="48"/>
      <c r="H102" s="48"/>
      <c r="I102" s="48"/>
      <c r="J102" s="48"/>
      <c r="K102" s="48"/>
      <c r="L102" s="42"/>
      <c r="S102" s="32"/>
      <c r="T102" s="32"/>
      <c r="U102" s="32"/>
      <c r="V102" s="32"/>
      <c r="W102" s="32"/>
      <c r="X102" s="32"/>
      <c r="Y102" s="32"/>
      <c r="Z102" s="32"/>
      <c r="AA102" s="32"/>
      <c r="AB102" s="32"/>
      <c r="AC102" s="32"/>
      <c r="AD102" s="32"/>
      <c r="AE102" s="32"/>
    </row>
    <row r="103" ht="12" hidden="1"/>
    <row r="104" ht="12" hidden="1"/>
    <row r="105" ht="12" hidden="1"/>
    <row r="106" spans="1:31" s="2" customFormat="1" ht="6.95" customHeight="1">
      <c r="A106" s="32"/>
      <c r="B106" s="49"/>
      <c r="C106" s="50"/>
      <c r="D106" s="50"/>
      <c r="E106" s="50"/>
      <c r="F106" s="50"/>
      <c r="G106" s="50"/>
      <c r="H106" s="50"/>
      <c r="I106" s="50"/>
      <c r="J106" s="50"/>
      <c r="K106" s="50"/>
      <c r="L106" s="42"/>
      <c r="S106" s="32"/>
      <c r="T106" s="32"/>
      <c r="U106" s="32"/>
      <c r="V106" s="32"/>
      <c r="W106" s="32"/>
      <c r="X106" s="32"/>
      <c r="Y106" s="32"/>
      <c r="Z106" s="32"/>
      <c r="AA106" s="32"/>
      <c r="AB106" s="32"/>
      <c r="AC106" s="32"/>
      <c r="AD106" s="32"/>
      <c r="AE106" s="32"/>
    </row>
    <row r="107" spans="1:31" s="2" customFormat="1" ht="24.95" customHeight="1">
      <c r="A107" s="32"/>
      <c r="B107" s="33"/>
      <c r="C107" s="21" t="s">
        <v>192</v>
      </c>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6.95" customHeight="1">
      <c r="A108" s="32"/>
      <c r="B108" s="33"/>
      <c r="C108" s="32"/>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2" customHeight="1">
      <c r="A109" s="32"/>
      <c r="B109" s="33"/>
      <c r="C109" s="27" t="s">
        <v>16</v>
      </c>
      <c r="D109" s="32"/>
      <c r="E109" s="32"/>
      <c r="F109" s="32"/>
      <c r="G109" s="32"/>
      <c r="H109" s="32"/>
      <c r="I109" s="32"/>
      <c r="J109" s="32"/>
      <c r="K109" s="32"/>
      <c r="L109" s="42"/>
      <c r="S109" s="32"/>
      <c r="T109" s="32"/>
      <c r="U109" s="32"/>
      <c r="V109" s="32"/>
      <c r="W109" s="32"/>
      <c r="X109" s="32"/>
      <c r="Y109" s="32"/>
      <c r="Z109" s="32"/>
      <c r="AA109" s="32"/>
      <c r="AB109" s="32"/>
      <c r="AC109" s="32"/>
      <c r="AD109" s="32"/>
      <c r="AE109" s="32"/>
    </row>
    <row r="110" spans="1:31" s="2" customFormat="1" ht="16.5" customHeight="1">
      <c r="A110" s="32"/>
      <c r="B110" s="33"/>
      <c r="C110" s="32"/>
      <c r="D110" s="32"/>
      <c r="E110" s="259" t="str">
        <f>E7</f>
        <v>Oprava nástupišť č. 5 a 6 v žst. Brno hl.n.</v>
      </c>
      <c r="F110" s="260"/>
      <c r="G110" s="260"/>
      <c r="H110" s="260"/>
      <c r="I110" s="32"/>
      <c r="J110" s="32"/>
      <c r="K110" s="32"/>
      <c r="L110" s="42"/>
      <c r="S110" s="32"/>
      <c r="T110" s="32"/>
      <c r="U110" s="32"/>
      <c r="V110" s="32"/>
      <c r="W110" s="32"/>
      <c r="X110" s="32"/>
      <c r="Y110" s="32"/>
      <c r="Z110" s="32"/>
      <c r="AA110" s="32"/>
      <c r="AB110" s="32"/>
      <c r="AC110" s="32"/>
      <c r="AD110" s="32"/>
      <c r="AE110" s="32"/>
    </row>
    <row r="111" spans="2:12" s="1" customFormat="1" ht="12" customHeight="1">
      <c r="B111" s="20"/>
      <c r="C111" s="27" t="s">
        <v>184</v>
      </c>
      <c r="L111" s="20"/>
    </row>
    <row r="112" spans="1:31" s="2" customFormat="1" ht="16.5" customHeight="1">
      <c r="A112" s="32"/>
      <c r="B112" s="33"/>
      <c r="C112" s="32"/>
      <c r="D112" s="32"/>
      <c r="E112" s="259" t="s">
        <v>2275</v>
      </c>
      <c r="F112" s="258"/>
      <c r="G112" s="258"/>
      <c r="H112" s="258"/>
      <c r="I112" s="32"/>
      <c r="J112" s="32"/>
      <c r="K112" s="32"/>
      <c r="L112" s="42"/>
      <c r="S112" s="32"/>
      <c r="T112" s="32"/>
      <c r="U112" s="32"/>
      <c r="V112" s="32"/>
      <c r="W112" s="32"/>
      <c r="X112" s="32"/>
      <c r="Y112" s="32"/>
      <c r="Z112" s="32"/>
      <c r="AA112" s="32"/>
      <c r="AB112" s="32"/>
      <c r="AC112" s="32"/>
      <c r="AD112" s="32"/>
      <c r="AE112" s="32"/>
    </row>
    <row r="113" spans="1:31" s="2" customFormat="1" ht="12" customHeight="1">
      <c r="A113" s="32"/>
      <c r="B113" s="33"/>
      <c r="C113" s="27" t="s">
        <v>1882</v>
      </c>
      <c r="D113" s="32"/>
      <c r="E113" s="32"/>
      <c r="F113" s="32"/>
      <c r="G113" s="32"/>
      <c r="H113" s="32"/>
      <c r="I113" s="32"/>
      <c r="J113" s="32"/>
      <c r="K113" s="32"/>
      <c r="L113" s="42"/>
      <c r="S113" s="32"/>
      <c r="T113" s="32"/>
      <c r="U113" s="32"/>
      <c r="V113" s="32"/>
      <c r="W113" s="32"/>
      <c r="X113" s="32"/>
      <c r="Y113" s="32"/>
      <c r="Z113" s="32"/>
      <c r="AA113" s="32"/>
      <c r="AB113" s="32"/>
      <c r="AC113" s="32"/>
      <c r="AD113" s="32"/>
      <c r="AE113" s="32"/>
    </row>
    <row r="114" spans="1:31" s="2" customFormat="1" ht="16.5" customHeight="1">
      <c r="A114" s="32"/>
      <c r="B114" s="33"/>
      <c r="C114" s="32"/>
      <c r="D114" s="32"/>
      <c r="E114" s="232" t="str">
        <f>E11</f>
        <v>SO 614_01 - Osvětlení (nástupiště č.6) - Sborník</v>
      </c>
      <c r="F114" s="258"/>
      <c r="G114" s="258"/>
      <c r="H114" s="258"/>
      <c r="I114" s="32"/>
      <c r="J114" s="32"/>
      <c r="K114" s="32"/>
      <c r="L114" s="42"/>
      <c r="S114" s="32"/>
      <c r="T114" s="32"/>
      <c r="U114" s="32"/>
      <c r="V114" s="32"/>
      <c r="W114" s="32"/>
      <c r="X114" s="32"/>
      <c r="Y114" s="32"/>
      <c r="Z114" s="32"/>
      <c r="AA114" s="32"/>
      <c r="AB114" s="32"/>
      <c r="AC114" s="32"/>
      <c r="AD114" s="32"/>
      <c r="AE114" s="32"/>
    </row>
    <row r="115" spans="1:31" s="2" customFormat="1" ht="6.95" customHeight="1">
      <c r="A115" s="32"/>
      <c r="B115" s="33"/>
      <c r="C115" s="32"/>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2" customFormat="1" ht="12" customHeight="1">
      <c r="A116" s="32"/>
      <c r="B116" s="33"/>
      <c r="C116" s="27" t="s">
        <v>20</v>
      </c>
      <c r="D116" s="32"/>
      <c r="E116" s="32"/>
      <c r="F116" s="25" t="str">
        <f>F14</f>
        <v>Brno hl.n.</v>
      </c>
      <c r="G116" s="32"/>
      <c r="H116" s="32"/>
      <c r="I116" s="27" t="s">
        <v>22</v>
      </c>
      <c r="J116" s="55" t="str">
        <f>IF(J14="","",J14)</f>
        <v>18. 2. 2021</v>
      </c>
      <c r="K116" s="32"/>
      <c r="L116" s="42"/>
      <c r="S116" s="32"/>
      <c r="T116" s="32"/>
      <c r="U116" s="32"/>
      <c r="V116" s="32"/>
      <c r="W116" s="32"/>
      <c r="X116" s="32"/>
      <c r="Y116" s="32"/>
      <c r="Z116" s="32"/>
      <c r="AA116" s="32"/>
      <c r="AB116" s="32"/>
      <c r="AC116" s="32"/>
      <c r="AD116" s="32"/>
      <c r="AE116" s="32"/>
    </row>
    <row r="117" spans="1:31" s="2" customFormat="1" ht="6.95" customHeight="1">
      <c r="A117" s="32"/>
      <c r="B117" s="33"/>
      <c r="C117" s="32"/>
      <c r="D117" s="32"/>
      <c r="E117" s="32"/>
      <c r="F117" s="32"/>
      <c r="G117" s="32"/>
      <c r="H117" s="32"/>
      <c r="I117" s="32"/>
      <c r="J117" s="32"/>
      <c r="K117" s="32"/>
      <c r="L117" s="42"/>
      <c r="S117" s="32"/>
      <c r="T117" s="32"/>
      <c r="U117" s="32"/>
      <c r="V117" s="32"/>
      <c r="W117" s="32"/>
      <c r="X117" s="32"/>
      <c r="Y117" s="32"/>
      <c r="Z117" s="32"/>
      <c r="AA117" s="32"/>
      <c r="AB117" s="32"/>
      <c r="AC117" s="32"/>
      <c r="AD117" s="32"/>
      <c r="AE117" s="32"/>
    </row>
    <row r="118" spans="1:31" s="2" customFormat="1" ht="25.7" customHeight="1">
      <c r="A118" s="32"/>
      <c r="B118" s="33"/>
      <c r="C118" s="27" t="s">
        <v>24</v>
      </c>
      <c r="D118" s="32"/>
      <c r="E118" s="32"/>
      <c r="F118" s="25" t="str">
        <f>E17</f>
        <v>Správa železnic, státní organizace</v>
      </c>
      <c r="G118" s="32"/>
      <c r="H118" s="32"/>
      <c r="I118" s="27" t="s">
        <v>32</v>
      </c>
      <c r="J118" s="30" t="str">
        <f>E23</f>
        <v>DMC Havlíčkův Brod, s.r.o.</v>
      </c>
      <c r="K118" s="32"/>
      <c r="L118" s="42"/>
      <c r="S118" s="32"/>
      <c r="T118" s="32"/>
      <c r="U118" s="32"/>
      <c r="V118" s="32"/>
      <c r="W118" s="32"/>
      <c r="X118" s="32"/>
      <c r="Y118" s="32"/>
      <c r="Z118" s="32"/>
      <c r="AA118" s="32"/>
      <c r="AB118" s="32"/>
      <c r="AC118" s="32"/>
      <c r="AD118" s="32"/>
      <c r="AE118" s="32"/>
    </row>
    <row r="119" spans="1:31" s="2" customFormat="1" ht="25.7" customHeight="1">
      <c r="A119" s="32"/>
      <c r="B119" s="33"/>
      <c r="C119" s="27" t="s">
        <v>30</v>
      </c>
      <c r="D119" s="32"/>
      <c r="E119" s="32"/>
      <c r="F119" s="25" t="str">
        <f>IF(E20="","",E20)</f>
        <v>Vyplň údaj</v>
      </c>
      <c r="G119" s="32"/>
      <c r="H119" s="32"/>
      <c r="I119" s="27" t="s">
        <v>37</v>
      </c>
      <c r="J119" s="30" t="str">
        <f>E26</f>
        <v>DMC Havlíčkův Brod, s.r.o.</v>
      </c>
      <c r="K119" s="32"/>
      <c r="L119" s="42"/>
      <c r="S119" s="32"/>
      <c r="T119" s="32"/>
      <c r="U119" s="32"/>
      <c r="V119" s="32"/>
      <c r="W119" s="32"/>
      <c r="X119" s="32"/>
      <c r="Y119" s="32"/>
      <c r="Z119" s="32"/>
      <c r="AA119" s="32"/>
      <c r="AB119" s="32"/>
      <c r="AC119" s="32"/>
      <c r="AD119" s="32"/>
      <c r="AE119" s="32"/>
    </row>
    <row r="120" spans="1:31" s="2" customFormat="1" ht="10.35" customHeight="1">
      <c r="A120" s="32"/>
      <c r="B120" s="33"/>
      <c r="C120" s="32"/>
      <c r="D120" s="32"/>
      <c r="E120" s="32"/>
      <c r="F120" s="32"/>
      <c r="G120" s="32"/>
      <c r="H120" s="32"/>
      <c r="I120" s="32"/>
      <c r="J120" s="32"/>
      <c r="K120" s="32"/>
      <c r="L120" s="42"/>
      <c r="S120" s="32"/>
      <c r="T120" s="32"/>
      <c r="U120" s="32"/>
      <c r="V120" s="32"/>
      <c r="W120" s="32"/>
      <c r="X120" s="32"/>
      <c r="Y120" s="32"/>
      <c r="Z120" s="32"/>
      <c r="AA120" s="32"/>
      <c r="AB120" s="32"/>
      <c r="AC120" s="32"/>
      <c r="AD120" s="32"/>
      <c r="AE120" s="32"/>
    </row>
    <row r="121" spans="1:31" s="10" customFormat="1" ht="29.25" customHeight="1">
      <c r="A121" s="121"/>
      <c r="B121" s="122"/>
      <c r="C121" s="123" t="s">
        <v>193</v>
      </c>
      <c r="D121" s="124" t="s">
        <v>64</v>
      </c>
      <c r="E121" s="124" t="s">
        <v>60</v>
      </c>
      <c r="F121" s="124" t="s">
        <v>61</v>
      </c>
      <c r="G121" s="124" t="s">
        <v>194</v>
      </c>
      <c r="H121" s="124" t="s">
        <v>195</v>
      </c>
      <c r="I121" s="124" t="s">
        <v>196</v>
      </c>
      <c r="J121" s="125" t="s">
        <v>188</v>
      </c>
      <c r="K121" s="126" t="s">
        <v>197</v>
      </c>
      <c r="L121" s="127"/>
      <c r="M121" s="62" t="s">
        <v>1</v>
      </c>
      <c r="N121" s="63" t="s">
        <v>43</v>
      </c>
      <c r="O121" s="63" t="s">
        <v>198</v>
      </c>
      <c r="P121" s="63" t="s">
        <v>199</v>
      </c>
      <c r="Q121" s="63" t="s">
        <v>200</v>
      </c>
      <c r="R121" s="63" t="s">
        <v>201</v>
      </c>
      <c r="S121" s="63" t="s">
        <v>202</v>
      </c>
      <c r="T121" s="64" t="s">
        <v>203</v>
      </c>
      <c r="U121" s="121"/>
      <c r="V121" s="121"/>
      <c r="W121" s="121"/>
      <c r="X121" s="121"/>
      <c r="Y121" s="121"/>
      <c r="Z121" s="121"/>
      <c r="AA121" s="121"/>
      <c r="AB121" s="121"/>
      <c r="AC121" s="121"/>
      <c r="AD121" s="121"/>
      <c r="AE121" s="121"/>
    </row>
    <row r="122" spans="1:63" s="2" customFormat="1" ht="22.9" customHeight="1">
      <c r="A122" s="32"/>
      <c r="B122" s="33"/>
      <c r="C122" s="69" t="s">
        <v>204</v>
      </c>
      <c r="D122" s="32"/>
      <c r="E122" s="32"/>
      <c r="F122" s="32"/>
      <c r="G122" s="32"/>
      <c r="H122" s="32"/>
      <c r="I122" s="32"/>
      <c r="J122" s="128">
        <f>BK122</f>
        <v>0</v>
      </c>
      <c r="K122" s="32"/>
      <c r="L122" s="33"/>
      <c r="M122" s="65"/>
      <c r="N122" s="56"/>
      <c r="O122" s="66"/>
      <c r="P122" s="129">
        <f>P123+P236</f>
        <v>0</v>
      </c>
      <c r="Q122" s="66"/>
      <c r="R122" s="129">
        <f>R123+R236</f>
        <v>0</v>
      </c>
      <c r="S122" s="66"/>
      <c r="T122" s="130">
        <f>T123+T236</f>
        <v>0</v>
      </c>
      <c r="U122" s="32"/>
      <c r="V122" s="32"/>
      <c r="W122" s="32"/>
      <c r="X122" s="32"/>
      <c r="Y122" s="32"/>
      <c r="Z122" s="32"/>
      <c r="AA122" s="32"/>
      <c r="AB122" s="32"/>
      <c r="AC122" s="32"/>
      <c r="AD122" s="32"/>
      <c r="AE122" s="32"/>
      <c r="AT122" s="17" t="s">
        <v>78</v>
      </c>
      <c r="AU122" s="17" t="s">
        <v>190</v>
      </c>
      <c r="BK122" s="131">
        <f>BK123+BK236</f>
        <v>0</v>
      </c>
    </row>
    <row r="123" spans="2:63" s="11" customFormat="1" ht="25.9" customHeight="1">
      <c r="B123" s="132"/>
      <c r="D123" s="133" t="s">
        <v>78</v>
      </c>
      <c r="E123" s="134" t="s">
        <v>608</v>
      </c>
      <c r="F123" s="134" t="s">
        <v>609</v>
      </c>
      <c r="I123" s="135"/>
      <c r="J123" s="136">
        <f>BK123</f>
        <v>0</v>
      </c>
      <c r="L123" s="132"/>
      <c r="M123" s="137"/>
      <c r="N123" s="138"/>
      <c r="O123" s="138"/>
      <c r="P123" s="139">
        <f>SUM(P124:P235)</f>
        <v>0</v>
      </c>
      <c r="Q123" s="138"/>
      <c r="R123" s="139">
        <f>SUM(R124:R235)</f>
        <v>0</v>
      </c>
      <c r="S123" s="138"/>
      <c r="T123" s="140">
        <f>SUM(T124:T235)</f>
        <v>0</v>
      </c>
      <c r="AR123" s="133" t="s">
        <v>212</v>
      </c>
      <c r="AT123" s="141" t="s">
        <v>78</v>
      </c>
      <c r="AU123" s="141" t="s">
        <v>79</v>
      </c>
      <c r="AY123" s="133" t="s">
        <v>207</v>
      </c>
      <c r="BK123" s="142">
        <f>SUM(BK124:BK235)</f>
        <v>0</v>
      </c>
    </row>
    <row r="124" spans="1:65" s="2" customFormat="1" ht="33" customHeight="1">
      <c r="A124" s="32"/>
      <c r="B124" s="143"/>
      <c r="C124" s="144" t="s">
        <v>87</v>
      </c>
      <c r="D124" s="144" t="s">
        <v>208</v>
      </c>
      <c r="E124" s="145" t="s">
        <v>2046</v>
      </c>
      <c r="F124" s="146" t="s">
        <v>2047</v>
      </c>
      <c r="G124" s="147" t="s">
        <v>333</v>
      </c>
      <c r="H124" s="148">
        <v>100</v>
      </c>
      <c r="I124" s="149"/>
      <c r="J124" s="150">
        <f>ROUND(I124*H124,2)</f>
        <v>0</v>
      </c>
      <c r="K124" s="151"/>
      <c r="L124" s="33"/>
      <c r="M124" s="152" t="s">
        <v>1</v>
      </c>
      <c r="N124" s="153" t="s">
        <v>44</v>
      </c>
      <c r="O124" s="58"/>
      <c r="P124" s="154">
        <f>O124*H124</f>
        <v>0</v>
      </c>
      <c r="Q124" s="154">
        <v>0</v>
      </c>
      <c r="R124" s="154">
        <f>Q124*H124</f>
        <v>0</v>
      </c>
      <c r="S124" s="154">
        <v>0</v>
      </c>
      <c r="T124" s="155">
        <f>S124*H124</f>
        <v>0</v>
      </c>
      <c r="U124" s="32"/>
      <c r="V124" s="32"/>
      <c r="W124" s="32"/>
      <c r="X124" s="32"/>
      <c r="Y124" s="32"/>
      <c r="Z124" s="32"/>
      <c r="AA124" s="32"/>
      <c r="AB124" s="32"/>
      <c r="AC124" s="32"/>
      <c r="AD124" s="32"/>
      <c r="AE124" s="32"/>
      <c r="AR124" s="156" t="s">
        <v>902</v>
      </c>
      <c r="AT124" s="156" t="s">
        <v>208</v>
      </c>
      <c r="AU124" s="156" t="s">
        <v>87</v>
      </c>
      <c r="AY124" s="17" t="s">
        <v>207</v>
      </c>
      <c r="BE124" s="157">
        <f>IF(N124="základní",J124,0)</f>
        <v>0</v>
      </c>
      <c r="BF124" s="157">
        <f>IF(N124="snížená",J124,0)</f>
        <v>0</v>
      </c>
      <c r="BG124" s="157">
        <f>IF(N124="zákl. přenesená",J124,0)</f>
        <v>0</v>
      </c>
      <c r="BH124" s="157">
        <f>IF(N124="sníž. přenesená",J124,0)</f>
        <v>0</v>
      </c>
      <c r="BI124" s="157">
        <f>IF(N124="nulová",J124,0)</f>
        <v>0</v>
      </c>
      <c r="BJ124" s="17" t="s">
        <v>87</v>
      </c>
      <c r="BK124" s="157">
        <f>ROUND(I124*H124,2)</f>
        <v>0</v>
      </c>
      <c r="BL124" s="17" t="s">
        <v>902</v>
      </c>
      <c r="BM124" s="156" t="s">
        <v>2277</v>
      </c>
    </row>
    <row r="125" spans="1:47" s="2" customFormat="1" ht="29.25">
      <c r="A125" s="32"/>
      <c r="B125" s="33"/>
      <c r="C125" s="32"/>
      <c r="D125" s="158" t="s">
        <v>213</v>
      </c>
      <c r="E125" s="32"/>
      <c r="F125" s="159" t="s">
        <v>2049</v>
      </c>
      <c r="G125" s="32"/>
      <c r="H125" s="32"/>
      <c r="I125" s="160"/>
      <c r="J125" s="32"/>
      <c r="K125" s="32"/>
      <c r="L125" s="33"/>
      <c r="M125" s="161"/>
      <c r="N125" s="162"/>
      <c r="O125" s="58"/>
      <c r="P125" s="58"/>
      <c r="Q125" s="58"/>
      <c r="R125" s="58"/>
      <c r="S125" s="58"/>
      <c r="T125" s="59"/>
      <c r="U125" s="32"/>
      <c r="V125" s="32"/>
      <c r="W125" s="32"/>
      <c r="X125" s="32"/>
      <c r="Y125" s="32"/>
      <c r="Z125" s="32"/>
      <c r="AA125" s="32"/>
      <c r="AB125" s="32"/>
      <c r="AC125" s="32"/>
      <c r="AD125" s="32"/>
      <c r="AE125" s="32"/>
      <c r="AT125" s="17" t="s">
        <v>213</v>
      </c>
      <c r="AU125" s="17" t="s">
        <v>87</v>
      </c>
    </row>
    <row r="126" spans="1:65" s="2" customFormat="1" ht="33" customHeight="1">
      <c r="A126" s="32"/>
      <c r="B126" s="143"/>
      <c r="C126" s="197" t="s">
        <v>89</v>
      </c>
      <c r="D126" s="197" t="s">
        <v>267</v>
      </c>
      <c r="E126" s="198" t="s">
        <v>2050</v>
      </c>
      <c r="F126" s="199" t="s">
        <v>2051</v>
      </c>
      <c r="G126" s="200" t="s">
        <v>333</v>
      </c>
      <c r="H126" s="201">
        <v>100</v>
      </c>
      <c r="I126" s="202"/>
      <c r="J126" s="203">
        <f>ROUND(I126*H126,2)</f>
        <v>0</v>
      </c>
      <c r="K126" s="204"/>
      <c r="L126" s="205"/>
      <c r="M126" s="206" t="s">
        <v>1</v>
      </c>
      <c r="N126" s="207" t="s">
        <v>44</v>
      </c>
      <c r="O126" s="58"/>
      <c r="P126" s="154">
        <f>O126*H126</f>
        <v>0</v>
      </c>
      <c r="Q126" s="154">
        <v>0</v>
      </c>
      <c r="R126" s="154">
        <f>Q126*H126</f>
        <v>0</v>
      </c>
      <c r="S126" s="154">
        <v>0</v>
      </c>
      <c r="T126" s="155">
        <f>S126*H126</f>
        <v>0</v>
      </c>
      <c r="U126" s="32"/>
      <c r="V126" s="32"/>
      <c r="W126" s="32"/>
      <c r="X126" s="32"/>
      <c r="Y126" s="32"/>
      <c r="Z126" s="32"/>
      <c r="AA126" s="32"/>
      <c r="AB126" s="32"/>
      <c r="AC126" s="32"/>
      <c r="AD126" s="32"/>
      <c r="AE126" s="32"/>
      <c r="AR126" s="156" t="s">
        <v>604</v>
      </c>
      <c r="AT126" s="156" t="s">
        <v>267</v>
      </c>
      <c r="AU126" s="156" t="s">
        <v>87</v>
      </c>
      <c r="AY126" s="17" t="s">
        <v>207</v>
      </c>
      <c r="BE126" s="157">
        <f>IF(N126="základní",J126,0)</f>
        <v>0</v>
      </c>
      <c r="BF126" s="157">
        <f>IF(N126="snížená",J126,0)</f>
        <v>0</v>
      </c>
      <c r="BG126" s="157">
        <f>IF(N126="zákl. přenesená",J126,0)</f>
        <v>0</v>
      </c>
      <c r="BH126" s="157">
        <f>IF(N126="sníž. přenesená",J126,0)</f>
        <v>0</v>
      </c>
      <c r="BI126" s="157">
        <f>IF(N126="nulová",J126,0)</f>
        <v>0</v>
      </c>
      <c r="BJ126" s="17" t="s">
        <v>87</v>
      </c>
      <c r="BK126" s="157">
        <f>ROUND(I126*H126,2)</f>
        <v>0</v>
      </c>
      <c r="BL126" s="17" t="s">
        <v>604</v>
      </c>
      <c r="BM126" s="156" t="s">
        <v>2278</v>
      </c>
    </row>
    <row r="127" spans="1:47" s="2" customFormat="1" ht="19.5">
      <c r="A127" s="32"/>
      <c r="B127" s="33"/>
      <c r="C127" s="32"/>
      <c r="D127" s="158" t="s">
        <v>213</v>
      </c>
      <c r="E127" s="32"/>
      <c r="F127" s="159" t="s">
        <v>2051</v>
      </c>
      <c r="G127" s="32"/>
      <c r="H127" s="32"/>
      <c r="I127" s="160"/>
      <c r="J127" s="32"/>
      <c r="K127" s="32"/>
      <c r="L127" s="33"/>
      <c r="M127" s="161"/>
      <c r="N127" s="162"/>
      <c r="O127" s="58"/>
      <c r="P127" s="58"/>
      <c r="Q127" s="58"/>
      <c r="R127" s="58"/>
      <c r="S127" s="58"/>
      <c r="T127" s="59"/>
      <c r="U127" s="32"/>
      <c r="V127" s="32"/>
      <c r="W127" s="32"/>
      <c r="X127" s="32"/>
      <c r="Y127" s="32"/>
      <c r="Z127" s="32"/>
      <c r="AA127" s="32"/>
      <c r="AB127" s="32"/>
      <c r="AC127" s="32"/>
      <c r="AD127" s="32"/>
      <c r="AE127" s="32"/>
      <c r="AT127" s="17" t="s">
        <v>213</v>
      </c>
      <c r="AU127" s="17" t="s">
        <v>87</v>
      </c>
    </row>
    <row r="128" spans="1:65" s="2" customFormat="1" ht="21.75" customHeight="1">
      <c r="A128" s="32"/>
      <c r="B128" s="143"/>
      <c r="C128" s="144" t="s">
        <v>218</v>
      </c>
      <c r="D128" s="144" t="s">
        <v>208</v>
      </c>
      <c r="E128" s="145" t="s">
        <v>2053</v>
      </c>
      <c r="F128" s="146" t="s">
        <v>2054</v>
      </c>
      <c r="G128" s="147" t="s">
        <v>1047</v>
      </c>
      <c r="H128" s="148">
        <v>180</v>
      </c>
      <c r="I128" s="149"/>
      <c r="J128" s="150">
        <f>ROUND(I128*H128,2)</f>
        <v>0</v>
      </c>
      <c r="K128" s="151"/>
      <c r="L128" s="33"/>
      <c r="M128" s="152" t="s">
        <v>1</v>
      </c>
      <c r="N128" s="153" t="s">
        <v>44</v>
      </c>
      <c r="O128" s="58"/>
      <c r="P128" s="154">
        <f>O128*H128</f>
        <v>0</v>
      </c>
      <c r="Q128" s="154">
        <v>0</v>
      </c>
      <c r="R128" s="154">
        <f>Q128*H128</f>
        <v>0</v>
      </c>
      <c r="S128" s="154">
        <v>0</v>
      </c>
      <c r="T128" s="155">
        <f>S128*H128</f>
        <v>0</v>
      </c>
      <c r="U128" s="32"/>
      <c r="V128" s="32"/>
      <c r="W128" s="32"/>
      <c r="X128" s="32"/>
      <c r="Y128" s="32"/>
      <c r="Z128" s="32"/>
      <c r="AA128" s="32"/>
      <c r="AB128" s="32"/>
      <c r="AC128" s="32"/>
      <c r="AD128" s="32"/>
      <c r="AE128" s="32"/>
      <c r="AR128" s="156" t="s">
        <v>902</v>
      </c>
      <c r="AT128" s="156" t="s">
        <v>208</v>
      </c>
      <c r="AU128" s="156" t="s">
        <v>87</v>
      </c>
      <c r="AY128" s="17" t="s">
        <v>207</v>
      </c>
      <c r="BE128" s="157">
        <f>IF(N128="základní",J128,0)</f>
        <v>0</v>
      </c>
      <c r="BF128" s="157">
        <f>IF(N128="snížená",J128,0)</f>
        <v>0</v>
      </c>
      <c r="BG128" s="157">
        <f>IF(N128="zákl. přenesená",J128,0)</f>
        <v>0</v>
      </c>
      <c r="BH128" s="157">
        <f>IF(N128="sníž. přenesená",J128,0)</f>
        <v>0</v>
      </c>
      <c r="BI128" s="157">
        <f>IF(N128="nulová",J128,0)</f>
        <v>0</v>
      </c>
      <c r="BJ128" s="17" t="s">
        <v>87</v>
      </c>
      <c r="BK128" s="157">
        <f>ROUND(I128*H128,2)</f>
        <v>0</v>
      </c>
      <c r="BL128" s="17" t="s">
        <v>902</v>
      </c>
      <c r="BM128" s="156" t="s">
        <v>2279</v>
      </c>
    </row>
    <row r="129" spans="1:47" s="2" customFormat="1" ht="39">
      <c r="A129" s="32"/>
      <c r="B129" s="33"/>
      <c r="C129" s="32"/>
      <c r="D129" s="158" t="s">
        <v>213</v>
      </c>
      <c r="E129" s="32"/>
      <c r="F129" s="159" t="s">
        <v>2056</v>
      </c>
      <c r="G129" s="32"/>
      <c r="H129" s="32"/>
      <c r="I129" s="160"/>
      <c r="J129" s="32"/>
      <c r="K129" s="32"/>
      <c r="L129" s="33"/>
      <c r="M129" s="161"/>
      <c r="N129" s="162"/>
      <c r="O129" s="58"/>
      <c r="P129" s="58"/>
      <c r="Q129" s="58"/>
      <c r="R129" s="58"/>
      <c r="S129" s="58"/>
      <c r="T129" s="59"/>
      <c r="U129" s="32"/>
      <c r="V129" s="32"/>
      <c r="W129" s="32"/>
      <c r="X129" s="32"/>
      <c r="Y129" s="32"/>
      <c r="Z129" s="32"/>
      <c r="AA129" s="32"/>
      <c r="AB129" s="32"/>
      <c r="AC129" s="32"/>
      <c r="AD129" s="32"/>
      <c r="AE129" s="32"/>
      <c r="AT129" s="17" t="s">
        <v>213</v>
      </c>
      <c r="AU129" s="17" t="s">
        <v>87</v>
      </c>
    </row>
    <row r="130" spans="1:65" s="2" customFormat="1" ht="33" customHeight="1">
      <c r="A130" s="32"/>
      <c r="B130" s="143"/>
      <c r="C130" s="144" t="s">
        <v>212</v>
      </c>
      <c r="D130" s="144" t="s">
        <v>208</v>
      </c>
      <c r="E130" s="145" t="s">
        <v>2057</v>
      </c>
      <c r="F130" s="146" t="s">
        <v>2058</v>
      </c>
      <c r="G130" s="147" t="s">
        <v>612</v>
      </c>
      <c r="H130" s="148">
        <v>320</v>
      </c>
      <c r="I130" s="149"/>
      <c r="J130" s="150">
        <f>ROUND(I130*H130,2)</f>
        <v>0</v>
      </c>
      <c r="K130" s="151"/>
      <c r="L130" s="33"/>
      <c r="M130" s="152" t="s">
        <v>1</v>
      </c>
      <c r="N130" s="153" t="s">
        <v>44</v>
      </c>
      <c r="O130" s="58"/>
      <c r="P130" s="154">
        <f>O130*H130</f>
        <v>0</v>
      </c>
      <c r="Q130" s="154">
        <v>0</v>
      </c>
      <c r="R130" s="154">
        <f>Q130*H130</f>
        <v>0</v>
      </c>
      <c r="S130" s="154">
        <v>0</v>
      </c>
      <c r="T130" s="155">
        <f>S130*H130</f>
        <v>0</v>
      </c>
      <c r="U130" s="32"/>
      <c r="V130" s="32"/>
      <c r="W130" s="32"/>
      <c r="X130" s="32"/>
      <c r="Y130" s="32"/>
      <c r="Z130" s="32"/>
      <c r="AA130" s="32"/>
      <c r="AB130" s="32"/>
      <c r="AC130" s="32"/>
      <c r="AD130" s="32"/>
      <c r="AE130" s="32"/>
      <c r="AR130" s="156" t="s">
        <v>902</v>
      </c>
      <c r="AT130" s="156" t="s">
        <v>208</v>
      </c>
      <c r="AU130" s="156" t="s">
        <v>87</v>
      </c>
      <c r="AY130" s="17" t="s">
        <v>207</v>
      </c>
      <c r="BE130" s="157">
        <f>IF(N130="základní",J130,0)</f>
        <v>0</v>
      </c>
      <c r="BF130" s="157">
        <f>IF(N130="snížená",J130,0)</f>
        <v>0</v>
      </c>
      <c r="BG130" s="157">
        <f>IF(N130="zákl. přenesená",J130,0)</f>
        <v>0</v>
      </c>
      <c r="BH130" s="157">
        <f>IF(N130="sníž. přenesená",J130,0)</f>
        <v>0</v>
      </c>
      <c r="BI130" s="157">
        <f>IF(N130="nulová",J130,0)</f>
        <v>0</v>
      </c>
      <c r="BJ130" s="17" t="s">
        <v>87</v>
      </c>
      <c r="BK130" s="157">
        <f>ROUND(I130*H130,2)</f>
        <v>0</v>
      </c>
      <c r="BL130" s="17" t="s">
        <v>902</v>
      </c>
      <c r="BM130" s="156" t="s">
        <v>2280</v>
      </c>
    </row>
    <row r="131" spans="1:47" s="2" customFormat="1" ht="29.25">
      <c r="A131" s="32"/>
      <c r="B131" s="33"/>
      <c r="C131" s="32"/>
      <c r="D131" s="158" t="s">
        <v>213</v>
      </c>
      <c r="E131" s="32"/>
      <c r="F131" s="159" t="s">
        <v>2060</v>
      </c>
      <c r="G131" s="32"/>
      <c r="H131" s="32"/>
      <c r="I131" s="160"/>
      <c r="J131" s="32"/>
      <c r="K131" s="32"/>
      <c r="L131" s="33"/>
      <c r="M131" s="161"/>
      <c r="N131" s="162"/>
      <c r="O131" s="58"/>
      <c r="P131" s="58"/>
      <c r="Q131" s="58"/>
      <c r="R131" s="58"/>
      <c r="S131" s="58"/>
      <c r="T131" s="59"/>
      <c r="U131" s="32"/>
      <c r="V131" s="32"/>
      <c r="W131" s="32"/>
      <c r="X131" s="32"/>
      <c r="Y131" s="32"/>
      <c r="Z131" s="32"/>
      <c r="AA131" s="32"/>
      <c r="AB131" s="32"/>
      <c r="AC131" s="32"/>
      <c r="AD131" s="32"/>
      <c r="AE131" s="32"/>
      <c r="AT131" s="17" t="s">
        <v>213</v>
      </c>
      <c r="AU131" s="17" t="s">
        <v>87</v>
      </c>
    </row>
    <row r="132" spans="1:65" s="2" customFormat="1" ht="33" customHeight="1">
      <c r="A132" s="32"/>
      <c r="B132" s="143"/>
      <c r="C132" s="197" t="s">
        <v>225</v>
      </c>
      <c r="D132" s="197" t="s">
        <v>267</v>
      </c>
      <c r="E132" s="198" t="s">
        <v>2067</v>
      </c>
      <c r="F132" s="199" t="s">
        <v>2068</v>
      </c>
      <c r="G132" s="200" t="s">
        <v>612</v>
      </c>
      <c r="H132" s="201">
        <v>320</v>
      </c>
      <c r="I132" s="202"/>
      <c r="J132" s="203">
        <f>ROUND(I132*H132,2)</f>
        <v>0</v>
      </c>
      <c r="K132" s="204"/>
      <c r="L132" s="205"/>
      <c r="M132" s="206" t="s">
        <v>1</v>
      </c>
      <c r="N132" s="207" t="s">
        <v>44</v>
      </c>
      <c r="O132" s="58"/>
      <c r="P132" s="154">
        <f>O132*H132</f>
        <v>0</v>
      </c>
      <c r="Q132" s="154">
        <v>0</v>
      </c>
      <c r="R132" s="154">
        <f>Q132*H132</f>
        <v>0</v>
      </c>
      <c r="S132" s="154">
        <v>0</v>
      </c>
      <c r="T132" s="155">
        <f>S132*H132</f>
        <v>0</v>
      </c>
      <c r="U132" s="32"/>
      <c r="V132" s="32"/>
      <c r="W132" s="32"/>
      <c r="X132" s="32"/>
      <c r="Y132" s="32"/>
      <c r="Z132" s="32"/>
      <c r="AA132" s="32"/>
      <c r="AB132" s="32"/>
      <c r="AC132" s="32"/>
      <c r="AD132" s="32"/>
      <c r="AE132" s="32"/>
      <c r="AR132" s="156" t="s">
        <v>604</v>
      </c>
      <c r="AT132" s="156" t="s">
        <v>267</v>
      </c>
      <c r="AU132" s="156" t="s">
        <v>87</v>
      </c>
      <c r="AY132" s="17" t="s">
        <v>207</v>
      </c>
      <c r="BE132" s="157">
        <f>IF(N132="základní",J132,0)</f>
        <v>0</v>
      </c>
      <c r="BF132" s="157">
        <f>IF(N132="snížená",J132,0)</f>
        <v>0</v>
      </c>
      <c r="BG132" s="157">
        <f>IF(N132="zákl. přenesená",J132,0)</f>
        <v>0</v>
      </c>
      <c r="BH132" s="157">
        <f>IF(N132="sníž. přenesená",J132,0)</f>
        <v>0</v>
      </c>
      <c r="BI132" s="157">
        <f>IF(N132="nulová",J132,0)</f>
        <v>0</v>
      </c>
      <c r="BJ132" s="17" t="s">
        <v>87</v>
      </c>
      <c r="BK132" s="157">
        <f>ROUND(I132*H132,2)</f>
        <v>0</v>
      </c>
      <c r="BL132" s="17" t="s">
        <v>604</v>
      </c>
      <c r="BM132" s="156" t="s">
        <v>2281</v>
      </c>
    </row>
    <row r="133" spans="1:47" s="2" customFormat="1" ht="19.5">
      <c r="A133" s="32"/>
      <c r="B133" s="33"/>
      <c r="C133" s="32"/>
      <c r="D133" s="158" t="s">
        <v>213</v>
      </c>
      <c r="E133" s="32"/>
      <c r="F133" s="159" t="s">
        <v>2068</v>
      </c>
      <c r="G133" s="32"/>
      <c r="H133" s="32"/>
      <c r="I133" s="160"/>
      <c r="J133" s="32"/>
      <c r="K133" s="32"/>
      <c r="L133" s="33"/>
      <c r="M133" s="161"/>
      <c r="N133" s="162"/>
      <c r="O133" s="58"/>
      <c r="P133" s="58"/>
      <c r="Q133" s="58"/>
      <c r="R133" s="58"/>
      <c r="S133" s="58"/>
      <c r="T133" s="59"/>
      <c r="U133" s="32"/>
      <c r="V133" s="32"/>
      <c r="W133" s="32"/>
      <c r="X133" s="32"/>
      <c r="Y133" s="32"/>
      <c r="Z133" s="32"/>
      <c r="AA133" s="32"/>
      <c r="AB133" s="32"/>
      <c r="AC133" s="32"/>
      <c r="AD133" s="32"/>
      <c r="AE133" s="32"/>
      <c r="AT133" s="17" t="s">
        <v>213</v>
      </c>
      <c r="AU133" s="17" t="s">
        <v>87</v>
      </c>
    </row>
    <row r="134" spans="1:65" s="2" customFormat="1" ht="33" customHeight="1">
      <c r="A134" s="32"/>
      <c r="B134" s="143"/>
      <c r="C134" s="197" t="s">
        <v>221</v>
      </c>
      <c r="D134" s="197" t="s">
        <v>267</v>
      </c>
      <c r="E134" s="198" t="s">
        <v>2076</v>
      </c>
      <c r="F134" s="199" t="s">
        <v>2077</v>
      </c>
      <c r="G134" s="200" t="s">
        <v>612</v>
      </c>
      <c r="H134" s="201">
        <v>320</v>
      </c>
      <c r="I134" s="202"/>
      <c r="J134" s="203">
        <f>ROUND(I134*H134,2)</f>
        <v>0</v>
      </c>
      <c r="K134" s="204"/>
      <c r="L134" s="205"/>
      <c r="M134" s="206" t="s">
        <v>1</v>
      </c>
      <c r="N134" s="207" t="s">
        <v>44</v>
      </c>
      <c r="O134" s="58"/>
      <c r="P134" s="154">
        <f>O134*H134</f>
        <v>0</v>
      </c>
      <c r="Q134" s="154">
        <v>0</v>
      </c>
      <c r="R134" s="154">
        <f>Q134*H134</f>
        <v>0</v>
      </c>
      <c r="S134" s="154">
        <v>0</v>
      </c>
      <c r="T134" s="155">
        <f>S134*H134</f>
        <v>0</v>
      </c>
      <c r="U134" s="32"/>
      <c r="V134" s="32"/>
      <c r="W134" s="32"/>
      <c r="X134" s="32"/>
      <c r="Y134" s="32"/>
      <c r="Z134" s="32"/>
      <c r="AA134" s="32"/>
      <c r="AB134" s="32"/>
      <c r="AC134" s="32"/>
      <c r="AD134" s="32"/>
      <c r="AE134" s="32"/>
      <c r="AR134" s="156" t="s">
        <v>604</v>
      </c>
      <c r="AT134" s="156" t="s">
        <v>267</v>
      </c>
      <c r="AU134" s="156" t="s">
        <v>87</v>
      </c>
      <c r="AY134" s="17" t="s">
        <v>207</v>
      </c>
      <c r="BE134" s="157">
        <f>IF(N134="základní",J134,0)</f>
        <v>0</v>
      </c>
      <c r="BF134" s="157">
        <f>IF(N134="snížená",J134,0)</f>
        <v>0</v>
      </c>
      <c r="BG134" s="157">
        <f>IF(N134="zákl. přenesená",J134,0)</f>
        <v>0</v>
      </c>
      <c r="BH134" s="157">
        <f>IF(N134="sníž. přenesená",J134,0)</f>
        <v>0</v>
      </c>
      <c r="BI134" s="157">
        <f>IF(N134="nulová",J134,0)</f>
        <v>0</v>
      </c>
      <c r="BJ134" s="17" t="s">
        <v>87</v>
      </c>
      <c r="BK134" s="157">
        <f>ROUND(I134*H134,2)</f>
        <v>0</v>
      </c>
      <c r="BL134" s="17" t="s">
        <v>604</v>
      </c>
      <c r="BM134" s="156" t="s">
        <v>2282</v>
      </c>
    </row>
    <row r="135" spans="1:47" s="2" customFormat="1" ht="19.5">
      <c r="A135" s="32"/>
      <c r="B135" s="33"/>
      <c r="C135" s="32"/>
      <c r="D135" s="158" t="s">
        <v>213</v>
      </c>
      <c r="E135" s="32"/>
      <c r="F135" s="159" t="s">
        <v>2077</v>
      </c>
      <c r="G135" s="32"/>
      <c r="H135" s="32"/>
      <c r="I135" s="160"/>
      <c r="J135" s="32"/>
      <c r="K135" s="32"/>
      <c r="L135" s="33"/>
      <c r="M135" s="161"/>
      <c r="N135" s="162"/>
      <c r="O135" s="58"/>
      <c r="P135" s="58"/>
      <c r="Q135" s="58"/>
      <c r="R135" s="58"/>
      <c r="S135" s="58"/>
      <c r="T135" s="59"/>
      <c r="U135" s="32"/>
      <c r="V135" s="32"/>
      <c r="W135" s="32"/>
      <c r="X135" s="32"/>
      <c r="Y135" s="32"/>
      <c r="Z135" s="32"/>
      <c r="AA135" s="32"/>
      <c r="AB135" s="32"/>
      <c r="AC135" s="32"/>
      <c r="AD135" s="32"/>
      <c r="AE135" s="32"/>
      <c r="AT135" s="17" t="s">
        <v>213</v>
      </c>
      <c r="AU135" s="17" t="s">
        <v>87</v>
      </c>
    </row>
    <row r="136" spans="1:65" s="2" customFormat="1" ht="21.75" customHeight="1">
      <c r="A136" s="32"/>
      <c r="B136" s="143"/>
      <c r="C136" s="197" t="s">
        <v>232</v>
      </c>
      <c r="D136" s="197" t="s">
        <v>267</v>
      </c>
      <c r="E136" s="198" t="s">
        <v>2079</v>
      </c>
      <c r="F136" s="199" t="s">
        <v>2080</v>
      </c>
      <c r="G136" s="200" t="s">
        <v>333</v>
      </c>
      <c r="H136" s="201">
        <v>180</v>
      </c>
      <c r="I136" s="202"/>
      <c r="J136" s="203">
        <f>ROUND(I136*H136,2)</f>
        <v>0</v>
      </c>
      <c r="K136" s="204"/>
      <c r="L136" s="205"/>
      <c r="M136" s="206" t="s">
        <v>1</v>
      </c>
      <c r="N136" s="207" t="s">
        <v>44</v>
      </c>
      <c r="O136" s="58"/>
      <c r="P136" s="154">
        <f>O136*H136</f>
        <v>0</v>
      </c>
      <c r="Q136" s="154">
        <v>0</v>
      </c>
      <c r="R136" s="154">
        <f>Q136*H136</f>
        <v>0</v>
      </c>
      <c r="S136" s="154">
        <v>0</v>
      </c>
      <c r="T136" s="155">
        <f>S136*H136</f>
        <v>0</v>
      </c>
      <c r="U136" s="32"/>
      <c r="V136" s="32"/>
      <c r="W136" s="32"/>
      <c r="X136" s="32"/>
      <c r="Y136" s="32"/>
      <c r="Z136" s="32"/>
      <c r="AA136" s="32"/>
      <c r="AB136" s="32"/>
      <c r="AC136" s="32"/>
      <c r="AD136" s="32"/>
      <c r="AE136" s="32"/>
      <c r="AR136" s="156" t="s">
        <v>604</v>
      </c>
      <c r="AT136" s="156" t="s">
        <v>267</v>
      </c>
      <c r="AU136" s="156" t="s">
        <v>87</v>
      </c>
      <c r="AY136" s="17" t="s">
        <v>207</v>
      </c>
      <c r="BE136" s="157">
        <f>IF(N136="základní",J136,0)</f>
        <v>0</v>
      </c>
      <c r="BF136" s="157">
        <f>IF(N136="snížená",J136,0)</f>
        <v>0</v>
      </c>
      <c r="BG136" s="157">
        <f>IF(N136="zákl. přenesená",J136,0)</f>
        <v>0</v>
      </c>
      <c r="BH136" s="157">
        <f>IF(N136="sníž. přenesená",J136,0)</f>
        <v>0</v>
      </c>
      <c r="BI136" s="157">
        <f>IF(N136="nulová",J136,0)</f>
        <v>0</v>
      </c>
      <c r="BJ136" s="17" t="s">
        <v>87</v>
      </c>
      <c r="BK136" s="157">
        <f>ROUND(I136*H136,2)</f>
        <v>0</v>
      </c>
      <c r="BL136" s="17" t="s">
        <v>604</v>
      </c>
      <c r="BM136" s="156" t="s">
        <v>2283</v>
      </c>
    </row>
    <row r="137" spans="1:47" s="2" customFormat="1" ht="19.5">
      <c r="A137" s="32"/>
      <c r="B137" s="33"/>
      <c r="C137" s="32"/>
      <c r="D137" s="158" t="s">
        <v>213</v>
      </c>
      <c r="E137" s="32"/>
      <c r="F137" s="159" t="s">
        <v>2080</v>
      </c>
      <c r="G137" s="32"/>
      <c r="H137" s="32"/>
      <c r="I137" s="160"/>
      <c r="J137" s="32"/>
      <c r="K137" s="32"/>
      <c r="L137" s="33"/>
      <c r="M137" s="161"/>
      <c r="N137" s="162"/>
      <c r="O137" s="58"/>
      <c r="P137" s="58"/>
      <c r="Q137" s="58"/>
      <c r="R137" s="58"/>
      <c r="S137" s="58"/>
      <c r="T137" s="59"/>
      <c r="U137" s="32"/>
      <c r="V137" s="32"/>
      <c r="W137" s="32"/>
      <c r="X137" s="32"/>
      <c r="Y137" s="32"/>
      <c r="Z137" s="32"/>
      <c r="AA137" s="32"/>
      <c r="AB137" s="32"/>
      <c r="AC137" s="32"/>
      <c r="AD137" s="32"/>
      <c r="AE137" s="32"/>
      <c r="AT137" s="17" t="s">
        <v>213</v>
      </c>
      <c r="AU137" s="17" t="s">
        <v>87</v>
      </c>
    </row>
    <row r="138" spans="1:65" s="2" customFormat="1" ht="33" customHeight="1">
      <c r="A138" s="32"/>
      <c r="B138" s="143"/>
      <c r="C138" s="144" t="s">
        <v>224</v>
      </c>
      <c r="D138" s="144" t="s">
        <v>208</v>
      </c>
      <c r="E138" s="145" t="s">
        <v>1884</v>
      </c>
      <c r="F138" s="146" t="s">
        <v>1885</v>
      </c>
      <c r="G138" s="147" t="s">
        <v>612</v>
      </c>
      <c r="H138" s="148">
        <v>60</v>
      </c>
      <c r="I138" s="149"/>
      <c r="J138" s="150">
        <f>ROUND(I138*H138,2)</f>
        <v>0</v>
      </c>
      <c r="K138" s="151"/>
      <c r="L138" s="33"/>
      <c r="M138" s="152" t="s">
        <v>1</v>
      </c>
      <c r="N138" s="153" t="s">
        <v>44</v>
      </c>
      <c r="O138" s="58"/>
      <c r="P138" s="154">
        <f>O138*H138</f>
        <v>0</v>
      </c>
      <c r="Q138" s="154">
        <v>0</v>
      </c>
      <c r="R138" s="154">
        <f>Q138*H138</f>
        <v>0</v>
      </c>
      <c r="S138" s="154">
        <v>0</v>
      </c>
      <c r="T138" s="155">
        <f>S138*H138</f>
        <v>0</v>
      </c>
      <c r="U138" s="32"/>
      <c r="V138" s="32"/>
      <c r="W138" s="32"/>
      <c r="X138" s="32"/>
      <c r="Y138" s="32"/>
      <c r="Z138" s="32"/>
      <c r="AA138" s="32"/>
      <c r="AB138" s="32"/>
      <c r="AC138" s="32"/>
      <c r="AD138" s="32"/>
      <c r="AE138" s="32"/>
      <c r="AR138" s="156" t="s">
        <v>902</v>
      </c>
      <c r="AT138" s="156" t="s">
        <v>208</v>
      </c>
      <c r="AU138" s="156" t="s">
        <v>87</v>
      </c>
      <c r="AY138" s="17" t="s">
        <v>207</v>
      </c>
      <c r="BE138" s="157">
        <f>IF(N138="základní",J138,0)</f>
        <v>0</v>
      </c>
      <c r="BF138" s="157">
        <f>IF(N138="snížená",J138,0)</f>
        <v>0</v>
      </c>
      <c r="BG138" s="157">
        <f>IF(N138="zákl. přenesená",J138,0)</f>
        <v>0</v>
      </c>
      <c r="BH138" s="157">
        <f>IF(N138="sníž. přenesená",J138,0)</f>
        <v>0</v>
      </c>
      <c r="BI138" s="157">
        <f>IF(N138="nulová",J138,0)</f>
        <v>0</v>
      </c>
      <c r="BJ138" s="17" t="s">
        <v>87</v>
      </c>
      <c r="BK138" s="157">
        <f>ROUND(I138*H138,2)</f>
        <v>0</v>
      </c>
      <c r="BL138" s="17" t="s">
        <v>902</v>
      </c>
      <c r="BM138" s="156" t="s">
        <v>2284</v>
      </c>
    </row>
    <row r="139" spans="1:47" s="2" customFormat="1" ht="48.75">
      <c r="A139" s="32"/>
      <c r="B139" s="33"/>
      <c r="C139" s="32"/>
      <c r="D139" s="158" t="s">
        <v>213</v>
      </c>
      <c r="E139" s="32"/>
      <c r="F139" s="159" t="s">
        <v>1887</v>
      </c>
      <c r="G139" s="32"/>
      <c r="H139" s="32"/>
      <c r="I139" s="160"/>
      <c r="J139" s="32"/>
      <c r="K139" s="32"/>
      <c r="L139" s="33"/>
      <c r="M139" s="161"/>
      <c r="N139" s="162"/>
      <c r="O139" s="58"/>
      <c r="P139" s="58"/>
      <c r="Q139" s="58"/>
      <c r="R139" s="58"/>
      <c r="S139" s="58"/>
      <c r="T139" s="59"/>
      <c r="U139" s="32"/>
      <c r="V139" s="32"/>
      <c r="W139" s="32"/>
      <c r="X139" s="32"/>
      <c r="Y139" s="32"/>
      <c r="Z139" s="32"/>
      <c r="AA139" s="32"/>
      <c r="AB139" s="32"/>
      <c r="AC139" s="32"/>
      <c r="AD139" s="32"/>
      <c r="AE139" s="32"/>
      <c r="AT139" s="17" t="s">
        <v>213</v>
      </c>
      <c r="AU139" s="17" t="s">
        <v>87</v>
      </c>
    </row>
    <row r="140" spans="1:65" s="2" customFormat="1" ht="21.75" customHeight="1">
      <c r="A140" s="32"/>
      <c r="B140" s="143"/>
      <c r="C140" s="144" t="s">
        <v>239</v>
      </c>
      <c r="D140" s="144" t="s">
        <v>208</v>
      </c>
      <c r="E140" s="145" t="s">
        <v>2083</v>
      </c>
      <c r="F140" s="146" t="s">
        <v>2084</v>
      </c>
      <c r="G140" s="147" t="s">
        <v>333</v>
      </c>
      <c r="H140" s="148">
        <v>18</v>
      </c>
      <c r="I140" s="149"/>
      <c r="J140" s="150">
        <f>ROUND(I140*H140,2)</f>
        <v>0</v>
      </c>
      <c r="K140" s="151"/>
      <c r="L140" s="33"/>
      <c r="M140" s="152" t="s">
        <v>1</v>
      </c>
      <c r="N140" s="153" t="s">
        <v>44</v>
      </c>
      <c r="O140" s="58"/>
      <c r="P140" s="154">
        <f>O140*H140</f>
        <v>0</v>
      </c>
      <c r="Q140" s="154">
        <v>0</v>
      </c>
      <c r="R140" s="154">
        <f>Q140*H140</f>
        <v>0</v>
      </c>
      <c r="S140" s="154">
        <v>0</v>
      </c>
      <c r="T140" s="155">
        <f>S140*H140</f>
        <v>0</v>
      </c>
      <c r="U140" s="32"/>
      <c r="V140" s="32"/>
      <c r="W140" s="32"/>
      <c r="X140" s="32"/>
      <c r="Y140" s="32"/>
      <c r="Z140" s="32"/>
      <c r="AA140" s="32"/>
      <c r="AB140" s="32"/>
      <c r="AC140" s="32"/>
      <c r="AD140" s="32"/>
      <c r="AE140" s="32"/>
      <c r="AR140" s="156" t="s">
        <v>902</v>
      </c>
      <c r="AT140" s="156" t="s">
        <v>208</v>
      </c>
      <c r="AU140" s="156" t="s">
        <v>87</v>
      </c>
      <c r="AY140" s="17" t="s">
        <v>207</v>
      </c>
      <c r="BE140" s="157">
        <f>IF(N140="základní",J140,0)</f>
        <v>0</v>
      </c>
      <c r="BF140" s="157">
        <f>IF(N140="snížená",J140,0)</f>
        <v>0</v>
      </c>
      <c r="BG140" s="157">
        <f>IF(N140="zákl. přenesená",J140,0)</f>
        <v>0</v>
      </c>
      <c r="BH140" s="157">
        <f>IF(N140="sníž. přenesená",J140,0)</f>
        <v>0</v>
      </c>
      <c r="BI140" s="157">
        <f>IF(N140="nulová",J140,0)</f>
        <v>0</v>
      </c>
      <c r="BJ140" s="17" t="s">
        <v>87</v>
      </c>
      <c r="BK140" s="157">
        <f>ROUND(I140*H140,2)</f>
        <v>0</v>
      </c>
      <c r="BL140" s="17" t="s">
        <v>902</v>
      </c>
      <c r="BM140" s="156" t="s">
        <v>2285</v>
      </c>
    </row>
    <row r="141" spans="1:47" s="2" customFormat="1" ht="29.25">
      <c r="A141" s="32"/>
      <c r="B141" s="33"/>
      <c r="C141" s="32"/>
      <c r="D141" s="158" t="s">
        <v>213</v>
      </c>
      <c r="E141" s="32"/>
      <c r="F141" s="159" t="s">
        <v>2086</v>
      </c>
      <c r="G141" s="32"/>
      <c r="H141" s="32"/>
      <c r="I141" s="160"/>
      <c r="J141" s="32"/>
      <c r="K141" s="32"/>
      <c r="L141" s="33"/>
      <c r="M141" s="161"/>
      <c r="N141" s="162"/>
      <c r="O141" s="58"/>
      <c r="P141" s="58"/>
      <c r="Q141" s="58"/>
      <c r="R141" s="58"/>
      <c r="S141" s="58"/>
      <c r="T141" s="59"/>
      <c r="U141" s="32"/>
      <c r="V141" s="32"/>
      <c r="W141" s="32"/>
      <c r="X141" s="32"/>
      <c r="Y141" s="32"/>
      <c r="Z141" s="32"/>
      <c r="AA141" s="32"/>
      <c r="AB141" s="32"/>
      <c r="AC141" s="32"/>
      <c r="AD141" s="32"/>
      <c r="AE141" s="32"/>
      <c r="AT141" s="17" t="s">
        <v>213</v>
      </c>
      <c r="AU141" s="17" t="s">
        <v>87</v>
      </c>
    </row>
    <row r="142" spans="1:65" s="2" customFormat="1" ht="16.5" customHeight="1">
      <c r="A142" s="32"/>
      <c r="B142" s="143"/>
      <c r="C142" s="197" t="s">
        <v>228</v>
      </c>
      <c r="D142" s="197" t="s">
        <v>267</v>
      </c>
      <c r="E142" s="198" t="s">
        <v>2087</v>
      </c>
      <c r="F142" s="199" t="s">
        <v>2088</v>
      </c>
      <c r="G142" s="200" t="s">
        <v>333</v>
      </c>
      <c r="H142" s="201">
        <v>18</v>
      </c>
      <c r="I142" s="202"/>
      <c r="J142" s="203">
        <f>ROUND(I142*H142,2)</f>
        <v>0</v>
      </c>
      <c r="K142" s="204"/>
      <c r="L142" s="205"/>
      <c r="M142" s="206" t="s">
        <v>1</v>
      </c>
      <c r="N142" s="207" t="s">
        <v>44</v>
      </c>
      <c r="O142" s="58"/>
      <c r="P142" s="154">
        <f>O142*H142</f>
        <v>0</v>
      </c>
      <c r="Q142" s="154">
        <v>0</v>
      </c>
      <c r="R142" s="154">
        <f>Q142*H142</f>
        <v>0</v>
      </c>
      <c r="S142" s="154">
        <v>0</v>
      </c>
      <c r="T142" s="155">
        <f>S142*H142</f>
        <v>0</v>
      </c>
      <c r="U142" s="32"/>
      <c r="V142" s="32"/>
      <c r="W142" s="32"/>
      <c r="X142" s="32"/>
      <c r="Y142" s="32"/>
      <c r="Z142" s="32"/>
      <c r="AA142" s="32"/>
      <c r="AB142" s="32"/>
      <c r="AC142" s="32"/>
      <c r="AD142" s="32"/>
      <c r="AE142" s="32"/>
      <c r="AR142" s="156" t="s">
        <v>604</v>
      </c>
      <c r="AT142" s="156" t="s">
        <v>267</v>
      </c>
      <c r="AU142" s="156" t="s">
        <v>87</v>
      </c>
      <c r="AY142" s="17" t="s">
        <v>207</v>
      </c>
      <c r="BE142" s="157">
        <f>IF(N142="základní",J142,0)</f>
        <v>0</v>
      </c>
      <c r="BF142" s="157">
        <f>IF(N142="snížená",J142,0)</f>
        <v>0</v>
      </c>
      <c r="BG142" s="157">
        <f>IF(N142="zákl. přenesená",J142,0)</f>
        <v>0</v>
      </c>
      <c r="BH142" s="157">
        <f>IF(N142="sníž. přenesená",J142,0)</f>
        <v>0</v>
      </c>
      <c r="BI142" s="157">
        <f>IF(N142="nulová",J142,0)</f>
        <v>0</v>
      </c>
      <c r="BJ142" s="17" t="s">
        <v>87</v>
      </c>
      <c r="BK142" s="157">
        <f>ROUND(I142*H142,2)</f>
        <v>0</v>
      </c>
      <c r="BL142" s="17" t="s">
        <v>604</v>
      </c>
      <c r="BM142" s="156" t="s">
        <v>2286</v>
      </c>
    </row>
    <row r="143" spans="1:47" s="2" customFormat="1" ht="12">
      <c r="A143" s="32"/>
      <c r="B143" s="33"/>
      <c r="C143" s="32"/>
      <c r="D143" s="158" t="s">
        <v>213</v>
      </c>
      <c r="E143" s="32"/>
      <c r="F143" s="159" t="s">
        <v>2088</v>
      </c>
      <c r="G143" s="32"/>
      <c r="H143" s="32"/>
      <c r="I143" s="160"/>
      <c r="J143" s="32"/>
      <c r="K143" s="32"/>
      <c r="L143" s="33"/>
      <c r="M143" s="161"/>
      <c r="N143" s="162"/>
      <c r="O143" s="58"/>
      <c r="P143" s="58"/>
      <c r="Q143" s="58"/>
      <c r="R143" s="58"/>
      <c r="S143" s="58"/>
      <c r="T143" s="59"/>
      <c r="U143" s="32"/>
      <c r="V143" s="32"/>
      <c r="W143" s="32"/>
      <c r="X143" s="32"/>
      <c r="Y143" s="32"/>
      <c r="Z143" s="32"/>
      <c r="AA143" s="32"/>
      <c r="AB143" s="32"/>
      <c r="AC143" s="32"/>
      <c r="AD143" s="32"/>
      <c r="AE143" s="32"/>
      <c r="AT143" s="17" t="s">
        <v>213</v>
      </c>
      <c r="AU143" s="17" t="s">
        <v>87</v>
      </c>
    </row>
    <row r="144" spans="1:65" s="2" customFormat="1" ht="16.5" customHeight="1">
      <c r="A144" s="32"/>
      <c r="B144" s="143"/>
      <c r="C144" s="144" t="s">
        <v>14</v>
      </c>
      <c r="D144" s="144" t="s">
        <v>208</v>
      </c>
      <c r="E144" s="145" t="s">
        <v>1891</v>
      </c>
      <c r="F144" s="146" t="s">
        <v>1892</v>
      </c>
      <c r="G144" s="147" t="s">
        <v>612</v>
      </c>
      <c r="H144" s="148">
        <v>920</v>
      </c>
      <c r="I144" s="149"/>
      <c r="J144" s="150">
        <f>ROUND(I144*H144,2)</f>
        <v>0</v>
      </c>
      <c r="K144" s="151"/>
      <c r="L144" s="33"/>
      <c r="M144" s="152" t="s">
        <v>1</v>
      </c>
      <c r="N144" s="153" t="s">
        <v>44</v>
      </c>
      <c r="O144" s="58"/>
      <c r="P144" s="154">
        <f>O144*H144</f>
        <v>0</v>
      </c>
      <c r="Q144" s="154">
        <v>0</v>
      </c>
      <c r="R144" s="154">
        <f>Q144*H144</f>
        <v>0</v>
      </c>
      <c r="S144" s="154">
        <v>0</v>
      </c>
      <c r="T144" s="155">
        <f>S144*H144</f>
        <v>0</v>
      </c>
      <c r="U144" s="32"/>
      <c r="V144" s="32"/>
      <c r="W144" s="32"/>
      <c r="X144" s="32"/>
      <c r="Y144" s="32"/>
      <c r="Z144" s="32"/>
      <c r="AA144" s="32"/>
      <c r="AB144" s="32"/>
      <c r="AC144" s="32"/>
      <c r="AD144" s="32"/>
      <c r="AE144" s="32"/>
      <c r="AR144" s="156" t="s">
        <v>902</v>
      </c>
      <c r="AT144" s="156" t="s">
        <v>208</v>
      </c>
      <c r="AU144" s="156" t="s">
        <v>87</v>
      </c>
      <c r="AY144" s="17" t="s">
        <v>207</v>
      </c>
      <c r="BE144" s="157">
        <f>IF(N144="základní",J144,0)</f>
        <v>0</v>
      </c>
      <c r="BF144" s="157">
        <f>IF(N144="snížená",J144,0)</f>
        <v>0</v>
      </c>
      <c r="BG144" s="157">
        <f>IF(N144="zákl. přenesená",J144,0)</f>
        <v>0</v>
      </c>
      <c r="BH144" s="157">
        <f>IF(N144="sníž. přenesená",J144,0)</f>
        <v>0</v>
      </c>
      <c r="BI144" s="157">
        <f>IF(N144="nulová",J144,0)</f>
        <v>0</v>
      </c>
      <c r="BJ144" s="17" t="s">
        <v>87</v>
      </c>
      <c r="BK144" s="157">
        <f>ROUND(I144*H144,2)</f>
        <v>0</v>
      </c>
      <c r="BL144" s="17" t="s">
        <v>902</v>
      </c>
      <c r="BM144" s="156" t="s">
        <v>2287</v>
      </c>
    </row>
    <row r="145" spans="1:47" s="2" customFormat="1" ht="19.5">
      <c r="A145" s="32"/>
      <c r="B145" s="33"/>
      <c r="C145" s="32"/>
      <c r="D145" s="158" t="s">
        <v>213</v>
      </c>
      <c r="E145" s="32"/>
      <c r="F145" s="159" t="s">
        <v>1894</v>
      </c>
      <c r="G145" s="32"/>
      <c r="H145" s="32"/>
      <c r="I145" s="160"/>
      <c r="J145" s="32"/>
      <c r="K145" s="32"/>
      <c r="L145" s="33"/>
      <c r="M145" s="161"/>
      <c r="N145" s="162"/>
      <c r="O145" s="58"/>
      <c r="P145" s="58"/>
      <c r="Q145" s="58"/>
      <c r="R145" s="58"/>
      <c r="S145" s="58"/>
      <c r="T145" s="59"/>
      <c r="U145" s="32"/>
      <c r="V145" s="32"/>
      <c r="W145" s="32"/>
      <c r="X145" s="32"/>
      <c r="Y145" s="32"/>
      <c r="Z145" s="32"/>
      <c r="AA145" s="32"/>
      <c r="AB145" s="32"/>
      <c r="AC145" s="32"/>
      <c r="AD145" s="32"/>
      <c r="AE145" s="32"/>
      <c r="AT145" s="17" t="s">
        <v>213</v>
      </c>
      <c r="AU145" s="17" t="s">
        <v>87</v>
      </c>
    </row>
    <row r="146" spans="1:65" s="2" customFormat="1" ht="16.5" customHeight="1">
      <c r="A146" s="32"/>
      <c r="B146" s="143"/>
      <c r="C146" s="144" t="s">
        <v>231</v>
      </c>
      <c r="D146" s="144" t="s">
        <v>208</v>
      </c>
      <c r="E146" s="145" t="s">
        <v>2091</v>
      </c>
      <c r="F146" s="146" t="s">
        <v>2092</v>
      </c>
      <c r="G146" s="147" t="s">
        <v>612</v>
      </c>
      <c r="H146" s="148">
        <v>120</v>
      </c>
      <c r="I146" s="149"/>
      <c r="J146" s="150">
        <f>ROUND(I146*H146,2)</f>
        <v>0</v>
      </c>
      <c r="K146" s="151"/>
      <c r="L146" s="33"/>
      <c r="M146" s="152" t="s">
        <v>1</v>
      </c>
      <c r="N146" s="153" t="s">
        <v>44</v>
      </c>
      <c r="O146" s="58"/>
      <c r="P146" s="154">
        <f>O146*H146</f>
        <v>0</v>
      </c>
      <c r="Q146" s="154">
        <v>0</v>
      </c>
      <c r="R146" s="154">
        <f>Q146*H146</f>
        <v>0</v>
      </c>
      <c r="S146" s="154">
        <v>0</v>
      </c>
      <c r="T146" s="155">
        <f>S146*H146</f>
        <v>0</v>
      </c>
      <c r="U146" s="32"/>
      <c r="V146" s="32"/>
      <c r="W146" s="32"/>
      <c r="X146" s="32"/>
      <c r="Y146" s="32"/>
      <c r="Z146" s="32"/>
      <c r="AA146" s="32"/>
      <c r="AB146" s="32"/>
      <c r="AC146" s="32"/>
      <c r="AD146" s="32"/>
      <c r="AE146" s="32"/>
      <c r="AR146" s="156" t="s">
        <v>902</v>
      </c>
      <c r="AT146" s="156" t="s">
        <v>208</v>
      </c>
      <c r="AU146" s="156" t="s">
        <v>87</v>
      </c>
      <c r="AY146" s="17" t="s">
        <v>207</v>
      </c>
      <c r="BE146" s="157">
        <f>IF(N146="základní",J146,0)</f>
        <v>0</v>
      </c>
      <c r="BF146" s="157">
        <f>IF(N146="snížená",J146,0)</f>
        <v>0</v>
      </c>
      <c r="BG146" s="157">
        <f>IF(N146="zákl. přenesená",J146,0)</f>
        <v>0</v>
      </c>
      <c r="BH146" s="157">
        <f>IF(N146="sníž. přenesená",J146,0)</f>
        <v>0</v>
      </c>
      <c r="BI146" s="157">
        <f>IF(N146="nulová",J146,0)</f>
        <v>0</v>
      </c>
      <c r="BJ146" s="17" t="s">
        <v>87</v>
      </c>
      <c r="BK146" s="157">
        <f>ROUND(I146*H146,2)</f>
        <v>0</v>
      </c>
      <c r="BL146" s="17" t="s">
        <v>902</v>
      </c>
      <c r="BM146" s="156" t="s">
        <v>2288</v>
      </c>
    </row>
    <row r="147" spans="1:47" s="2" customFormat="1" ht="19.5">
      <c r="A147" s="32"/>
      <c r="B147" s="33"/>
      <c r="C147" s="32"/>
      <c r="D147" s="158" t="s">
        <v>213</v>
      </c>
      <c r="E147" s="32"/>
      <c r="F147" s="159" t="s">
        <v>2094</v>
      </c>
      <c r="G147" s="32"/>
      <c r="H147" s="32"/>
      <c r="I147" s="160"/>
      <c r="J147" s="32"/>
      <c r="K147" s="32"/>
      <c r="L147" s="33"/>
      <c r="M147" s="161"/>
      <c r="N147" s="162"/>
      <c r="O147" s="58"/>
      <c r="P147" s="58"/>
      <c r="Q147" s="58"/>
      <c r="R147" s="58"/>
      <c r="S147" s="58"/>
      <c r="T147" s="59"/>
      <c r="U147" s="32"/>
      <c r="V147" s="32"/>
      <c r="W147" s="32"/>
      <c r="X147" s="32"/>
      <c r="Y147" s="32"/>
      <c r="Z147" s="32"/>
      <c r="AA147" s="32"/>
      <c r="AB147" s="32"/>
      <c r="AC147" s="32"/>
      <c r="AD147" s="32"/>
      <c r="AE147" s="32"/>
      <c r="AT147" s="17" t="s">
        <v>213</v>
      </c>
      <c r="AU147" s="17" t="s">
        <v>87</v>
      </c>
    </row>
    <row r="148" spans="1:65" s="2" customFormat="1" ht="33" customHeight="1">
      <c r="A148" s="32"/>
      <c r="B148" s="143"/>
      <c r="C148" s="144" t="s">
        <v>254</v>
      </c>
      <c r="D148" s="144" t="s">
        <v>208</v>
      </c>
      <c r="E148" s="145" t="s">
        <v>2095</v>
      </c>
      <c r="F148" s="146" t="s">
        <v>2096</v>
      </c>
      <c r="G148" s="147" t="s">
        <v>333</v>
      </c>
      <c r="H148" s="148">
        <v>300</v>
      </c>
      <c r="I148" s="149"/>
      <c r="J148" s="150">
        <f>ROUND(I148*H148,2)</f>
        <v>0</v>
      </c>
      <c r="K148" s="151"/>
      <c r="L148" s="33"/>
      <c r="M148" s="152" t="s">
        <v>1</v>
      </c>
      <c r="N148" s="153" t="s">
        <v>44</v>
      </c>
      <c r="O148" s="58"/>
      <c r="P148" s="154">
        <f>O148*H148</f>
        <v>0</v>
      </c>
      <c r="Q148" s="154">
        <v>0</v>
      </c>
      <c r="R148" s="154">
        <f>Q148*H148</f>
        <v>0</v>
      </c>
      <c r="S148" s="154">
        <v>0</v>
      </c>
      <c r="T148" s="155">
        <f>S148*H148</f>
        <v>0</v>
      </c>
      <c r="U148" s="32"/>
      <c r="V148" s="32"/>
      <c r="W148" s="32"/>
      <c r="X148" s="32"/>
      <c r="Y148" s="32"/>
      <c r="Z148" s="32"/>
      <c r="AA148" s="32"/>
      <c r="AB148" s="32"/>
      <c r="AC148" s="32"/>
      <c r="AD148" s="32"/>
      <c r="AE148" s="32"/>
      <c r="AR148" s="156" t="s">
        <v>902</v>
      </c>
      <c r="AT148" s="156" t="s">
        <v>208</v>
      </c>
      <c r="AU148" s="156" t="s">
        <v>87</v>
      </c>
      <c r="AY148" s="17" t="s">
        <v>207</v>
      </c>
      <c r="BE148" s="157">
        <f>IF(N148="základní",J148,0)</f>
        <v>0</v>
      </c>
      <c r="BF148" s="157">
        <f>IF(N148="snížená",J148,0)</f>
        <v>0</v>
      </c>
      <c r="BG148" s="157">
        <f>IF(N148="zákl. přenesená",J148,0)</f>
        <v>0</v>
      </c>
      <c r="BH148" s="157">
        <f>IF(N148="sníž. přenesená",J148,0)</f>
        <v>0</v>
      </c>
      <c r="BI148" s="157">
        <f>IF(N148="nulová",J148,0)</f>
        <v>0</v>
      </c>
      <c r="BJ148" s="17" t="s">
        <v>87</v>
      </c>
      <c r="BK148" s="157">
        <f>ROUND(I148*H148,2)</f>
        <v>0</v>
      </c>
      <c r="BL148" s="17" t="s">
        <v>902</v>
      </c>
      <c r="BM148" s="156" t="s">
        <v>2289</v>
      </c>
    </row>
    <row r="149" spans="1:47" s="2" customFormat="1" ht="48.75">
      <c r="A149" s="32"/>
      <c r="B149" s="33"/>
      <c r="C149" s="32"/>
      <c r="D149" s="158" t="s">
        <v>213</v>
      </c>
      <c r="E149" s="32"/>
      <c r="F149" s="159" t="s">
        <v>2098</v>
      </c>
      <c r="G149" s="32"/>
      <c r="H149" s="32"/>
      <c r="I149" s="160"/>
      <c r="J149" s="32"/>
      <c r="K149" s="32"/>
      <c r="L149" s="33"/>
      <c r="M149" s="161"/>
      <c r="N149" s="162"/>
      <c r="O149" s="58"/>
      <c r="P149" s="58"/>
      <c r="Q149" s="58"/>
      <c r="R149" s="58"/>
      <c r="S149" s="58"/>
      <c r="T149" s="59"/>
      <c r="U149" s="32"/>
      <c r="V149" s="32"/>
      <c r="W149" s="32"/>
      <c r="X149" s="32"/>
      <c r="Y149" s="32"/>
      <c r="Z149" s="32"/>
      <c r="AA149" s="32"/>
      <c r="AB149" s="32"/>
      <c r="AC149" s="32"/>
      <c r="AD149" s="32"/>
      <c r="AE149" s="32"/>
      <c r="AT149" s="17" t="s">
        <v>213</v>
      </c>
      <c r="AU149" s="17" t="s">
        <v>87</v>
      </c>
    </row>
    <row r="150" spans="1:65" s="2" customFormat="1" ht="33" customHeight="1">
      <c r="A150" s="32"/>
      <c r="B150" s="143"/>
      <c r="C150" s="144" t="s">
        <v>235</v>
      </c>
      <c r="D150" s="144" t="s">
        <v>208</v>
      </c>
      <c r="E150" s="145" t="s">
        <v>1902</v>
      </c>
      <c r="F150" s="146" t="s">
        <v>1903</v>
      </c>
      <c r="G150" s="147" t="s">
        <v>333</v>
      </c>
      <c r="H150" s="148">
        <v>50</v>
      </c>
      <c r="I150" s="149"/>
      <c r="J150" s="150">
        <f>ROUND(I150*H150,2)</f>
        <v>0</v>
      </c>
      <c r="K150" s="151"/>
      <c r="L150" s="33"/>
      <c r="M150" s="152" t="s">
        <v>1</v>
      </c>
      <c r="N150" s="153" t="s">
        <v>44</v>
      </c>
      <c r="O150" s="58"/>
      <c r="P150" s="154">
        <f>O150*H150</f>
        <v>0</v>
      </c>
      <c r="Q150" s="154">
        <v>0</v>
      </c>
      <c r="R150" s="154">
        <f>Q150*H150</f>
        <v>0</v>
      </c>
      <c r="S150" s="154">
        <v>0</v>
      </c>
      <c r="T150" s="155">
        <f>S150*H150</f>
        <v>0</v>
      </c>
      <c r="U150" s="32"/>
      <c r="V150" s="32"/>
      <c r="W150" s="32"/>
      <c r="X150" s="32"/>
      <c r="Y150" s="32"/>
      <c r="Z150" s="32"/>
      <c r="AA150" s="32"/>
      <c r="AB150" s="32"/>
      <c r="AC150" s="32"/>
      <c r="AD150" s="32"/>
      <c r="AE150" s="32"/>
      <c r="AR150" s="156" t="s">
        <v>902</v>
      </c>
      <c r="AT150" s="156" t="s">
        <v>208</v>
      </c>
      <c r="AU150" s="156" t="s">
        <v>87</v>
      </c>
      <c r="AY150" s="17" t="s">
        <v>207</v>
      </c>
      <c r="BE150" s="157">
        <f>IF(N150="základní",J150,0)</f>
        <v>0</v>
      </c>
      <c r="BF150" s="157">
        <f>IF(N150="snížená",J150,0)</f>
        <v>0</v>
      </c>
      <c r="BG150" s="157">
        <f>IF(N150="zákl. přenesená",J150,0)</f>
        <v>0</v>
      </c>
      <c r="BH150" s="157">
        <f>IF(N150="sníž. přenesená",J150,0)</f>
        <v>0</v>
      </c>
      <c r="BI150" s="157">
        <f>IF(N150="nulová",J150,0)</f>
        <v>0</v>
      </c>
      <c r="BJ150" s="17" t="s">
        <v>87</v>
      </c>
      <c r="BK150" s="157">
        <f>ROUND(I150*H150,2)</f>
        <v>0</v>
      </c>
      <c r="BL150" s="17" t="s">
        <v>902</v>
      </c>
      <c r="BM150" s="156" t="s">
        <v>2290</v>
      </c>
    </row>
    <row r="151" spans="1:47" s="2" customFormat="1" ht="48.75">
      <c r="A151" s="32"/>
      <c r="B151" s="33"/>
      <c r="C151" s="32"/>
      <c r="D151" s="158" t="s">
        <v>213</v>
      </c>
      <c r="E151" s="32"/>
      <c r="F151" s="159" t="s">
        <v>1905</v>
      </c>
      <c r="G151" s="32"/>
      <c r="H151" s="32"/>
      <c r="I151" s="160"/>
      <c r="J151" s="32"/>
      <c r="K151" s="32"/>
      <c r="L151" s="33"/>
      <c r="M151" s="161"/>
      <c r="N151" s="162"/>
      <c r="O151" s="58"/>
      <c r="P151" s="58"/>
      <c r="Q151" s="58"/>
      <c r="R151" s="58"/>
      <c r="S151" s="58"/>
      <c r="T151" s="59"/>
      <c r="U151" s="32"/>
      <c r="V151" s="32"/>
      <c r="W151" s="32"/>
      <c r="X151" s="32"/>
      <c r="Y151" s="32"/>
      <c r="Z151" s="32"/>
      <c r="AA151" s="32"/>
      <c r="AB151" s="32"/>
      <c r="AC151" s="32"/>
      <c r="AD151" s="32"/>
      <c r="AE151" s="32"/>
      <c r="AT151" s="17" t="s">
        <v>213</v>
      </c>
      <c r="AU151" s="17" t="s">
        <v>87</v>
      </c>
    </row>
    <row r="152" spans="1:65" s="2" customFormat="1" ht="33" customHeight="1">
      <c r="A152" s="32"/>
      <c r="B152" s="143"/>
      <c r="C152" s="144" t="s">
        <v>8</v>
      </c>
      <c r="D152" s="144" t="s">
        <v>208</v>
      </c>
      <c r="E152" s="145" t="s">
        <v>1910</v>
      </c>
      <c r="F152" s="146" t="s">
        <v>1911</v>
      </c>
      <c r="G152" s="147" t="s">
        <v>333</v>
      </c>
      <c r="H152" s="148">
        <v>2</v>
      </c>
      <c r="I152" s="149"/>
      <c r="J152" s="150">
        <f>ROUND(I152*H152,2)</f>
        <v>0</v>
      </c>
      <c r="K152" s="151"/>
      <c r="L152" s="33"/>
      <c r="M152" s="152" t="s">
        <v>1</v>
      </c>
      <c r="N152" s="153" t="s">
        <v>44</v>
      </c>
      <c r="O152" s="58"/>
      <c r="P152" s="154">
        <f>O152*H152</f>
        <v>0</v>
      </c>
      <c r="Q152" s="154">
        <v>0</v>
      </c>
      <c r="R152" s="154">
        <f>Q152*H152</f>
        <v>0</v>
      </c>
      <c r="S152" s="154">
        <v>0</v>
      </c>
      <c r="T152" s="155">
        <f>S152*H152</f>
        <v>0</v>
      </c>
      <c r="U152" s="32"/>
      <c r="V152" s="32"/>
      <c r="W152" s="32"/>
      <c r="X152" s="32"/>
      <c r="Y152" s="32"/>
      <c r="Z152" s="32"/>
      <c r="AA152" s="32"/>
      <c r="AB152" s="32"/>
      <c r="AC152" s="32"/>
      <c r="AD152" s="32"/>
      <c r="AE152" s="32"/>
      <c r="AR152" s="156" t="s">
        <v>902</v>
      </c>
      <c r="AT152" s="156" t="s">
        <v>208</v>
      </c>
      <c r="AU152" s="156" t="s">
        <v>87</v>
      </c>
      <c r="AY152" s="17" t="s">
        <v>207</v>
      </c>
      <c r="BE152" s="157">
        <f>IF(N152="základní",J152,0)</f>
        <v>0</v>
      </c>
      <c r="BF152" s="157">
        <f>IF(N152="snížená",J152,0)</f>
        <v>0</v>
      </c>
      <c r="BG152" s="157">
        <f>IF(N152="zákl. přenesená",J152,0)</f>
        <v>0</v>
      </c>
      <c r="BH152" s="157">
        <f>IF(N152="sníž. přenesená",J152,0)</f>
        <v>0</v>
      </c>
      <c r="BI152" s="157">
        <f>IF(N152="nulová",J152,0)</f>
        <v>0</v>
      </c>
      <c r="BJ152" s="17" t="s">
        <v>87</v>
      </c>
      <c r="BK152" s="157">
        <f>ROUND(I152*H152,2)</f>
        <v>0</v>
      </c>
      <c r="BL152" s="17" t="s">
        <v>902</v>
      </c>
      <c r="BM152" s="156" t="s">
        <v>2291</v>
      </c>
    </row>
    <row r="153" spans="1:47" s="2" customFormat="1" ht="29.25">
      <c r="A153" s="32"/>
      <c r="B153" s="33"/>
      <c r="C153" s="32"/>
      <c r="D153" s="158" t="s">
        <v>213</v>
      </c>
      <c r="E153" s="32"/>
      <c r="F153" s="159" t="s">
        <v>1913</v>
      </c>
      <c r="G153" s="32"/>
      <c r="H153" s="32"/>
      <c r="I153" s="160"/>
      <c r="J153" s="32"/>
      <c r="K153" s="32"/>
      <c r="L153" s="33"/>
      <c r="M153" s="161"/>
      <c r="N153" s="162"/>
      <c r="O153" s="58"/>
      <c r="P153" s="58"/>
      <c r="Q153" s="58"/>
      <c r="R153" s="58"/>
      <c r="S153" s="58"/>
      <c r="T153" s="59"/>
      <c r="U153" s="32"/>
      <c r="V153" s="32"/>
      <c r="W153" s="32"/>
      <c r="X153" s="32"/>
      <c r="Y153" s="32"/>
      <c r="Z153" s="32"/>
      <c r="AA153" s="32"/>
      <c r="AB153" s="32"/>
      <c r="AC153" s="32"/>
      <c r="AD153" s="32"/>
      <c r="AE153" s="32"/>
      <c r="AT153" s="17" t="s">
        <v>213</v>
      </c>
      <c r="AU153" s="17" t="s">
        <v>87</v>
      </c>
    </row>
    <row r="154" spans="1:65" s="2" customFormat="1" ht="33" customHeight="1">
      <c r="A154" s="32"/>
      <c r="B154" s="143"/>
      <c r="C154" s="197" t="s">
        <v>238</v>
      </c>
      <c r="D154" s="197" t="s">
        <v>267</v>
      </c>
      <c r="E154" s="198" t="s">
        <v>2101</v>
      </c>
      <c r="F154" s="199" t="s">
        <v>2102</v>
      </c>
      <c r="G154" s="200" t="s">
        <v>612</v>
      </c>
      <c r="H154" s="201">
        <v>1780</v>
      </c>
      <c r="I154" s="202"/>
      <c r="J154" s="203">
        <f>ROUND(I154*H154,2)</f>
        <v>0</v>
      </c>
      <c r="K154" s="204"/>
      <c r="L154" s="205"/>
      <c r="M154" s="206" t="s">
        <v>1</v>
      </c>
      <c r="N154" s="207" t="s">
        <v>44</v>
      </c>
      <c r="O154" s="58"/>
      <c r="P154" s="154">
        <f>O154*H154</f>
        <v>0</v>
      </c>
      <c r="Q154" s="154">
        <v>0</v>
      </c>
      <c r="R154" s="154">
        <f>Q154*H154</f>
        <v>0</v>
      </c>
      <c r="S154" s="154">
        <v>0</v>
      </c>
      <c r="T154" s="155">
        <f>S154*H154</f>
        <v>0</v>
      </c>
      <c r="U154" s="32"/>
      <c r="V154" s="32"/>
      <c r="W154" s="32"/>
      <c r="X154" s="32"/>
      <c r="Y154" s="32"/>
      <c r="Z154" s="32"/>
      <c r="AA154" s="32"/>
      <c r="AB154" s="32"/>
      <c r="AC154" s="32"/>
      <c r="AD154" s="32"/>
      <c r="AE154" s="32"/>
      <c r="AR154" s="156" t="s">
        <v>604</v>
      </c>
      <c r="AT154" s="156" t="s">
        <v>267</v>
      </c>
      <c r="AU154" s="156" t="s">
        <v>87</v>
      </c>
      <c r="AY154" s="17" t="s">
        <v>207</v>
      </c>
      <c r="BE154" s="157">
        <f>IF(N154="základní",J154,0)</f>
        <v>0</v>
      </c>
      <c r="BF154" s="157">
        <f>IF(N154="snížená",J154,0)</f>
        <v>0</v>
      </c>
      <c r="BG154" s="157">
        <f>IF(N154="zákl. přenesená",J154,0)</f>
        <v>0</v>
      </c>
      <c r="BH154" s="157">
        <f>IF(N154="sníž. přenesená",J154,0)</f>
        <v>0</v>
      </c>
      <c r="BI154" s="157">
        <f>IF(N154="nulová",J154,0)</f>
        <v>0</v>
      </c>
      <c r="BJ154" s="17" t="s">
        <v>87</v>
      </c>
      <c r="BK154" s="157">
        <f>ROUND(I154*H154,2)</f>
        <v>0</v>
      </c>
      <c r="BL154" s="17" t="s">
        <v>604</v>
      </c>
      <c r="BM154" s="156" t="s">
        <v>2292</v>
      </c>
    </row>
    <row r="155" spans="1:47" s="2" customFormat="1" ht="19.5">
      <c r="A155" s="32"/>
      <c r="B155" s="33"/>
      <c r="C155" s="32"/>
      <c r="D155" s="158" t="s">
        <v>213</v>
      </c>
      <c r="E155" s="32"/>
      <c r="F155" s="159" t="s">
        <v>2102</v>
      </c>
      <c r="G155" s="32"/>
      <c r="H155" s="32"/>
      <c r="I155" s="160"/>
      <c r="J155" s="32"/>
      <c r="K155" s="32"/>
      <c r="L155" s="33"/>
      <c r="M155" s="161"/>
      <c r="N155" s="162"/>
      <c r="O155" s="58"/>
      <c r="P155" s="58"/>
      <c r="Q155" s="58"/>
      <c r="R155" s="58"/>
      <c r="S155" s="58"/>
      <c r="T155" s="59"/>
      <c r="U155" s="32"/>
      <c r="V155" s="32"/>
      <c r="W155" s="32"/>
      <c r="X155" s="32"/>
      <c r="Y155" s="32"/>
      <c r="Z155" s="32"/>
      <c r="AA155" s="32"/>
      <c r="AB155" s="32"/>
      <c r="AC155" s="32"/>
      <c r="AD155" s="32"/>
      <c r="AE155" s="32"/>
      <c r="AT155" s="17" t="s">
        <v>213</v>
      </c>
      <c r="AU155" s="17" t="s">
        <v>87</v>
      </c>
    </row>
    <row r="156" spans="1:65" s="2" customFormat="1" ht="21.75" customHeight="1">
      <c r="A156" s="32"/>
      <c r="B156" s="143"/>
      <c r="C156" s="197" t="s">
        <v>269</v>
      </c>
      <c r="D156" s="197" t="s">
        <v>267</v>
      </c>
      <c r="E156" s="198" t="s">
        <v>2104</v>
      </c>
      <c r="F156" s="199" t="s">
        <v>2105</v>
      </c>
      <c r="G156" s="200" t="s">
        <v>612</v>
      </c>
      <c r="H156" s="201">
        <v>1140</v>
      </c>
      <c r="I156" s="202"/>
      <c r="J156" s="203">
        <f>ROUND(I156*H156,2)</f>
        <v>0</v>
      </c>
      <c r="K156" s="204"/>
      <c r="L156" s="205"/>
      <c r="M156" s="206" t="s">
        <v>1</v>
      </c>
      <c r="N156" s="207" t="s">
        <v>44</v>
      </c>
      <c r="O156" s="58"/>
      <c r="P156" s="154">
        <f>O156*H156</f>
        <v>0</v>
      </c>
      <c r="Q156" s="154">
        <v>0</v>
      </c>
      <c r="R156" s="154">
        <f>Q156*H156</f>
        <v>0</v>
      </c>
      <c r="S156" s="154">
        <v>0</v>
      </c>
      <c r="T156" s="155">
        <f>S156*H156</f>
        <v>0</v>
      </c>
      <c r="U156" s="32"/>
      <c r="V156" s="32"/>
      <c r="W156" s="32"/>
      <c r="X156" s="32"/>
      <c r="Y156" s="32"/>
      <c r="Z156" s="32"/>
      <c r="AA156" s="32"/>
      <c r="AB156" s="32"/>
      <c r="AC156" s="32"/>
      <c r="AD156" s="32"/>
      <c r="AE156" s="32"/>
      <c r="AR156" s="156" t="s">
        <v>604</v>
      </c>
      <c r="AT156" s="156" t="s">
        <v>267</v>
      </c>
      <c r="AU156" s="156" t="s">
        <v>87</v>
      </c>
      <c r="AY156" s="17" t="s">
        <v>207</v>
      </c>
      <c r="BE156" s="157">
        <f>IF(N156="základní",J156,0)</f>
        <v>0</v>
      </c>
      <c r="BF156" s="157">
        <f>IF(N156="snížená",J156,0)</f>
        <v>0</v>
      </c>
      <c r="BG156" s="157">
        <f>IF(N156="zákl. přenesená",J156,0)</f>
        <v>0</v>
      </c>
      <c r="BH156" s="157">
        <f>IF(N156="sníž. přenesená",J156,0)</f>
        <v>0</v>
      </c>
      <c r="BI156" s="157">
        <f>IF(N156="nulová",J156,0)</f>
        <v>0</v>
      </c>
      <c r="BJ156" s="17" t="s">
        <v>87</v>
      </c>
      <c r="BK156" s="157">
        <f>ROUND(I156*H156,2)</f>
        <v>0</v>
      </c>
      <c r="BL156" s="17" t="s">
        <v>604</v>
      </c>
      <c r="BM156" s="156" t="s">
        <v>2293</v>
      </c>
    </row>
    <row r="157" spans="1:47" s="2" customFormat="1" ht="19.5">
      <c r="A157" s="32"/>
      <c r="B157" s="33"/>
      <c r="C157" s="32"/>
      <c r="D157" s="158" t="s">
        <v>213</v>
      </c>
      <c r="E157" s="32"/>
      <c r="F157" s="159" t="s">
        <v>2105</v>
      </c>
      <c r="G157" s="32"/>
      <c r="H157" s="32"/>
      <c r="I157" s="160"/>
      <c r="J157" s="32"/>
      <c r="K157" s="32"/>
      <c r="L157" s="33"/>
      <c r="M157" s="161"/>
      <c r="N157" s="162"/>
      <c r="O157" s="58"/>
      <c r="P157" s="58"/>
      <c r="Q157" s="58"/>
      <c r="R157" s="58"/>
      <c r="S157" s="58"/>
      <c r="T157" s="59"/>
      <c r="U157" s="32"/>
      <c r="V157" s="32"/>
      <c r="W157" s="32"/>
      <c r="X157" s="32"/>
      <c r="Y157" s="32"/>
      <c r="Z157" s="32"/>
      <c r="AA157" s="32"/>
      <c r="AB157" s="32"/>
      <c r="AC157" s="32"/>
      <c r="AD157" s="32"/>
      <c r="AE157" s="32"/>
      <c r="AT157" s="17" t="s">
        <v>213</v>
      </c>
      <c r="AU157" s="17" t="s">
        <v>87</v>
      </c>
    </row>
    <row r="158" spans="1:65" s="2" customFormat="1" ht="21.75" customHeight="1">
      <c r="A158" s="32"/>
      <c r="B158" s="143"/>
      <c r="C158" s="197" t="s">
        <v>243</v>
      </c>
      <c r="D158" s="197" t="s">
        <v>267</v>
      </c>
      <c r="E158" s="198" t="s">
        <v>2107</v>
      </c>
      <c r="F158" s="199" t="s">
        <v>2108</v>
      </c>
      <c r="G158" s="200" t="s">
        <v>612</v>
      </c>
      <c r="H158" s="201">
        <v>120</v>
      </c>
      <c r="I158" s="202"/>
      <c r="J158" s="203">
        <f>ROUND(I158*H158,2)</f>
        <v>0</v>
      </c>
      <c r="K158" s="204"/>
      <c r="L158" s="205"/>
      <c r="M158" s="206" t="s">
        <v>1</v>
      </c>
      <c r="N158" s="207" t="s">
        <v>44</v>
      </c>
      <c r="O158" s="58"/>
      <c r="P158" s="154">
        <f>O158*H158</f>
        <v>0</v>
      </c>
      <c r="Q158" s="154">
        <v>0</v>
      </c>
      <c r="R158" s="154">
        <f>Q158*H158</f>
        <v>0</v>
      </c>
      <c r="S158" s="154">
        <v>0</v>
      </c>
      <c r="T158" s="155">
        <f>S158*H158</f>
        <v>0</v>
      </c>
      <c r="U158" s="32"/>
      <c r="V158" s="32"/>
      <c r="W158" s="32"/>
      <c r="X158" s="32"/>
      <c r="Y158" s="32"/>
      <c r="Z158" s="32"/>
      <c r="AA158" s="32"/>
      <c r="AB158" s="32"/>
      <c r="AC158" s="32"/>
      <c r="AD158" s="32"/>
      <c r="AE158" s="32"/>
      <c r="AR158" s="156" t="s">
        <v>604</v>
      </c>
      <c r="AT158" s="156" t="s">
        <v>267</v>
      </c>
      <c r="AU158" s="156" t="s">
        <v>87</v>
      </c>
      <c r="AY158" s="17" t="s">
        <v>207</v>
      </c>
      <c r="BE158" s="157">
        <f>IF(N158="základní",J158,0)</f>
        <v>0</v>
      </c>
      <c r="BF158" s="157">
        <f>IF(N158="snížená",J158,0)</f>
        <v>0</v>
      </c>
      <c r="BG158" s="157">
        <f>IF(N158="zákl. přenesená",J158,0)</f>
        <v>0</v>
      </c>
      <c r="BH158" s="157">
        <f>IF(N158="sníž. přenesená",J158,0)</f>
        <v>0</v>
      </c>
      <c r="BI158" s="157">
        <f>IF(N158="nulová",J158,0)</f>
        <v>0</v>
      </c>
      <c r="BJ158" s="17" t="s">
        <v>87</v>
      </c>
      <c r="BK158" s="157">
        <f>ROUND(I158*H158,2)</f>
        <v>0</v>
      </c>
      <c r="BL158" s="17" t="s">
        <v>604</v>
      </c>
      <c r="BM158" s="156" t="s">
        <v>2294</v>
      </c>
    </row>
    <row r="159" spans="1:47" s="2" customFormat="1" ht="19.5">
      <c r="A159" s="32"/>
      <c r="B159" s="33"/>
      <c r="C159" s="32"/>
      <c r="D159" s="158" t="s">
        <v>213</v>
      </c>
      <c r="E159" s="32"/>
      <c r="F159" s="159" t="s">
        <v>2108</v>
      </c>
      <c r="G159" s="32"/>
      <c r="H159" s="32"/>
      <c r="I159" s="160"/>
      <c r="J159" s="32"/>
      <c r="K159" s="32"/>
      <c r="L159" s="33"/>
      <c r="M159" s="161"/>
      <c r="N159" s="162"/>
      <c r="O159" s="58"/>
      <c r="P159" s="58"/>
      <c r="Q159" s="58"/>
      <c r="R159" s="58"/>
      <c r="S159" s="58"/>
      <c r="T159" s="59"/>
      <c r="U159" s="32"/>
      <c r="V159" s="32"/>
      <c r="W159" s="32"/>
      <c r="X159" s="32"/>
      <c r="Y159" s="32"/>
      <c r="Z159" s="32"/>
      <c r="AA159" s="32"/>
      <c r="AB159" s="32"/>
      <c r="AC159" s="32"/>
      <c r="AD159" s="32"/>
      <c r="AE159" s="32"/>
      <c r="AT159" s="17" t="s">
        <v>213</v>
      </c>
      <c r="AU159" s="17" t="s">
        <v>87</v>
      </c>
    </row>
    <row r="160" spans="1:65" s="2" customFormat="1" ht="21.75" customHeight="1">
      <c r="A160" s="32"/>
      <c r="B160" s="143"/>
      <c r="C160" s="144" t="s">
        <v>276</v>
      </c>
      <c r="D160" s="144" t="s">
        <v>208</v>
      </c>
      <c r="E160" s="145" t="s">
        <v>1914</v>
      </c>
      <c r="F160" s="146" t="s">
        <v>1915</v>
      </c>
      <c r="G160" s="147" t="s">
        <v>612</v>
      </c>
      <c r="H160" s="148">
        <v>1260</v>
      </c>
      <c r="I160" s="149"/>
      <c r="J160" s="150">
        <f>ROUND(I160*H160,2)</f>
        <v>0</v>
      </c>
      <c r="K160" s="151"/>
      <c r="L160" s="33"/>
      <c r="M160" s="152" t="s">
        <v>1</v>
      </c>
      <c r="N160" s="153" t="s">
        <v>44</v>
      </c>
      <c r="O160" s="58"/>
      <c r="P160" s="154">
        <f>O160*H160</f>
        <v>0</v>
      </c>
      <c r="Q160" s="154">
        <v>0</v>
      </c>
      <c r="R160" s="154">
        <f>Q160*H160</f>
        <v>0</v>
      </c>
      <c r="S160" s="154">
        <v>0</v>
      </c>
      <c r="T160" s="155">
        <f>S160*H160</f>
        <v>0</v>
      </c>
      <c r="U160" s="32"/>
      <c r="V160" s="32"/>
      <c r="W160" s="32"/>
      <c r="X160" s="32"/>
      <c r="Y160" s="32"/>
      <c r="Z160" s="32"/>
      <c r="AA160" s="32"/>
      <c r="AB160" s="32"/>
      <c r="AC160" s="32"/>
      <c r="AD160" s="32"/>
      <c r="AE160" s="32"/>
      <c r="AR160" s="156" t="s">
        <v>902</v>
      </c>
      <c r="AT160" s="156" t="s">
        <v>208</v>
      </c>
      <c r="AU160" s="156" t="s">
        <v>87</v>
      </c>
      <c r="AY160" s="17" t="s">
        <v>207</v>
      </c>
      <c r="BE160" s="157">
        <f>IF(N160="základní",J160,0)</f>
        <v>0</v>
      </c>
      <c r="BF160" s="157">
        <f>IF(N160="snížená",J160,0)</f>
        <v>0</v>
      </c>
      <c r="BG160" s="157">
        <f>IF(N160="zákl. přenesená",J160,0)</f>
        <v>0</v>
      </c>
      <c r="BH160" s="157">
        <f>IF(N160="sníž. přenesená",J160,0)</f>
        <v>0</v>
      </c>
      <c r="BI160" s="157">
        <f>IF(N160="nulová",J160,0)</f>
        <v>0</v>
      </c>
      <c r="BJ160" s="17" t="s">
        <v>87</v>
      </c>
      <c r="BK160" s="157">
        <f>ROUND(I160*H160,2)</f>
        <v>0</v>
      </c>
      <c r="BL160" s="17" t="s">
        <v>902</v>
      </c>
      <c r="BM160" s="156" t="s">
        <v>2295</v>
      </c>
    </row>
    <row r="161" spans="1:47" s="2" customFormat="1" ht="19.5">
      <c r="A161" s="32"/>
      <c r="B161" s="33"/>
      <c r="C161" s="32"/>
      <c r="D161" s="158" t="s">
        <v>213</v>
      </c>
      <c r="E161" s="32"/>
      <c r="F161" s="159" t="s">
        <v>1915</v>
      </c>
      <c r="G161" s="32"/>
      <c r="H161" s="32"/>
      <c r="I161" s="160"/>
      <c r="J161" s="32"/>
      <c r="K161" s="32"/>
      <c r="L161" s="33"/>
      <c r="M161" s="161"/>
      <c r="N161" s="162"/>
      <c r="O161" s="58"/>
      <c r="P161" s="58"/>
      <c r="Q161" s="58"/>
      <c r="R161" s="58"/>
      <c r="S161" s="58"/>
      <c r="T161" s="59"/>
      <c r="U161" s="32"/>
      <c r="V161" s="32"/>
      <c r="W161" s="32"/>
      <c r="X161" s="32"/>
      <c r="Y161" s="32"/>
      <c r="Z161" s="32"/>
      <c r="AA161" s="32"/>
      <c r="AB161" s="32"/>
      <c r="AC161" s="32"/>
      <c r="AD161" s="32"/>
      <c r="AE161" s="32"/>
      <c r="AT161" s="17" t="s">
        <v>213</v>
      </c>
      <c r="AU161" s="17" t="s">
        <v>87</v>
      </c>
    </row>
    <row r="162" spans="1:65" s="2" customFormat="1" ht="21.75" customHeight="1">
      <c r="A162" s="32"/>
      <c r="B162" s="143"/>
      <c r="C162" s="144" t="s">
        <v>246</v>
      </c>
      <c r="D162" s="144" t="s">
        <v>208</v>
      </c>
      <c r="E162" s="145" t="s">
        <v>2111</v>
      </c>
      <c r="F162" s="146" t="s">
        <v>2112</v>
      </c>
      <c r="G162" s="147" t="s">
        <v>333</v>
      </c>
      <c r="H162" s="148">
        <v>9</v>
      </c>
      <c r="I162" s="149"/>
      <c r="J162" s="150">
        <f>ROUND(I162*H162,2)</f>
        <v>0</v>
      </c>
      <c r="K162" s="151"/>
      <c r="L162" s="33"/>
      <c r="M162" s="152" t="s">
        <v>1</v>
      </c>
      <c r="N162" s="153" t="s">
        <v>44</v>
      </c>
      <c r="O162" s="58"/>
      <c r="P162" s="154">
        <f>O162*H162</f>
        <v>0</v>
      </c>
      <c r="Q162" s="154">
        <v>0</v>
      </c>
      <c r="R162" s="154">
        <f>Q162*H162</f>
        <v>0</v>
      </c>
      <c r="S162" s="154">
        <v>0</v>
      </c>
      <c r="T162" s="155">
        <f>S162*H162</f>
        <v>0</v>
      </c>
      <c r="U162" s="32"/>
      <c r="V162" s="32"/>
      <c r="W162" s="32"/>
      <c r="X162" s="32"/>
      <c r="Y162" s="32"/>
      <c r="Z162" s="32"/>
      <c r="AA162" s="32"/>
      <c r="AB162" s="32"/>
      <c r="AC162" s="32"/>
      <c r="AD162" s="32"/>
      <c r="AE162" s="32"/>
      <c r="AR162" s="156" t="s">
        <v>902</v>
      </c>
      <c r="AT162" s="156" t="s">
        <v>208</v>
      </c>
      <c r="AU162" s="156" t="s">
        <v>87</v>
      </c>
      <c r="AY162" s="17" t="s">
        <v>207</v>
      </c>
      <c r="BE162" s="157">
        <f>IF(N162="základní",J162,0)</f>
        <v>0</v>
      </c>
      <c r="BF162" s="157">
        <f>IF(N162="snížená",J162,0)</f>
        <v>0</v>
      </c>
      <c r="BG162" s="157">
        <f>IF(N162="zákl. přenesená",J162,0)</f>
        <v>0</v>
      </c>
      <c r="BH162" s="157">
        <f>IF(N162="sníž. přenesená",J162,0)</f>
        <v>0</v>
      </c>
      <c r="BI162" s="157">
        <f>IF(N162="nulová",J162,0)</f>
        <v>0</v>
      </c>
      <c r="BJ162" s="17" t="s">
        <v>87</v>
      </c>
      <c r="BK162" s="157">
        <f>ROUND(I162*H162,2)</f>
        <v>0</v>
      </c>
      <c r="BL162" s="17" t="s">
        <v>902</v>
      </c>
      <c r="BM162" s="156" t="s">
        <v>2296</v>
      </c>
    </row>
    <row r="163" spans="1:47" s="2" customFormat="1" ht="39">
      <c r="A163" s="32"/>
      <c r="B163" s="33"/>
      <c r="C163" s="32"/>
      <c r="D163" s="158" t="s">
        <v>213</v>
      </c>
      <c r="E163" s="32"/>
      <c r="F163" s="159" t="s">
        <v>2114</v>
      </c>
      <c r="G163" s="32"/>
      <c r="H163" s="32"/>
      <c r="I163" s="160"/>
      <c r="J163" s="32"/>
      <c r="K163" s="32"/>
      <c r="L163" s="33"/>
      <c r="M163" s="161"/>
      <c r="N163" s="162"/>
      <c r="O163" s="58"/>
      <c r="P163" s="58"/>
      <c r="Q163" s="58"/>
      <c r="R163" s="58"/>
      <c r="S163" s="58"/>
      <c r="T163" s="59"/>
      <c r="U163" s="32"/>
      <c r="V163" s="32"/>
      <c r="W163" s="32"/>
      <c r="X163" s="32"/>
      <c r="Y163" s="32"/>
      <c r="Z163" s="32"/>
      <c r="AA163" s="32"/>
      <c r="AB163" s="32"/>
      <c r="AC163" s="32"/>
      <c r="AD163" s="32"/>
      <c r="AE163" s="32"/>
      <c r="AT163" s="17" t="s">
        <v>213</v>
      </c>
      <c r="AU163" s="17" t="s">
        <v>87</v>
      </c>
    </row>
    <row r="164" spans="1:65" s="2" customFormat="1" ht="33" customHeight="1">
      <c r="A164" s="32"/>
      <c r="B164" s="143"/>
      <c r="C164" s="144" t="s">
        <v>7</v>
      </c>
      <c r="D164" s="144" t="s">
        <v>208</v>
      </c>
      <c r="E164" s="145" t="s">
        <v>2115</v>
      </c>
      <c r="F164" s="146" t="s">
        <v>2116</v>
      </c>
      <c r="G164" s="147" t="s">
        <v>333</v>
      </c>
      <c r="H164" s="148">
        <v>62</v>
      </c>
      <c r="I164" s="149"/>
      <c r="J164" s="150">
        <f>ROUND(I164*H164,2)</f>
        <v>0</v>
      </c>
      <c r="K164" s="151"/>
      <c r="L164" s="33"/>
      <c r="M164" s="152" t="s">
        <v>1</v>
      </c>
      <c r="N164" s="153" t="s">
        <v>44</v>
      </c>
      <c r="O164" s="58"/>
      <c r="P164" s="154">
        <f>O164*H164</f>
        <v>0</v>
      </c>
      <c r="Q164" s="154">
        <v>0</v>
      </c>
      <c r="R164" s="154">
        <f>Q164*H164</f>
        <v>0</v>
      </c>
      <c r="S164" s="154">
        <v>0</v>
      </c>
      <c r="T164" s="155">
        <f>S164*H164</f>
        <v>0</v>
      </c>
      <c r="U164" s="32"/>
      <c r="V164" s="32"/>
      <c r="W164" s="32"/>
      <c r="X164" s="32"/>
      <c r="Y164" s="32"/>
      <c r="Z164" s="32"/>
      <c r="AA164" s="32"/>
      <c r="AB164" s="32"/>
      <c r="AC164" s="32"/>
      <c r="AD164" s="32"/>
      <c r="AE164" s="32"/>
      <c r="AR164" s="156" t="s">
        <v>902</v>
      </c>
      <c r="AT164" s="156" t="s">
        <v>208</v>
      </c>
      <c r="AU164" s="156" t="s">
        <v>87</v>
      </c>
      <c r="AY164" s="17" t="s">
        <v>207</v>
      </c>
      <c r="BE164" s="157">
        <f>IF(N164="základní",J164,0)</f>
        <v>0</v>
      </c>
      <c r="BF164" s="157">
        <f>IF(N164="snížená",J164,0)</f>
        <v>0</v>
      </c>
      <c r="BG164" s="157">
        <f>IF(N164="zákl. přenesená",J164,0)</f>
        <v>0</v>
      </c>
      <c r="BH164" s="157">
        <f>IF(N164="sníž. přenesená",J164,0)</f>
        <v>0</v>
      </c>
      <c r="BI164" s="157">
        <f>IF(N164="nulová",J164,0)</f>
        <v>0</v>
      </c>
      <c r="BJ164" s="17" t="s">
        <v>87</v>
      </c>
      <c r="BK164" s="157">
        <f>ROUND(I164*H164,2)</f>
        <v>0</v>
      </c>
      <c r="BL164" s="17" t="s">
        <v>902</v>
      </c>
      <c r="BM164" s="156" t="s">
        <v>2297</v>
      </c>
    </row>
    <row r="165" spans="1:47" s="2" customFormat="1" ht="29.25">
      <c r="A165" s="32"/>
      <c r="B165" s="33"/>
      <c r="C165" s="32"/>
      <c r="D165" s="158" t="s">
        <v>213</v>
      </c>
      <c r="E165" s="32"/>
      <c r="F165" s="159" t="s">
        <v>2118</v>
      </c>
      <c r="G165" s="32"/>
      <c r="H165" s="32"/>
      <c r="I165" s="160"/>
      <c r="J165" s="32"/>
      <c r="K165" s="32"/>
      <c r="L165" s="33"/>
      <c r="M165" s="161"/>
      <c r="N165" s="162"/>
      <c r="O165" s="58"/>
      <c r="P165" s="58"/>
      <c r="Q165" s="58"/>
      <c r="R165" s="58"/>
      <c r="S165" s="58"/>
      <c r="T165" s="59"/>
      <c r="U165" s="32"/>
      <c r="V165" s="32"/>
      <c r="W165" s="32"/>
      <c r="X165" s="32"/>
      <c r="Y165" s="32"/>
      <c r="Z165" s="32"/>
      <c r="AA165" s="32"/>
      <c r="AB165" s="32"/>
      <c r="AC165" s="32"/>
      <c r="AD165" s="32"/>
      <c r="AE165" s="32"/>
      <c r="AT165" s="17" t="s">
        <v>213</v>
      </c>
      <c r="AU165" s="17" t="s">
        <v>87</v>
      </c>
    </row>
    <row r="166" spans="1:65" s="2" customFormat="1" ht="33" customHeight="1">
      <c r="A166" s="32"/>
      <c r="B166" s="143"/>
      <c r="C166" s="144" t="s">
        <v>250</v>
      </c>
      <c r="D166" s="144" t="s">
        <v>208</v>
      </c>
      <c r="E166" s="145" t="s">
        <v>2119</v>
      </c>
      <c r="F166" s="146" t="s">
        <v>2120</v>
      </c>
      <c r="G166" s="147" t="s">
        <v>333</v>
      </c>
      <c r="H166" s="148">
        <v>9</v>
      </c>
      <c r="I166" s="149"/>
      <c r="J166" s="150">
        <f>ROUND(I166*H166,2)</f>
        <v>0</v>
      </c>
      <c r="K166" s="151"/>
      <c r="L166" s="33"/>
      <c r="M166" s="152" t="s">
        <v>1</v>
      </c>
      <c r="N166" s="153" t="s">
        <v>44</v>
      </c>
      <c r="O166" s="58"/>
      <c r="P166" s="154">
        <f>O166*H166</f>
        <v>0</v>
      </c>
      <c r="Q166" s="154">
        <v>0</v>
      </c>
      <c r="R166" s="154">
        <f>Q166*H166</f>
        <v>0</v>
      </c>
      <c r="S166" s="154">
        <v>0</v>
      </c>
      <c r="T166" s="155">
        <f>S166*H166</f>
        <v>0</v>
      </c>
      <c r="U166" s="32"/>
      <c r="V166" s="32"/>
      <c r="W166" s="32"/>
      <c r="X166" s="32"/>
      <c r="Y166" s="32"/>
      <c r="Z166" s="32"/>
      <c r="AA166" s="32"/>
      <c r="AB166" s="32"/>
      <c r="AC166" s="32"/>
      <c r="AD166" s="32"/>
      <c r="AE166" s="32"/>
      <c r="AR166" s="156" t="s">
        <v>902</v>
      </c>
      <c r="AT166" s="156" t="s">
        <v>208</v>
      </c>
      <c r="AU166" s="156" t="s">
        <v>87</v>
      </c>
      <c r="AY166" s="17" t="s">
        <v>207</v>
      </c>
      <c r="BE166" s="157">
        <f>IF(N166="základní",J166,0)</f>
        <v>0</v>
      </c>
      <c r="BF166" s="157">
        <f>IF(N166="snížená",J166,0)</f>
        <v>0</v>
      </c>
      <c r="BG166" s="157">
        <f>IF(N166="zákl. přenesená",J166,0)</f>
        <v>0</v>
      </c>
      <c r="BH166" s="157">
        <f>IF(N166="sníž. přenesená",J166,0)</f>
        <v>0</v>
      </c>
      <c r="BI166" s="157">
        <f>IF(N166="nulová",J166,0)</f>
        <v>0</v>
      </c>
      <c r="BJ166" s="17" t="s">
        <v>87</v>
      </c>
      <c r="BK166" s="157">
        <f>ROUND(I166*H166,2)</f>
        <v>0</v>
      </c>
      <c r="BL166" s="17" t="s">
        <v>902</v>
      </c>
      <c r="BM166" s="156" t="s">
        <v>2298</v>
      </c>
    </row>
    <row r="167" spans="1:47" s="2" customFormat="1" ht="29.25">
      <c r="A167" s="32"/>
      <c r="B167" s="33"/>
      <c r="C167" s="32"/>
      <c r="D167" s="158" t="s">
        <v>213</v>
      </c>
      <c r="E167" s="32"/>
      <c r="F167" s="159" t="s">
        <v>2122</v>
      </c>
      <c r="G167" s="32"/>
      <c r="H167" s="32"/>
      <c r="I167" s="160"/>
      <c r="J167" s="32"/>
      <c r="K167" s="32"/>
      <c r="L167" s="33"/>
      <c r="M167" s="161"/>
      <c r="N167" s="162"/>
      <c r="O167" s="58"/>
      <c r="P167" s="58"/>
      <c r="Q167" s="58"/>
      <c r="R167" s="58"/>
      <c r="S167" s="58"/>
      <c r="T167" s="59"/>
      <c r="U167" s="32"/>
      <c r="V167" s="32"/>
      <c r="W167" s="32"/>
      <c r="X167" s="32"/>
      <c r="Y167" s="32"/>
      <c r="Z167" s="32"/>
      <c r="AA167" s="32"/>
      <c r="AB167" s="32"/>
      <c r="AC167" s="32"/>
      <c r="AD167" s="32"/>
      <c r="AE167" s="32"/>
      <c r="AT167" s="17" t="s">
        <v>213</v>
      </c>
      <c r="AU167" s="17" t="s">
        <v>87</v>
      </c>
    </row>
    <row r="168" spans="1:65" s="2" customFormat="1" ht="21.75" customHeight="1">
      <c r="A168" s="32"/>
      <c r="B168" s="143"/>
      <c r="C168" s="144" t="s">
        <v>289</v>
      </c>
      <c r="D168" s="144" t="s">
        <v>208</v>
      </c>
      <c r="E168" s="145" t="s">
        <v>2123</v>
      </c>
      <c r="F168" s="146" t="s">
        <v>2124</v>
      </c>
      <c r="G168" s="147" t="s">
        <v>333</v>
      </c>
      <c r="H168" s="148">
        <v>62</v>
      </c>
      <c r="I168" s="149"/>
      <c r="J168" s="150">
        <f>ROUND(I168*H168,2)</f>
        <v>0</v>
      </c>
      <c r="K168" s="151"/>
      <c r="L168" s="33"/>
      <c r="M168" s="152" t="s">
        <v>1</v>
      </c>
      <c r="N168" s="153" t="s">
        <v>44</v>
      </c>
      <c r="O168" s="58"/>
      <c r="P168" s="154">
        <f>O168*H168</f>
        <v>0</v>
      </c>
      <c r="Q168" s="154">
        <v>0</v>
      </c>
      <c r="R168" s="154">
        <f>Q168*H168</f>
        <v>0</v>
      </c>
      <c r="S168" s="154">
        <v>0</v>
      </c>
      <c r="T168" s="155">
        <f>S168*H168</f>
        <v>0</v>
      </c>
      <c r="U168" s="32"/>
      <c r="V168" s="32"/>
      <c r="W168" s="32"/>
      <c r="X168" s="32"/>
      <c r="Y168" s="32"/>
      <c r="Z168" s="32"/>
      <c r="AA168" s="32"/>
      <c r="AB168" s="32"/>
      <c r="AC168" s="32"/>
      <c r="AD168" s="32"/>
      <c r="AE168" s="32"/>
      <c r="AR168" s="156" t="s">
        <v>902</v>
      </c>
      <c r="AT168" s="156" t="s">
        <v>208</v>
      </c>
      <c r="AU168" s="156" t="s">
        <v>87</v>
      </c>
      <c r="AY168" s="17" t="s">
        <v>207</v>
      </c>
      <c r="BE168" s="157">
        <f>IF(N168="základní",J168,0)</f>
        <v>0</v>
      </c>
      <c r="BF168" s="157">
        <f>IF(N168="snížená",J168,0)</f>
        <v>0</v>
      </c>
      <c r="BG168" s="157">
        <f>IF(N168="zákl. přenesená",J168,0)</f>
        <v>0</v>
      </c>
      <c r="BH168" s="157">
        <f>IF(N168="sníž. přenesená",J168,0)</f>
        <v>0</v>
      </c>
      <c r="BI168" s="157">
        <f>IF(N168="nulová",J168,0)</f>
        <v>0</v>
      </c>
      <c r="BJ168" s="17" t="s">
        <v>87</v>
      </c>
      <c r="BK168" s="157">
        <f>ROUND(I168*H168,2)</f>
        <v>0</v>
      </c>
      <c r="BL168" s="17" t="s">
        <v>902</v>
      </c>
      <c r="BM168" s="156" t="s">
        <v>2299</v>
      </c>
    </row>
    <row r="169" spans="1:47" s="2" customFormat="1" ht="29.25">
      <c r="A169" s="32"/>
      <c r="B169" s="33"/>
      <c r="C169" s="32"/>
      <c r="D169" s="158" t="s">
        <v>213</v>
      </c>
      <c r="E169" s="32"/>
      <c r="F169" s="159" t="s">
        <v>2126</v>
      </c>
      <c r="G169" s="32"/>
      <c r="H169" s="32"/>
      <c r="I169" s="160"/>
      <c r="J169" s="32"/>
      <c r="K169" s="32"/>
      <c r="L169" s="33"/>
      <c r="M169" s="161"/>
      <c r="N169" s="162"/>
      <c r="O169" s="58"/>
      <c r="P169" s="58"/>
      <c r="Q169" s="58"/>
      <c r="R169" s="58"/>
      <c r="S169" s="58"/>
      <c r="T169" s="59"/>
      <c r="U169" s="32"/>
      <c r="V169" s="32"/>
      <c r="W169" s="32"/>
      <c r="X169" s="32"/>
      <c r="Y169" s="32"/>
      <c r="Z169" s="32"/>
      <c r="AA169" s="32"/>
      <c r="AB169" s="32"/>
      <c r="AC169" s="32"/>
      <c r="AD169" s="32"/>
      <c r="AE169" s="32"/>
      <c r="AT169" s="17" t="s">
        <v>213</v>
      </c>
      <c r="AU169" s="17" t="s">
        <v>87</v>
      </c>
    </row>
    <row r="170" spans="1:65" s="2" customFormat="1" ht="16.5" customHeight="1">
      <c r="A170" s="32"/>
      <c r="B170" s="143"/>
      <c r="C170" s="144" t="s">
        <v>253</v>
      </c>
      <c r="D170" s="144" t="s">
        <v>208</v>
      </c>
      <c r="E170" s="145" t="s">
        <v>2127</v>
      </c>
      <c r="F170" s="146" t="s">
        <v>2128</v>
      </c>
      <c r="G170" s="147" t="s">
        <v>333</v>
      </c>
      <c r="H170" s="148">
        <v>18</v>
      </c>
      <c r="I170" s="149"/>
      <c r="J170" s="150">
        <f>ROUND(I170*H170,2)</f>
        <v>0</v>
      </c>
      <c r="K170" s="151"/>
      <c r="L170" s="33"/>
      <c r="M170" s="152" t="s">
        <v>1</v>
      </c>
      <c r="N170" s="153" t="s">
        <v>44</v>
      </c>
      <c r="O170" s="58"/>
      <c r="P170" s="154">
        <f>O170*H170</f>
        <v>0</v>
      </c>
      <c r="Q170" s="154">
        <v>0</v>
      </c>
      <c r="R170" s="154">
        <f>Q170*H170</f>
        <v>0</v>
      </c>
      <c r="S170" s="154">
        <v>0</v>
      </c>
      <c r="T170" s="155">
        <f>S170*H170</f>
        <v>0</v>
      </c>
      <c r="U170" s="32"/>
      <c r="V170" s="32"/>
      <c r="W170" s="32"/>
      <c r="X170" s="32"/>
      <c r="Y170" s="32"/>
      <c r="Z170" s="32"/>
      <c r="AA170" s="32"/>
      <c r="AB170" s="32"/>
      <c r="AC170" s="32"/>
      <c r="AD170" s="32"/>
      <c r="AE170" s="32"/>
      <c r="AR170" s="156" t="s">
        <v>902</v>
      </c>
      <c r="AT170" s="156" t="s">
        <v>208</v>
      </c>
      <c r="AU170" s="156" t="s">
        <v>87</v>
      </c>
      <c r="AY170" s="17" t="s">
        <v>207</v>
      </c>
      <c r="BE170" s="157">
        <f>IF(N170="základní",J170,0)</f>
        <v>0</v>
      </c>
      <c r="BF170" s="157">
        <f>IF(N170="snížená",J170,0)</f>
        <v>0</v>
      </c>
      <c r="BG170" s="157">
        <f>IF(N170="zákl. přenesená",J170,0)</f>
        <v>0</v>
      </c>
      <c r="BH170" s="157">
        <f>IF(N170="sníž. přenesená",J170,0)</f>
        <v>0</v>
      </c>
      <c r="BI170" s="157">
        <f>IF(N170="nulová",J170,0)</f>
        <v>0</v>
      </c>
      <c r="BJ170" s="17" t="s">
        <v>87</v>
      </c>
      <c r="BK170" s="157">
        <f>ROUND(I170*H170,2)</f>
        <v>0</v>
      </c>
      <c r="BL170" s="17" t="s">
        <v>902</v>
      </c>
      <c r="BM170" s="156" t="s">
        <v>2300</v>
      </c>
    </row>
    <row r="171" spans="1:47" s="2" customFormat="1" ht="29.25">
      <c r="A171" s="32"/>
      <c r="B171" s="33"/>
      <c r="C171" s="32"/>
      <c r="D171" s="158" t="s">
        <v>213</v>
      </c>
      <c r="E171" s="32"/>
      <c r="F171" s="159" t="s">
        <v>2130</v>
      </c>
      <c r="G171" s="32"/>
      <c r="H171" s="32"/>
      <c r="I171" s="160"/>
      <c r="J171" s="32"/>
      <c r="K171" s="32"/>
      <c r="L171" s="33"/>
      <c r="M171" s="161"/>
      <c r="N171" s="162"/>
      <c r="O171" s="58"/>
      <c r="P171" s="58"/>
      <c r="Q171" s="58"/>
      <c r="R171" s="58"/>
      <c r="S171" s="58"/>
      <c r="T171" s="59"/>
      <c r="U171" s="32"/>
      <c r="V171" s="32"/>
      <c r="W171" s="32"/>
      <c r="X171" s="32"/>
      <c r="Y171" s="32"/>
      <c r="Z171" s="32"/>
      <c r="AA171" s="32"/>
      <c r="AB171" s="32"/>
      <c r="AC171" s="32"/>
      <c r="AD171" s="32"/>
      <c r="AE171" s="32"/>
      <c r="AT171" s="17" t="s">
        <v>213</v>
      </c>
      <c r="AU171" s="17" t="s">
        <v>87</v>
      </c>
    </row>
    <row r="172" spans="1:65" s="2" customFormat="1" ht="16.5" customHeight="1">
      <c r="A172" s="32"/>
      <c r="B172" s="143"/>
      <c r="C172" s="144" t="s">
        <v>296</v>
      </c>
      <c r="D172" s="144" t="s">
        <v>208</v>
      </c>
      <c r="E172" s="145" t="s">
        <v>2131</v>
      </c>
      <c r="F172" s="146" t="s">
        <v>2132</v>
      </c>
      <c r="G172" s="147" t="s">
        <v>333</v>
      </c>
      <c r="H172" s="148">
        <v>7</v>
      </c>
      <c r="I172" s="149"/>
      <c r="J172" s="150">
        <f>ROUND(I172*H172,2)</f>
        <v>0</v>
      </c>
      <c r="K172" s="151"/>
      <c r="L172" s="33"/>
      <c r="M172" s="152" t="s">
        <v>1</v>
      </c>
      <c r="N172" s="153" t="s">
        <v>44</v>
      </c>
      <c r="O172" s="58"/>
      <c r="P172" s="154">
        <f>O172*H172</f>
        <v>0</v>
      </c>
      <c r="Q172" s="154">
        <v>0</v>
      </c>
      <c r="R172" s="154">
        <f>Q172*H172</f>
        <v>0</v>
      </c>
      <c r="S172" s="154">
        <v>0</v>
      </c>
      <c r="T172" s="155">
        <f>S172*H172</f>
        <v>0</v>
      </c>
      <c r="U172" s="32"/>
      <c r="V172" s="32"/>
      <c r="W172" s="32"/>
      <c r="X172" s="32"/>
      <c r="Y172" s="32"/>
      <c r="Z172" s="32"/>
      <c r="AA172" s="32"/>
      <c r="AB172" s="32"/>
      <c r="AC172" s="32"/>
      <c r="AD172" s="32"/>
      <c r="AE172" s="32"/>
      <c r="AR172" s="156" t="s">
        <v>902</v>
      </c>
      <c r="AT172" s="156" t="s">
        <v>208</v>
      </c>
      <c r="AU172" s="156" t="s">
        <v>87</v>
      </c>
      <c r="AY172" s="17" t="s">
        <v>207</v>
      </c>
      <c r="BE172" s="157">
        <f>IF(N172="základní",J172,0)</f>
        <v>0</v>
      </c>
      <c r="BF172" s="157">
        <f>IF(N172="snížená",J172,0)</f>
        <v>0</v>
      </c>
      <c r="BG172" s="157">
        <f>IF(N172="zákl. přenesená",J172,0)</f>
        <v>0</v>
      </c>
      <c r="BH172" s="157">
        <f>IF(N172="sníž. přenesená",J172,0)</f>
        <v>0</v>
      </c>
      <c r="BI172" s="157">
        <f>IF(N172="nulová",J172,0)</f>
        <v>0</v>
      </c>
      <c r="BJ172" s="17" t="s">
        <v>87</v>
      </c>
      <c r="BK172" s="157">
        <f>ROUND(I172*H172,2)</f>
        <v>0</v>
      </c>
      <c r="BL172" s="17" t="s">
        <v>902</v>
      </c>
      <c r="BM172" s="156" t="s">
        <v>2301</v>
      </c>
    </row>
    <row r="173" spans="1:47" s="2" customFormat="1" ht="19.5">
      <c r="A173" s="32"/>
      <c r="B173" s="33"/>
      <c r="C173" s="32"/>
      <c r="D173" s="158" t="s">
        <v>213</v>
      </c>
      <c r="E173" s="32"/>
      <c r="F173" s="159" t="s">
        <v>2134</v>
      </c>
      <c r="G173" s="32"/>
      <c r="H173" s="32"/>
      <c r="I173" s="160"/>
      <c r="J173" s="32"/>
      <c r="K173" s="32"/>
      <c r="L173" s="33"/>
      <c r="M173" s="161"/>
      <c r="N173" s="162"/>
      <c r="O173" s="58"/>
      <c r="P173" s="58"/>
      <c r="Q173" s="58"/>
      <c r="R173" s="58"/>
      <c r="S173" s="58"/>
      <c r="T173" s="59"/>
      <c r="U173" s="32"/>
      <c r="V173" s="32"/>
      <c r="W173" s="32"/>
      <c r="X173" s="32"/>
      <c r="Y173" s="32"/>
      <c r="Z173" s="32"/>
      <c r="AA173" s="32"/>
      <c r="AB173" s="32"/>
      <c r="AC173" s="32"/>
      <c r="AD173" s="32"/>
      <c r="AE173" s="32"/>
      <c r="AT173" s="17" t="s">
        <v>213</v>
      </c>
      <c r="AU173" s="17" t="s">
        <v>87</v>
      </c>
    </row>
    <row r="174" spans="1:65" s="2" customFormat="1" ht="21.75" customHeight="1">
      <c r="A174" s="32"/>
      <c r="B174" s="143"/>
      <c r="C174" s="144" t="s">
        <v>258</v>
      </c>
      <c r="D174" s="144" t="s">
        <v>208</v>
      </c>
      <c r="E174" s="145" t="s">
        <v>2135</v>
      </c>
      <c r="F174" s="146" t="s">
        <v>2136</v>
      </c>
      <c r="G174" s="147" t="s">
        <v>1047</v>
      </c>
      <c r="H174" s="148">
        <v>400</v>
      </c>
      <c r="I174" s="149"/>
      <c r="J174" s="150">
        <f>ROUND(I174*H174,2)</f>
        <v>0</v>
      </c>
      <c r="K174" s="151"/>
      <c r="L174" s="33"/>
      <c r="M174" s="152" t="s">
        <v>1</v>
      </c>
      <c r="N174" s="153" t="s">
        <v>44</v>
      </c>
      <c r="O174" s="58"/>
      <c r="P174" s="154">
        <f>O174*H174</f>
        <v>0</v>
      </c>
      <c r="Q174" s="154">
        <v>0</v>
      </c>
      <c r="R174" s="154">
        <f>Q174*H174</f>
        <v>0</v>
      </c>
      <c r="S174" s="154">
        <v>0</v>
      </c>
      <c r="T174" s="155">
        <f>S174*H174</f>
        <v>0</v>
      </c>
      <c r="U174" s="32"/>
      <c r="V174" s="32"/>
      <c r="W174" s="32"/>
      <c r="X174" s="32"/>
      <c r="Y174" s="32"/>
      <c r="Z174" s="32"/>
      <c r="AA174" s="32"/>
      <c r="AB174" s="32"/>
      <c r="AC174" s="32"/>
      <c r="AD174" s="32"/>
      <c r="AE174" s="32"/>
      <c r="AR174" s="156" t="s">
        <v>902</v>
      </c>
      <c r="AT174" s="156" t="s">
        <v>208</v>
      </c>
      <c r="AU174" s="156" t="s">
        <v>87</v>
      </c>
      <c r="AY174" s="17" t="s">
        <v>207</v>
      </c>
      <c r="BE174" s="157">
        <f>IF(N174="základní",J174,0)</f>
        <v>0</v>
      </c>
      <c r="BF174" s="157">
        <f>IF(N174="snížená",J174,0)</f>
        <v>0</v>
      </c>
      <c r="BG174" s="157">
        <f>IF(N174="zákl. přenesená",J174,0)</f>
        <v>0</v>
      </c>
      <c r="BH174" s="157">
        <f>IF(N174="sníž. přenesená",J174,0)</f>
        <v>0</v>
      </c>
      <c r="BI174" s="157">
        <f>IF(N174="nulová",J174,0)</f>
        <v>0</v>
      </c>
      <c r="BJ174" s="17" t="s">
        <v>87</v>
      </c>
      <c r="BK174" s="157">
        <f>ROUND(I174*H174,2)</f>
        <v>0</v>
      </c>
      <c r="BL174" s="17" t="s">
        <v>902</v>
      </c>
      <c r="BM174" s="156" t="s">
        <v>2302</v>
      </c>
    </row>
    <row r="175" spans="1:47" s="2" customFormat="1" ht="19.5">
      <c r="A175" s="32"/>
      <c r="B175" s="33"/>
      <c r="C175" s="32"/>
      <c r="D175" s="158" t="s">
        <v>213</v>
      </c>
      <c r="E175" s="32"/>
      <c r="F175" s="159" t="s">
        <v>2136</v>
      </c>
      <c r="G175" s="32"/>
      <c r="H175" s="32"/>
      <c r="I175" s="160"/>
      <c r="J175" s="32"/>
      <c r="K175" s="32"/>
      <c r="L175" s="33"/>
      <c r="M175" s="161"/>
      <c r="N175" s="162"/>
      <c r="O175" s="58"/>
      <c r="P175" s="58"/>
      <c r="Q175" s="58"/>
      <c r="R175" s="58"/>
      <c r="S175" s="58"/>
      <c r="T175" s="59"/>
      <c r="U175" s="32"/>
      <c r="V175" s="32"/>
      <c r="W175" s="32"/>
      <c r="X175" s="32"/>
      <c r="Y175" s="32"/>
      <c r="Z175" s="32"/>
      <c r="AA175" s="32"/>
      <c r="AB175" s="32"/>
      <c r="AC175" s="32"/>
      <c r="AD175" s="32"/>
      <c r="AE175" s="32"/>
      <c r="AT175" s="17" t="s">
        <v>213</v>
      </c>
      <c r="AU175" s="17" t="s">
        <v>87</v>
      </c>
    </row>
    <row r="176" spans="1:65" s="2" customFormat="1" ht="33" customHeight="1">
      <c r="A176" s="32"/>
      <c r="B176" s="143"/>
      <c r="C176" s="197" t="s">
        <v>303</v>
      </c>
      <c r="D176" s="197" t="s">
        <v>267</v>
      </c>
      <c r="E176" s="198" t="s">
        <v>2138</v>
      </c>
      <c r="F176" s="199" t="s">
        <v>2139</v>
      </c>
      <c r="G176" s="200" t="s">
        <v>333</v>
      </c>
      <c r="H176" s="201">
        <v>9</v>
      </c>
      <c r="I176" s="202"/>
      <c r="J176" s="203">
        <f>ROUND(I176*H176,2)</f>
        <v>0</v>
      </c>
      <c r="K176" s="204"/>
      <c r="L176" s="205"/>
      <c r="M176" s="206" t="s">
        <v>1</v>
      </c>
      <c r="N176" s="207" t="s">
        <v>44</v>
      </c>
      <c r="O176" s="58"/>
      <c r="P176" s="154">
        <f>O176*H176</f>
        <v>0</v>
      </c>
      <c r="Q176" s="154">
        <v>0</v>
      </c>
      <c r="R176" s="154">
        <f>Q176*H176</f>
        <v>0</v>
      </c>
      <c r="S176" s="154">
        <v>0</v>
      </c>
      <c r="T176" s="155">
        <f>S176*H176</f>
        <v>0</v>
      </c>
      <c r="U176" s="32"/>
      <c r="V176" s="32"/>
      <c r="W176" s="32"/>
      <c r="X176" s="32"/>
      <c r="Y176" s="32"/>
      <c r="Z176" s="32"/>
      <c r="AA176" s="32"/>
      <c r="AB176" s="32"/>
      <c r="AC176" s="32"/>
      <c r="AD176" s="32"/>
      <c r="AE176" s="32"/>
      <c r="AR176" s="156" t="s">
        <v>604</v>
      </c>
      <c r="AT176" s="156" t="s">
        <v>267</v>
      </c>
      <c r="AU176" s="156" t="s">
        <v>87</v>
      </c>
      <c r="AY176" s="17" t="s">
        <v>207</v>
      </c>
      <c r="BE176" s="157">
        <f>IF(N176="základní",J176,0)</f>
        <v>0</v>
      </c>
      <c r="BF176" s="157">
        <f>IF(N176="snížená",J176,0)</f>
        <v>0</v>
      </c>
      <c r="BG176" s="157">
        <f>IF(N176="zákl. přenesená",J176,0)</f>
        <v>0</v>
      </c>
      <c r="BH176" s="157">
        <f>IF(N176="sníž. přenesená",J176,0)</f>
        <v>0</v>
      </c>
      <c r="BI176" s="157">
        <f>IF(N176="nulová",J176,0)</f>
        <v>0</v>
      </c>
      <c r="BJ176" s="17" t="s">
        <v>87</v>
      </c>
      <c r="BK176" s="157">
        <f>ROUND(I176*H176,2)</f>
        <v>0</v>
      </c>
      <c r="BL176" s="17" t="s">
        <v>604</v>
      </c>
      <c r="BM176" s="156" t="s">
        <v>2303</v>
      </c>
    </row>
    <row r="177" spans="1:47" s="2" customFormat="1" ht="29.25">
      <c r="A177" s="32"/>
      <c r="B177" s="33"/>
      <c r="C177" s="32"/>
      <c r="D177" s="158" t="s">
        <v>213</v>
      </c>
      <c r="E177" s="32"/>
      <c r="F177" s="159" t="s">
        <v>2139</v>
      </c>
      <c r="G177" s="32"/>
      <c r="H177" s="32"/>
      <c r="I177" s="160"/>
      <c r="J177" s="32"/>
      <c r="K177" s="32"/>
      <c r="L177" s="33"/>
      <c r="M177" s="161"/>
      <c r="N177" s="162"/>
      <c r="O177" s="58"/>
      <c r="P177" s="58"/>
      <c r="Q177" s="58"/>
      <c r="R177" s="58"/>
      <c r="S177" s="58"/>
      <c r="T177" s="59"/>
      <c r="U177" s="32"/>
      <c r="V177" s="32"/>
      <c r="W177" s="32"/>
      <c r="X177" s="32"/>
      <c r="Y177" s="32"/>
      <c r="Z177" s="32"/>
      <c r="AA177" s="32"/>
      <c r="AB177" s="32"/>
      <c r="AC177" s="32"/>
      <c r="AD177" s="32"/>
      <c r="AE177" s="32"/>
      <c r="AT177" s="17" t="s">
        <v>213</v>
      </c>
      <c r="AU177" s="17" t="s">
        <v>87</v>
      </c>
    </row>
    <row r="178" spans="1:65" s="2" customFormat="1" ht="21.75" customHeight="1">
      <c r="A178" s="32"/>
      <c r="B178" s="143"/>
      <c r="C178" s="197" t="s">
        <v>261</v>
      </c>
      <c r="D178" s="197" t="s">
        <v>267</v>
      </c>
      <c r="E178" s="198" t="s">
        <v>2141</v>
      </c>
      <c r="F178" s="199" t="s">
        <v>2142</v>
      </c>
      <c r="G178" s="200" t="s">
        <v>333</v>
      </c>
      <c r="H178" s="201">
        <v>9</v>
      </c>
      <c r="I178" s="202"/>
      <c r="J178" s="203">
        <f>ROUND(I178*H178,2)</f>
        <v>0</v>
      </c>
      <c r="K178" s="204"/>
      <c r="L178" s="205"/>
      <c r="M178" s="206" t="s">
        <v>1</v>
      </c>
      <c r="N178" s="207" t="s">
        <v>44</v>
      </c>
      <c r="O178" s="58"/>
      <c r="P178" s="154">
        <f>O178*H178</f>
        <v>0</v>
      </c>
      <c r="Q178" s="154">
        <v>0</v>
      </c>
      <c r="R178" s="154">
        <f>Q178*H178</f>
        <v>0</v>
      </c>
      <c r="S178" s="154">
        <v>0</v>
      </c>
      <c r="T178" s="155">
        <f>S178*H178</f>
        <v>0</v>
      </c>
      <c r="U178" s="32"/>
      <c r="V178" s="32"/>
      <c r="W178" s="32"/>
      <c r="X178" s="32"/>
      <c r="Y178" s="32"/>
      <c r="Z178" s="32"/>
      <c r="AA178" s="32"/>
      <c r="AB178" s="32"/>
      <c r="AC178" s="32"/>
      <c r="AD178" s="32"/>
      <c r="AE178" s="32"/>
      <c r="AR178" s="156" t="s">
        <v>604</v>
      </c>
      <c r="AT178" s="156" t="s">
        <v>267</v>
      </c>
      <c r="AU178" s="156" t="s">
        <v>87</v>
      </c>
      <c r="AY178" s="17" t="s">
        <v>207</v>
      </c>
      <c r="BE178" s="157">
        <f>IF(N178="základní",J178,0)</f>
        <v>0</v>
      </c>
      <c r="BF178" s="157">
        <f>IF(N178="snížená",J178,0)</f>
        <v>0</v>
      </c>
      <c r="BG178" s="157">
        <f>IF(N178="zákl. přenesená",J178,0)</f>
        <v>0</v>
      </c>
      <c r="BH178" s="157">
        <f>IF(N178="sníž. přenesená",J178,0)</f>
        <v>0</v>
      </c>
      <c r="BI178" s="157">
        <f>IF(N178="nulová",J178,0)</f>
        <v>0</v>
      </c>
      <c r="BJ178" s="17" t="s">
        <v>87</v>
      </c>
      <c r="BK178" s="157">
        <f>ROUND(I178*H178,2)</f>
        <v>0</v>
      </c>
      <c r="BL178" s="17" t="s">
        <v>604</v>
      </c>
      <c r="BM178" s="156" t="s">
        <v>2304</v>
      </c>
    </row>
    <row r="179" spans="1:47" s="2" customFormat="1" ht="19.5">
      <c r="A179" s="32"/>
      <c r="B179" s="33"/>
      <c r="C179" s="32"/>
      <c r="D179" s="158" t="s">
        <v>213</v>
      </c>
      <c r="E179" s="32"/>
      <c r="F179" s="159" t="s">
        <v>2142</v>
      </c>
      <c r="G179" s="32"/>
      <c r="H179" s="32"/>
      <c r="I179" s="160"/>
      <c r="J179" s="32"/>
      <c r="K179" s="32"/>
      <c r="L179" s="33"/>
      <c r="M179" s="161"/>
      <c r="N179" s="162"/>
      <c r="O179" s="58"/>
      <c r="P179" s="58"/>
      <c r="Q179" s="58"/>
      <c r="R179" s="58"/>
      <c r="S179" s="58"/>
      <c r="T179" s="59"/>
      <c r="U179" s="32"/>
      <c r="V179" s="32"/>
      <c r="W179" s="32"/>
      <c r="X179" s="32"/>
      <c r="Y179" s="32"/>
      <c r="Z179" s="32"/>
      <c r="AA179" s="32"/>
      <c r="AB179" s="32"/>
      <c r="AC179" s="32"/>
      <c r="AD179" s="32"/>
      <c r="AE179" s="32"/>
      <c r="AT179" s="17" t="s">
        <v>213</v>
      </c>
      <c r="AU179" s="17" t="s">
        <v>87</v>
      </c>
    </row>
    <row r="180" spans="1:65" s="2" customFormat="1" ht="16.5" customHeight="1">
      <c r="A180" s="32"/>
      <c r="B180" s="143"/>
      <c r="C180" s="197" t="s">
        <v>310</v>
      </c>
      <c r="D180" s="197" t="s">
        <v>267</v>
      </c>
      <c r="E180" s="198" t="s">
        <v>2148</v>
      </c>
      <c r="F180" s="199" t="s">
        <v>2149</v>
      </c>
      <c r="G180" s="200" t="s">
        <v>333</v>
      </c>
      <c r="H180" s="201">
        <v>62</v>
      </c>
      <c r="I180" s="202"/>
      <c r="J180" s="203">
        <f>ROUND(I180*H180,2)</f>
        <v>0</v>
      </c>
      <c r="K180" s="204"/>
      <c r="L180" s="205"/>
      <c r="M180" s="206" t="s">
        <v>1</v>
      </c>
      <c r="N180" s="207" t="s">
        <v>44</v>
      </c>
      <c r="O180" s="58"/>
      <c r="P180" s="154">
        <f>O180*H180</f>
        <v>0</v>
      </c>
      <c r="Q180" s="154">
        <v>0</v>
      </c>
      <c r="R180" s="154">
        <f>Q180*H180</f>
        <v>0</v>
      </c>
      <c r="S180" s="154">
        <v>0</v>
      </c>
      <c r="T180" s="155">
        <f>S180*H180</f>
        <v>0</v>
      </c>
      <c r="U180" s="32"/>
      <c r="V180" s="32"/>
      <c r="W180" s="32"/>
      <c r="X180" s="32"/>
      <c r="Y180" s="32"/>
      <c r="Z180" s="32"/>
      <c r="AA180" s="32"/>
      <c r="AB180" s="32"/>
      <c r="AC180" s="32"/>
      <c r="AD180" s="32"/>
      <c r="AE180" s="32"/>
      <c r="AR180" s="156" t="s">
        <v>604</v>
      </c>
      <c r="AT180" s="156" t="s">
        <v>267</v>
      </c>
      <c r="AU180" s="156" t="s">
        <v>87</v>
      </c>
      <c r="AY180" s="17" t="s">
        <v>207</v>
      </c>
      <c r="BE180" s="157">
        <f>IF(N180="základní",J180,0)</f>
        <v>0</v>
      </c>
      <c r="BF180" s="157">
        <f>IF(N180="snížená",J180,0)</f>
        <v>0</v>
      </c>
      <c r="BG180" s="157">
        <f>IF(N180="zákl. přenesená",J180,0)</f>
        <v>0</v>
      </c>
      <c r="BH180" s="157">
        <f>IF(N180="sníž. přenesená",J180,0)</f>
        <v>0</v>
      </c>
      <c r="BI180" s="157">
        <f>IF(N180="nulová",J180,0)</f>
        <v>0</v>
      </c>
      <c r="BJ180" s="17" t="s">
        <v>87</v>
      </c>
      <c r="BK180" s="157">
        <f>ROUND(I180*H180,2)</f>
        <v>0</v>
      </c>
      <c r="BL180" s="17" t="s">
        <v>604</v>
      </c>
      <c r="BM180" s="156" t="s">
        <v>2305</v>
      </c>
    </row>
    <row r="181" spans="1:47" s="2" customFormat="1" ht="19.5">
      <c r="A181" s="32"/>
      <c r="B181" s="33"/>
      <c r="C181" s="32"/>
      <c r="D181" s="158" t="s">
        <v>213</v>
      </c>
      <c r="E181" s="32"/>
      <c r="F181" s="159" t="s">
        <v>2151</v>
      </c>
      <c r="G181" s="32"/>
      <c r="H181" s="32"/>
      <c r="I181" s="160"/>
      <c r="J181" s="32"/>
      <c r="K181" s="32"/>
      <c r="L181" s="33"/>
      <c r="M181" s="161"/>
      <c r="N181" s="162"/>
      <c r="O181" s="58"/>
      <c r="P181" s="58"/>
      <c r="Q181" s="58"/>
      <c r="R181" s="58"/>
      <c r="S181" s="58"/>
      <c r="T181" s="59"/>
      <c r="U181" s="32"/>
      <c r="V181" s="32"/>
      <c r="W181" s="32"/>
      <c r="X181" s="32"/>
      <c r="Y181" s="32"/>
      <c r="Z181" s="32"/>
      <c r="AA181" s="32"/>
      <c r="AB181" s="32"/>
      <c r="AC181" s="32"/>
      <c r="AD181" s="32"/>
      <c r="AE181" s="32"/>
      <c r="AT181" s="17" t="s">
        <v>213</v>
      </c>
      <c r="AU181" s="17" t="s">
        <v>87</v>
      </c>
    </row>
    <row r="182" spans="1:65" s="2" customFormat="1" ht="44.25" customHeight="1">
      <c r="A182" s="32"/>
      <c r="B182" s="143"/>
      <c r="C182" s="197" t="s">
        <v>264</v>
      </c>
      <c r="D182" s="197" t="s">
        <v>267</v>
      </c>
      <c r="E182" s="198" t="s">
        <v>2152</v>
      </c>
      <c r="F182" s="199" t="s">
        <v>2153</v>
      </c>
      <c r="G182" s="200" t="s">
        <v>333</v>
      </c>
      <c r="H182" s="201">
        <v>62</v>
      </c>
      <c r="I182" s="202"/>
      <c r="J182" s="203">
        <f>ROUND(I182*H182,2)</f>
        <v>0</v>
      </c>
      <c r="K182" s="204"/>
      <c r="L182" s="205"/>
      <c r="M182" s="206" t="s">
        <v>1</v>
      </c>
      <c r="N182" s="207" t="s">
        <v>44</v>
      </c>
      <c r="O182" s="58"/>
      <c r="P182" s="154">
        <f>O182*H182</f>
        <v>0</v>
      </c>
      <c r="Q182" s="154">
        <v>0</v>
      </c>
      <c r="R182" s="154">
        <f>Q182*H182</f>
        <v>0</v>
      </c>
      <c r="S182" s="154">
        <v>0</v>
      </c>
      <c r="T182" s="155">
        <f>S182*H182</f>
        <v>0</v>
      </c>
      <c r="U182" s="32"/>
      <c r="V182" s="32"/>
      <c r="W182" s="32"/>
      <c r="X182" s="32"/>
      <c r="Y182" s="32"/>
      <c r="Z182" s="32"/>
      <c r="AA182" s="32"/>
      <c r="AB182" s="32"/>
      <c r="AC182" s="32"/>
      <c r="AD182" s="32"/>
      <c r="AE182" s="32"/>
      <c r="AR182" s="156" t="s">
        <v>604</v>
      </c>
      <c r="AT182" s="156" t="s">
        <v>267</v>
      </c>
      <c r="AU182" s="156" t="s">
        <v>87</v>
      </c>
      <c r="AY182" s="17" t="s">
        <v>207</v>
      </c>
      <c r="BE182" s="157">
        <f>IF(N182="základní",J182,0)</f>
        <v>0</v>
      </c>
      <c r="BF182" s="157">
        <f>IF(N182="snížená",J182,0)</f>
        <v>0</v>
      </c>
      <c r="BG182" s="157">
        <f>IF(N182="zákl. přenesená",J182,0)</f>
        <v>0</v>
      </c>
      <c r="BH182" s="157">
        <f>IF(N182="sníž. přenesená",J182,0)</f>
        <v>0</v>
      </c>
      <c r="BI182" s="157">
        <f>IF(N182="nulová",J182,0)</f>
        <v>0</v>
      </c>
      <c r="BJ182" s="17" t="s">
        <v>87</v>
      </c>
      <c r="BK182" s="157">
        <f>ROUND(I182*H182,2)</f>
        <v>0</v>
      </c>
      <c r="BL182" s="17" t="s">
        <v>604</v>
      </c>
      <c r="BM182" s="156" t="s">
        <v>2306</v>
      </c>
    </row>
    <row r="183" spans="1:47" s="2" customFormat="1" ht="29.25">
      <c r="A183" s="32"/>
      <c r="B183" s="33"/>
      <c r="C183" s="32"/>
      <c r="D183" s="158" t="s">
        <v>213</v>
      </c>
      <c r="E183" s="32"/>
      <c r="F183" s="159" t="s">
        <v>2153</v>
      </c>
      <c r="G183" s="32"/>
      <c r="H183" s="32"/>
      <c r="I183" s="160"/>
      <c r="J183" s="32"/>
      <c r="K183" s="32"/>
      <c r="L183" s="33"/>
      <c r="M183" s="161"/>
      <c r="N183" s="162"/>
      <c r="O183" s="58"/>
      <c r="P183" s="58"/>
      <c r="Q183" s="58"/>
      <c r="R183" s="58"/>
      <c r="S183" s="58"/>
      <c r="T183" s="59"/>
      <c r="U183" s="32"/>
      <c r="V183" s="32"/>
      <c r="W183" s="32"/>
      <c r="X183" s="32"/>
      <c r="Y183" s="32"/>
      <c r="Z183" s="32"/>
      <c r="AA183" s="32"/>
      <c r="AB183" s="32"/>
      <c r="AC183" s="32"/>
      <c r="AD183" s="32"/>
      <c r="AE183" s="32"/>
      <c r="AT183" s="17" t="s">
        <v>213</v>
      </c>
      <c r="AU183" s="17" t="s">
        <v>87</v>
      </c>
    </row>
    <row r="184" spans="1:47" s="2" customFormat="1" ht="78">
      <c r="A184" s="32"/>
      <c r="B184" s="33"/>
      <c r="C184" s="32"/>
      <c r="D184" s="158" t="s">
        <v>214</v>
      </c>
      <c r="E184" s="32"/>
      <c r="F184" s="163" t="s">
        <v>2155</v>
      </c>
      <c r="G184" s="32"/>
      <c r="H184" s="32"/>
      <c r="I184" s="160"/>
      <c r="J184" s="32"/>
      <c r="K184" s="32"/>
      <c r="L184" s="33"/>
      <c r="M184" s="161"/>
      <c r="N184" s="162"/>
      <c r="O184" s="58"/>
      <c r="P184" s="58"/>
      <c r="Q184" s="58"/>
      <c r="R184" s="58"/>
      <c r="S184" s="58"/>
      <c r="T184" s="59"/>
      <c r="U184" s="32"/>
      <c r="V184" s="32"/>
      <c r="W184" s="32"/>
      <c r="X184" s="32"/>
      <c r="Y184" s="32"/>
      <c r="Z184" s="32"/>
      <c r="AA184" s="32"/>
      <c r="AB184" s="32"/>
      <c r="AC184" s="32"/>
      <c r="AD184" s="32"/>
      <c r="AE184" s="32"/>
      <c r="AT184" s="17" t="s">
        <v>214</v>
      </c>
      <c r="AU184" s="17" t="s">
        <v>87</v>
      </c>
    </row>
    <row r="185" spans="1:65" s="2" customFormat="1" ht="44.25" customHeight="1">
      <c r="A185" s="32"/>
      <c r="B185" s="143"/>
      <c r="C185" s="197" t="s">
        <v>318</v>
      </c>
      <c r="D185" s="197" t="s">
        <v>267</v>
      </c>
      <c r="E185" s="198" t="s">
        <v>2156</v>
      </c>
      <c r="F185" s="199" t="s">
        <v>2157</v>
      </c>
      <c r="G185" s="200" t="s">
        <v>333</v>
      </c>
      <c r="H185" s="201">
        <v>12</v>
      </c>
      <c r="I185" s="202"/>
      <c r="J185" s="203">
        <f>ROUND(I185*H185,2)</f>
        <v>0</v>
      </c>
      <c r="K185" s="204"/>
      <c r="L185" s="205"/>
      <c r="M185" s="206" t="s">
        <v>1</v>
      </c>
      <c r="N185" s="207" t="s">
        <v>44</v>
      </c>
      <c r="O185" s="58"/>
      <c r="P185" s="154">
        <f>O185*H185</f>
        <v>0</v>
      </c>
      <c r="Q185" s="154">
        <v>0</v>
      </c>
      <c r="R185" s="154">
        <f>Q185*H185</f>
        <v>0</v>
      </c>
      <c r="S185" s="154">
        <v>0</v>
      </c>
      <c r="T185" s="155">
        <f>S185*H185</f>
        <v>0</v>
      </c>
      <c r="U185" s="32"/>
      <c r="V185" s="32"/>
      <c r="W185" s="32"/>
      <c r="X185" s="32"/>
      <c r="Y185" s="32"/>
      <c r="Z185" s="32"/>
      <c r="AA185" s="32"/>
      <c r="AB185" s="32"/>
      <c r="AC185" s="32"/>
      <c r="AD185" s="32"/>
      <c r="AE185" s="32"/>
      <c r="AR185" s="156" t="s">
        <v>604</v>
      </c>
      <c r="AT185" s="156" t="s">
        <v>267</v>
      </c>
      <c r="AU185" s="156" t="s">
        <v>87</v>
      </c>
      <c r="AY185" s="17" t="s">
        <v>207</v>
      </c>
      <c r="BE185" s="157">
        <f>IF(N185="základní",J185,0)</f>
        <v>0</v>
      </c>
      <c r="BF185" s="157">
        <f>IF(N185="snížená",J185,0)</f>
        <v>0</v>
      </c>
      <c r="BG185" s="157">
        <f>IF(N185="zákl. přenesená",J185,0)</f>
        <v>0</v>
      </c>
      <c r="BH185" s="157">
        <f>IF(N185="sníž. přenesená",J185,0)</f>
        <v>0</v>
      </c>
      <c r="BI185" s="157">
        <f>IF(N185="nulová",J185,0)</f>
        <v>0</v>
      </c>
      <c r="BJ185" s="17" t="s">
        <v>87</v>
      </c>
      <c r="BK185" s="157">
        <f>ROUND(I185*H185,2)</f>
        <v>0</v>
      </c>
      <c r="BL185" s="17" t="s">
        <v>604</v>
      </c>
      <c r="BM185" s="156" t="s">
        <v>2307</v>
      </c>
    </row>
    <row r="186" spans="1:47" s="2" customFormat="1" ht="29.25">
      <c r="A186" s="32"/>
      <c r="B186" s="33"/>
      <c r="C186" s="32"/>
      <c r="D186" s="158" t="s">
        <v>213</v>
      </c>
      <c r="E186" s="32"/>
      <c r="F186" s="159" t="s">
        <v>2157</v>
      </c>
      <c r="G186" s="32"/>
      <c r="H186" s="32"/>
      <c r="I186" s="160"/>
      <c r="J186" s="32"/>
      <c r="K186" s="32"/>
      <c r="L186" s="33"/>
      <c r="M186" s="161"/>
      <c r="N186" s="162"/>
      <c r="O186" s="58"/>
      <c r="P186" s="58"/>
      <c r="Q186" s="58"/>
      <c r="R186" s="58"/>
      <c r="S186" s="58"/>
      <c r="T186" s="59"/>
      <c r="U186" s="32"/>
      <c r="V186" s="32"/>
      <c r="W186" s="32"/>
      <c r="X186" s="32"/>
      <c r="Y186" s="32"/>
      <c r="Z186" s="32"/>
      <c r="AA186" s="32"/>
      <c r="AB186" s="32"/>
      <c r="AC186" s="32"/>
      <c r="AD186" s="32"/>
      <c r="AE186" s="32"/>
      <c r="AT186" s="17" t="s">
        <v>213</v>
      </c>
      <c r="AU186" s="17" t="s">
        <v>87</v>
      </c>
    </row>
    <row r="187" spans="1:47" s="2" customFormat="1" ht="78">
      <c r="A187" s="32"/>
      <c r="B187" s="33"/>
      <c r="C187" s="32"/>
      <c r="D187" s="158" t="s">
        <v>214</v>
      </c>
      <c r="E187" s="32"/>
      <c r="F187" s="163" t="s">
        <v>2155</v>
      </c>
      <c r="G187" s="32"/>
      <c r="H187" s="32"/>
      <c r="I187" s="160"/>
      <c r="J187" s="32"/>
      <c r="K187" s="32"/>
      <c r="L187" s="33"/>
      <c r="M187" s="161"/>
      <c r="N187" s="162"/>
      <c r="O187" s="58"/>
      <c r="P187" s="58"/>
      <c r="Q187" s="58"/>
      <c r="R187" s="58"/>
      <c r="S187" s="58"/>
      <c r="T187" s="59"/>
      <c r="U187" s="32"/>
      <c r="V187" s="32"/>
      <c r="W187" s="32"/>
      <c r="X187" s="32"/>
      <c r="Y187" s="32"/>
      <c r="Z187" s="32"/>
      <c r="AA187" s="32"/>
      <c r="AB187" s="32"/>
      <c r="AC187" s="32"/>
      <c r="AD187" s="32"/>
      <c r="AE187" s="32"/>
      <c r="AT187" s="17" t="s">
        <v>214</v>
      </c>
      <c r="AU187" s="17" t="s">
        <v>87</v>
      </c>
    </row>
    <row r="188" spans="1:65" s="2" customFormat="1" ht="44.25" customHeight="1">
      <c r="A188" s="32"/>
      <c r="B188" s="143"/>
      <c r="C188" s="197" t="s">
        <v>268</v>
      </c>
      <c r="D188" s="197" t="s">
        <v>267</v>
      </c>
      <c r="E188" s="198" t="s">
        <v>2159</v>
      </c>
      <c r="F188" s="199" t="s">
        <v>2160</v>
      </c>
      <c r="G188" s="200" t="s">
        <v>333</v>
      </c>
      <c r="H188" s="201">
        <v>2</v>
      </c>
      <c r="I188" s="202"/>
      <c r="J188" s="203">
        <f>ROUND(I188*H188,2)</f>
        <v>0</v>
      </c>
      <c r="K188" s="204"/>
      <c r="L188" s="205"/>
      <c r="M188" s="206" t="s">
        <v>1</v>
      </c>
      <c r="N188" s="207" t="s">
        <v>44</v>
      </c>
      <c r="O188" s="58"/>
      <c r="P188" s="154">
        <f>O188*H188</f>
        <v>0</v>
      </c>
      <c r="Q188" s="154">
        <v>0</v>
      </c>
      <c r="R188" s="154">
        <f>Q188*H188</f>
        <v>0</v>
      </c>
      <c r="S188" s="154">
        <v>0</v>
      </c>
      <c r="T188" s="155">
        <f>S188*H188</f>
        <v>0</v>
      </c>
      <c r="U188" s="32"/>
      <c r="V188" s="32"/>
      <c r="W188" s="32"/>
      <c r="X188" s="32"/>
      <c r="Y188" s="32"/>
      <c r="Z188" s="32"/>
      <c r="AA188" s="32"/>
      <c r="AB188" s="32"/>
      <c r="AC188" s="32"/>
      <c r="AD188" s="32"/>
      <c r="AE188" s="32"/>
      <c r="AR188" s="156" t="s">
        <v>604</v>
      </c>
      <c r="AT188" s="156" t="s">
        <v>267</v>
      </c>
      <c r="AU188" s="156" t="s">
        <v>87</v>
      </c>
      <c r="AY188" s="17" t="s">
        <v>207</v>
      </c>
      <c r="BE188" s="157">
        <f>IF(N188="základní",J188,0)</f>
        <v>0</v>
      </c>
      <c r="BF188" s="157">
        <f>IF(N188="snížená",J188,0)</f>
        <v>0</v>
      </c>
      <c r="BG188" s="157">
        <f>IF(N188="zákl. přenesená",J188,0)</f>
        <v>0</v>
      </c>
      <c r="BH188" s="157">
        <f>IF(N188="sníž. přenesená",J188,0)</f>
        <v>0</v>
      </c>
      <c r="BI188" s="157">
        <f>IF(N188="nulová",J188,0)</f>
        <v>0</v>
      </c>
      <c r="BJ188" s="17" t="s">
        <v>87</v>
      </c>
      <c r="BK188" s="157">
        <f>ROUND(I188*H188,2)</f>
        <v>0</v>
      </c>
      <c r="BL188" s="17" t="s">
        <v>604</v>
      </c>
      <c r="BM188" s="156" t="s">
        <v>2308</v>
      </c>
    </row>
    <row r="189" spans="1:47" s="2" customFormat="1" ht="29.25">
      <c r="A189" s="32"/>
      <c r="B189" s="33"/>
      <c r="C189" s="32"/>
      <c r="D189" s="158" t="s">
        <v>213</v>
      </c>
      <c r="E189" s="32"/>
      <c r="F189" s="159" t="s">
        <v>2160</v>
      </c>
      <c r="G189" s="32"/>
      <c r="H189" s="32"/>
      <c r="I189" s="160"/>
      <c r="J189" s="32"/>
      <c r="K189" s="32"/>
      <c r="L189" s="33"/>
      <c r="M189" s="161"/>
      <c r="N189" s="162"/>
      <c r="O189" s="58"/>
      <c r="P189" s="58"/>
      <c r="Q189" s="58"/>
      <c r="R189" s="58"/>
      <c r="S189" s="58"/>
      <c r="T189" s="59"/>
      <c r="U189" s="32"/>
      <c r="V189" s="32"/>
      <c r="W189" s="32"/>
      <c r="X189" s="32"/>
      <c r="Y189" s="32"/>
      <c r="Z189" s="32"/>
      <c r="AA189" s="32"/>
      <c r="AB189" s="32"/>
      <c r="AC189" s="32"/>
      <c r="AD189" s="32"/>
      <c r="AE189" s="32"/>
      <c r="AT189" s="17" t="s">
        <v>213</v>
      </c>
      <c r="AU189" s="17" t="s">
        <v>87</v>
      </c>
    </row>
    <row r="190" spans="1:47" s="2" customFormat="1" ht="78">
      <c r="A190" s="32"/>
      <c r="B190" s="33"/>
      <c r="C190" s="32"/>
      <c r="D190" s="158" t="s">
        <v>214</v>
      </c>
      <c r="E190" s="32"/>
      <c r="F190" s="163" t="s">
        <v>2155</v>
      </c>
      <c r="G190" s="32"/>
      <c r="H190" s="32"/>
      <c r="I190" s="160"/>
      <c r="J190" s="32"/>
      <c r="K190" s="32"/>
      <c r="L190" s="33"/>
      <c r="M190" s="161"/>
      <c r="N190" s="162"/>
      <c r="O190" s="58"/>
      <c r="P190" s="58"/>
      <c r="Q190" s="58"/>
      <c r="R190" s="58"/>
      <c r="S190" s="58"/>
      <c r="T190" s="59"/>
      <c r="U190" s="32"/>
      <c r="V190" s="32"/>
      <c r="W190" s="32"/>
      <c r="X190" s="32"/>
      <c r="Y190" s="32"/>
      <c r="Z190" s="32"/>
      <c r="AA190" s="32"/>
      <c r="AB190" s="32"/>
      <c r="AC190" s="32"/>
      <c r="AD190" s="32"/>
      <c r="AE190" s="32"/>
      <c r="AT190" s="17" t="s">
        <v>214</v>
      </c>
      <c r="AU190" s="17" t="s">
        <v>87</v>
      </c>
    </row>
    <row r="191" spans="1:65" s="2" customFormat="1" ht="44.25" customHeight="1">
      <c r="A191" s="32"/>
      <c r="B191" s="143"/>
      <c r="C191" s="197" t="s">
        <v>327</v>
      </c>
      <c r="D191" s="197" t="s">
        <v>267</v>
      </c>
      <c r="E191" s="198" t="s">
        <v>2162</v>
      </c>
      <c r="F191" s="199" t="s">
        <v>2163</v>
      </c>
      <c r="G191" s="200" t="s">
        <v>333</v>
      </c>
      <c r="H191" s="201">
        <v>4</v>
      </c>
      <c r="I191" s="202"/>
      <c r="J191" s="203">
        <f>ROUND(I191*H191,2)</f>
        <v>0</v>
      </c>
      <c r="K191" s="204"/>
      <c r="L191" s="205"/>
      <c r="M191" s="206" t="s">
        <v>1</v>
      </c>
      <c r="N191" s="207" t="s">
        <v>44</v>
      </c>
      <c r="O191" s="58"/>
      <c r="P191" s="154">
        <f>O191*H191</f>
        <v>0</v>
      </c>
      <c r="Q191" s="154">
        <v>0</v>
      </c>
      <c r="R191" s="154">
        <f>Q191*H191</f>
        <v>0</v>
      </c>
      <c r="S191" s="154">
        <v>0</v>
      </c>
      <c r="T191" s="155">
        <f>S191*H191</f>
        <v>0</v>
      </c>
      <c r="U191" s="32"/>
      <c r="V191" s="32"/>
      <c r="W191" s="32"/>
      <c r="X191" s="32"/>
      <c r="Y191" s="32"/>
      <c r="Z191" s="32"/>
      <c r="AA191" s="32"/>
      <c r="AB191" s="32"/>
      <c r="AC191" s="32"/>
      <c r="AD191" s="32"/>
      <c r="AE191" s="32"/>
      <c r="AR191" s="156" t="s">
        <v>604</v>
      </c>
      <c r="AT191" s="156" t="s">
        <v>267</v>
      </c>
      <c r="AU191" s="156" t="s">
        <v>87</v>
      </c>
      <c r="AY191" s="17" t="s">
        <v>207</v>
      </c>
      <c r="BE191" s="157">
        <f>IF(N191="základní",J191,0)</f>
        <v>0</v>
      </c>
      <c r="BF191" s="157">
        <f>IF(N191="snížená",J191,0)</f>
        <v>0</v>
      </c>
      <c r="BG191" s="157">
        <f>IF(N191="zákl. přenesená",J191,0)</f>
        <v>0</v>
      </c>
      <c r="BH191" s="157">
        <f>IF(N191="sníž. přenesená",J191,0)</f>
        <v>0</v>
      </c>
      <c r="BI191" s="157">
        <f>IF(N191="nulová",J191,0)</f>
        <v>0</v>
      </c>
      <c r="BJ191" s="17" t="s">
        <v>87</v>
      </c>
      <c r="BK191" s="157">
        <f>ROUND(I191*H191,2)</f>
        <v>0</v>
      </c>
      <c r="BL191" s="17" t="s">
        <v>604</v>
      </c>
      <c r="BM191" s="156" t="s">
        <v>2309</v>
      </c>
    </row>
    <row r="192" spans="1:47" s="2" customFormat="1" ht="29.25">
      <c r="A192" s="32"/>
      <c r="B192" s="33"/>
      <c r="C192" s="32"/>
      <c r="D192" s="158" t="s">
        <v>213</v>
      </c>
      <c r="E192" s="32"/>
      <c r="F192" s="159" t="s">
        <v>2163</v>
      </c>
      <c r="G192" s="32"/>
      <c r="H192" s="32"/>
      <c r="I192" s="160"/>
      <c r="J192" s="32"/>
      <c r="K192" s="32"/>
      <c r="L192" s="33"/>
      <c r="M192" s="161"/>
      <c r="N192" s="162"/>
      <c r="O192" s="58"/>
      <c r="P192" s="58"/>
      <c r="Q192" s="58"/>
      <c r="R192" s="58"/>
      <c r="S192" s="58"/>
      <c r="T192" s="59"/>
      <c r="U192" s="32"/>
      <c r="V192" s="32"/>
      <c r="W192" s="32"/>
      <c r="X192" s="32"/>
      <c r="Y192" s="32"/>
      <c r="Z192" s="32"/>
      <c r="AA192" s="32"/>
      <c r="AB192" s="32"/>
      <c r="AC192" s="32"/>
      <c r="AD192" s="32"/>
      <c r="AE192" s="32"/>
      <c r="AT192" s="17" t="s">
        <v>213</v>
      </c>
      <c r="AU192" s="17" t="s">
        <v>87</v>
      </c>
    </row>
    <row r="193" spans="1:47" s="2" customFormat="1" ht="78">
      <c r="A193" s="32"/>
      <c r="B193" s="33"/>
      <c r="C193" s="32"/>
      <c r="D193" s="158" t="s">
        <v>214</v>
      </c>
      <c r="E193" s="32"/>
      <c r="F193" s="163" t="s">
        <v>2155</v>
      </c>
      <c r="G193" s="32"/>
      <c r="H193" s="32"/>
      <c r="I193" s="160"/>
      <c r="J193" s="32"/>
      <c r="K193" s="32"/>
      <c r="L193" s="33"/>
      <c r="M193" s="161"/>
      <c r="N193" s="162"/>
      <c r="O193" s="58"/>
      <c r="P193" s="58"/>
      <c r="Q193" s="58"/>
      <c r="R193" s="58"/>
      <c r="S193" s="58"/>
      <c r="T193" s="59"/>
      <c r="U193" s="32"/>
      <c r="V193" s="32"/>
      <c r="W193" s="32"/>
      <c r="X193" s="32"/>
      <c r="Y193" s="32"/>
      <c r="Z193" s="32"/>
      <c r="AA193" s="32"/>
      <c r="AB193" s="32"/>
      <c r="AC193" s="32"/>
      <c r="AD193" s="32"/>
      <c r="AE193" s="32"/>
      <c r="AT193" s="17" t="s">
        <v>214</v>
      </c>
      <c r="AU193" s="17" t="s">
        <v>87</v>
      </c>
    </row>
    <row r="194" spans="1:65" s="2" customFormat="1" ht="33" customHeight="1">
      <c r="A194" s="32"/>
      <c r="B194" s="143"/>
      <c r="C194" s="144" t="s">
        <v>272</v>
      </c>
      <c r="D194" s="144" t="s">
        <v>208</v>
      </c>
      <c r="E194" s="145" t="s">
        <v>2165</v>
      </c>
      <c r="F194" s="146" t="s">
        <v>2166</v>
      </c>
      <c r="G194" s="147" t="s">
        <v>333</v>
      </c>
      <c r="H194" s="148">
        <v>2</v>
      </c>
      <c r="I194" s="149"/>
      <c r="J194" s="150">
        <f>ROUND(I194*H194,2)</f>
        <v>0</v>
      </c>
      <c r="K194" s="151"/>
      <c r="L194" s="33"/>
      <c r="M194" s="152" t="s">
        <v>1</v>
      </c>
      <c r="N194" s="153" t="s">
        <v>44</v>
      </c>
      <c r="O194" s="58"/>
      <c r="P194" s="154">
        <f>O194*H194</f>
        <v>0</v>
      </c>
      <c r="Q194" s="154">
        <v>0</v>
      </c>
      <c r="R194" s="154">
        <f>Q194*H194</f>
        <v>0</v>
      </c>
      <c r="S194" s="154">
        <v>0</v>
      </c>
      <c r="T194" s="155">
        <f>S194*H194</f>
        <v>0</v>
      </c>
      <c r="U194" s="32"/>
      <c r="V194" s="32"/>
      <c r="W194" s="32"/>
      <c r="X194" s="32"/>
      <c r="Y194" s="32"/>
      <c r="Z194" s="32"/>
      <c r="AA194" s="32"/>
      <c r="AB194" s="32"/>
      <c r="AC194" s="32"/>
      <c r="AD194" s="32"/>
      <c r="AE194" s="32"/>
      <c r="AR194" s="156" t="s">
        <v>902</v>
      </c>
      <c r="AT194" s="156" t="s">
        <v>208</v>
      </c>
      <c r="AU194" s="156" t="s">
        <v>87</v>
      </c>
      <c r="AY194" s="17" t="s">
        <v>207</v>
      </c>
      <c r="BE194" s="157">
        <f>IF(N194="základní",J194,0)</f>
        <v>0</v>
      </c>
      <c r="BF194" s="157">
        <f>IF(N194="snížená",J194,0)</f>
        <v>0</v>
      </c>
      <c r="BG194" s="157">
        <f>IF(N194="zákl. přenesená",J194,0)</f>
        <v>0</v>
      </c>
      <c r="BH194" s="157">
        <f>IF(N194="sníž. přenesená",J194,0)</f>
        <v>0</v>
      </c>
      <c r="BI194" s="157">
        <f>IF(N194="nulová",J194,0)</f>
        <v>0</v>
      </c>
      <c r="BJ194" s="17" t="s">
        <v>87</v>
      </c>
      <c r="BK194" s="157">
        <f>ROUND(I194*H194,2)</f>
        <v>0</v>
      </c>
      <c r="BL194" s="17" t="s">
        <v>902</v>
      </c>
      <c r="BM194" s="156" t="s">
        <v>2310</v>
      </c>
    </row>
    <row r="195" spans="1:47" s="2" customFormat="1" ht="29.25">
      <c r="A195" s="32"/>
      <c r="B195" s="33"/>
      <c r="C195" s="32"/>
      <c r="D195" s="158" t="s">
        <v>213</v>
      </c>
      <c r="E195" s="32"/>
      <c r="F195" s="159" t="s">
        <v>2168</v>
      </c>
      <c r="G195" s="32"/>
      <c r="H195" s="32"/>
      <c r="I195" s="160"/>
      <c r="J195" s="32"/>
      <c r="K195" s="32"/>
      <c r="L195" s="33"/>
      <c r="M195" s="161"/>
      <c r="N195" s="162"/>
      <c r="O195" s="58"/>
      <c r="P195" s="58"/>
      <c r="Q195" s="58"/>
      <c r="R195" s="58"/>
      <c r="S195" s="58"/>
      <c r="T195" s="59"/>
      <c r="U195" s="32"/>
      <c r="V195" s="32"/>
      <c r="W195" s="32"/>
      <c r="X195" s="32"/>
      <c r="Y195" s="32"/>
      <c r="Z195" s="32"/>
      <c r="AA195" s="32"/>
      <c r="AB195" s="32"/>
      <c r="AC195" s="32"/>
      <c r="AD195" s="32"/>
      <c r="AE195" s="32"/>
      <c r="AT195" s="17" t="s">
        <v>213</v>
      </c>
      <c r="AU195" s="17" t="s">
        <v>87</v>
      </c>
    </row>
    <row r="196" spans="1:65" s="2" customFormat="1" ht="55.5" customHeight="1">
      <c r="A196" s="32"/>
      <c r="B196" s="143"/>
      <c r="C196" s="197" t="s">
        <v>335</v>
      </c>
      <c r="D196" s="197" t="s">
        <v>267</v>
      </c>
      <c r="E196" s="198" t="s">
        <v>2169</v>
      </c>
      <c r="F196" s="199" t="s">
        <v>2170</v>
      </c>
      <c r="G196" s="200" t="s">
        <v>333</v>
      </c>
      <c r="H196" s="201">
        <v>2</v>
      </c>
      <c r="I196" s="202"/>
      <c r="J196" s="203">
        <f>ROUND(I196*H196,2)</f>
        <v>0</v>
      </c>
      <c r="K196" s="204"/>
      <c r="L196" s="205"/>
      <c r="M196" s="206" t="s">
        <v>1</v>
      </c>
      <c r="N196" s="207" t="s">
        <v>44</v>
      </c>
      <c r="O196" s="58"/>
      <c r="P196" s="154">
        <f>O196*H196</f>
        <v>0</v>
      </c>
      <c r="Q196" s="154">
        <v>0</v>
      </c>
      <c r="R196" s="154">
        <f>Q196*H196</f>
        <v>0</v>
      </c>
      <c r="S196" s="154">
        <v>0</v>
      </c>
      <c r="T196" s="155">
        <f>S196*H196</f>
        <v>0</v>
      </c>
      <c r="U196" s="32"/>
      <c r="V196" s="32"/>
      <c r="W196" s="32"/>
      <c r="X196" s="32"/>
      <c r="Y196" s="32"/>
      <c r="Z196" s="32"/>
      <c r="AA196" s="32"/>
      <c r="AB196" s="32"/>
      <c r="AC196" s="32"/>
      <c r="AD196" s="32"/>
      <c r="AE196" s="32"/>
      <c r="AR196" s="156" t="s">
        <v>604</v>
      </c>
      <c r="AT196" s="156" t="s">
        <v>267</v>
      </c>
      <c r="AU196" s="156" t="s">
        <v>87</v>
      </c>
      <c r="AY196" s="17" t="s">
        <v>207</v>
      </c>
      <c r="BE196" s="157">
        <f>IF(N196="základní",J196,0)</f>
        <v>0</v>
      </c>
      <c r="BF196" s="157">
        <f>IF(N196="snížená",J196,0)</f>
        <v>0</v>
      </c>
      <c r="BG196" s="157">
        <f>IF(N196="zákl. přenesená",J196,0)</f>
        <v>0</v>
      </c>
      <c r="BH196" s="157">
        <f>IF(N196="sníž. přenesená",J196,0)</f>
        <v>0</v>
      </c>
      <c r="BI196" s="157">
        <f>IF(N196="nulová",J196,0)</f>
        <v>0</v>
      </c>
      <c r="BJ196" s="17" t="s">
        <v>87</v>
      </c>
      <c r="BK196" s="157">
        <f>ROUND(I196*H196,2)</f>
        <v>0</v>
      </c>
      <c r="BL196" s="17" t="s">
        <v>604</v>
      </c>
      <c r="BM196" s="156" t="s">
        <v>2311</v>
      </c>
    </row>
    <row r="197" spans="1:47" s="2" customFormat="1" ht="39">
      <c r="A197" s="32"/>
      <c r="B197" s="33"/>
      <c r="C197" s="32"/>
      <c r="D197" s="158" t="s">
        <v>213</v>
      </c>
      <c r="E197" s="32"/>
      <c r="F197" s="159" t="s">
        <v>2170</v>
      </c>
      <c r="G197" s="32"/>
      <c r="H197" s="32"/>
      <c r="I197" s="160"/>
      <c r="J197" s="32"/>
      <c r="K197" s="32"/>
      <c r="L197" s="33"/>
      <c r="M197" s="161"/>
      <c r="N197" s="162"/>
      <c r="O197" s="58"/>
      <c r="P197" s="58"/>
      <c r="Q197" s="58"/>
      <c r="R197" s="58"/>
      <c r="S197" s="58"/>
      <c r="T197" s="59"/>
      <c r="U197" s="32"/>
      <c r="V197" s="32"/>
      <c r="W197" s="32"/>
      <c r="X197" s="32"/>
      <c r="Y197" s="32"/>
      <c r="Z197" s="32"/>
      <c r="AA197" s="32"/>
      <c r="AB197" s="32"/>
      <c r="AC197" s="32"/>
      <c r="AD197" s="32"/>
      <c r="AE197" s="32"/>
      <c r="AT197" s="17" t="s">
        <v>213</v>
      </c>
      <c r="AU197" s="17" t="s">
        <v>87</v>
      </c>
    </row>
    <row r="198" spans="1:65" s="2" customFormat="1" ht="44.25" customHeight="1">
      <c r="A198" s="32"/>
      <c r="B198" s="143"/>
      <c r="C198" s="197" t="s">
        <v>275</v>
      </c>
      <c r="D198" s="197" t="s">
        <v>267</v>
      </c>
      <c r="E198" s="198" t="s">
        <v>2172</v>
      </c>
      <c r="F198" s="199" t="s">
        <v>2173</v>
      </c>
      <c r="G198" s="200" t="s">
        <v>333</v>
      </c>
      <c r="H198" s="201">
        <v>2</v>
      </c>
      <c r="I198" s="202"/>
      <c r="J198" s="203">
        <f>ROUND(I198*H198,2)</f>
        <v>0</v>
      </c>
      <c r="K198" s="204"/>
      <c r="L198" s="205"/>
      <c r="M198" s="206" t="s">
        <v>1</v>
      </c>
      <c r="N198" s="207" t="s">
        <v>44</v>
      </c>
      <c r="O198" s="58"/>
      <c r="P198" s="154">
        <f>O198*H198</f>
        <v>0</v>
      </c>
      <c r="Q198" s="154">
        <v>0</v>
      </c>
      <c r="R198" s="154">
        <f>Q198*H198</f>
        <v>0</v>
      </c>
      <c r="S198" s="154">
        <v>0</v>
      </c>
      <c r="T198" s="155">
        <f>S198*H198</f>
        <v>0</v>
      </c>
      <c r="U198" s="32"/>
      <c r="V198" s="32"/>
      <c r="W198" s="32"/>
      <c r="X198" s="32"/>
      <c r="Y198" s="32"/>
      <c r="Z198" s="32"/>
      <c r="AA198" s="32"/>
      <c r="AB198" s="32"/>
      <c r="AC198" s="32"/>
      <c r="AD198" s="32"/>
      <c r="AE198" s="32"/>
      <c r="AR198" s="156" t="s">
        <v>604</v>
      </c>
      <c r="AT198" s="156" t="s">
        <v>267</v>
      </c>
      <c r="AU198" s="156" t="s">
        <v>87</v>
      </c>
      <c r="AY198" s="17" t="s">
        <v>207</v>
      </c>
      <c r="BE198" s="157">
        <f>IF(N198="základní",J198,0)</f>
        <v>0</v>
      </c>
      <c r="BF198" s="157">
        <f>IF(N198="snížená",J198,0)</f>
        <v>0</v>
      </c>
      <c r="BG198" s="157">
        <f>IF(N198="zákl. přenesená",J198,0)</f>
        <v>0</v>
      </c>
      <c r="BH198" s="157">
        <f>IF(N198="sníž. přenesená",J198,0)</f>
        <v>0</v>
      </c>
      <c r="BI198" s="157">
        <f>IF(N198="nulová",J198,0)</f>
        <v>0</v>
      </c>
      <c r="BJ198" s="17" t="s">
        <v>87</v>
      </c>
      <c r="BK198" s="157">
        <f>ROUND(I198*H198,2)</f>
        <v>0</v>
      </c>
      <c r="BL198" s="17" t="s">
        <v>604</v>
      </c>
      <c r="BM198" s="156" t="s">
        <v>2312</v>
      </c>
    </row>
    <row r="199" spans="1:47" s="2" customFormat="1" ht="29.25">
      <c r="A199" s="32"/>
      <c r="B199" s="33"/>
      <c r="C199" s="32"/>
      <c r="D199" s="158" t="s">
        <v>213</v>
      </c>
      <c r="E199" s="32"/>
      <c r="F199" s="159" t="s">
        <v>2173</v>
      </c>
      <c r="G199" s="32"/>
      <c r="H199" s="32"/>
      <c r="I199" s="160"/>
      <c r="J199" s="32"/>
      <c r="K199" s="32"/>
      <c r="L199" s="33"/>
      <c r="M199" s="161"/>
      <c r="N199" s="162"/>
      <c r="O199" s="58"/>
      <c r="P199" s="58"/>
      <c r="Q199" s="58"/>
      <c r="R199" s="58"/>
      <c r="S199" s="58"/>
      <c r="T199" s="59"/>
      <c r="U199" s="32"/>
      <c r="V199" s="32"/>
      <c r="W199" s="32"/>
      <c r="X199" s="32"/>
      <c r="Y199" s="32"/>
      <c r="Z199" s="32"/>
      <c r="AA199" s="32"/>
      <c r="AB199" s="32"/>
      <c r="AC199" s="32"/>
      <c r="AD199" s="32"/>
      <c r="AE199" s="32"/>
      <c r="AT199" s="17" t="s">
        <v>213</v>
      </c>
      <c r="AU199" s="17" t="s">
        <v>87</v>
      </c>
    </row>
    <row r="200" spans="1:65" s="2" customFormat="1" ht="55.5" customHeight="1">
      <c r="A200" s="32"/>
      <c r="B200" s="143"/>
      <c r="C200" s="197" t="s">
        <v>429</v>
      </c>
      <c r="D200" s="197" t="s">
        <v>267</v>
      </c>
      <c r="E200" s="198" t="s">
        <v>2175</v>
      </c>
      <c r="F200" s="199" t="s">
        <v>2176</v>
      </c>
      <c r="G200" s="200" t="s">
        <v>333</v>
      </c>
      <c r="H200" s="201">
        <v>8</v>
      </c>
      <c r="I200" s="202"/>
      <c r="J200" s="203">
        <f>ROUND(I200*H200,2)</f>
        <v>0</v>
      </c>
      <c r="K200" s="204"/>
      <c r="L200" s="205"/>
      <c r="M200" s="206" t="s">
        <v>1</v>
      </c>
      <c r="N200" s="207" t="s">
        <v>44</v>
      </c>
      <c r="O200" s="58"/>
      <c r="P200" s="154">
        <f>O200*H200</f>
        <v>0</v>
      </c>
      <c r="Q200" s="154">
        <v>0</v>
      </c>
      <c r="R200" s="154">
        <f>Q200*H200</f>
        <v>0</v>
      </c>
      <c r="S200" s="154">
        <v>0</v>
      </c>
      <c r="T200" s="155">
        <f>S200*H200</f>
        <v>0</v>
      </c>
      <c r="U200" s="32"/>
      <c r="V200" s="32"/>
      <c r="W200" s="32"/>
      <c r="X200" s="32"/>
      <c r="Y200" s="32"/>
      <c r="Z200" s="32"/>
      <c r="AA200" s="32"/>
      <c r="AB200" s="32"/>
      <c r="AC200" s="32"/>
      <c r="AD200" s="32"/>
      <c r="AE200" s="32"/>
      <c r="AR200" s="156" t="s">
        <v>604</v>
      </c>
      <c r="AT200" s="156" t="s">
        <v>267</v>
      </c>
      <c r="AU200" s="156" t="s">
        <v>87</v>
      </c>
      <c r="AY200" s="17" t="s">
        <v>207</v>
      </c>
      <c r="BE200" s="157">
        <f>IF(N200="základní",J200,0)</f>
        <v>0</v>
      </c>
      <c r="BF200" s="157">
        <f>IF(N200="snížená",J200,0)</f>
        <v>0</v>
      </c>
      <c r="BG200" s="157">
        <f>IF(N200="zákl. přenesená",J200,0)</f>
        <v>0</v>
      </c>
      <c r="BH200" s="157">
        <f>IF(N200="sníž. přenesená",J200,0)</f>
        <v>0</v>
      </c>
      <c r="BI200" s="157">
        <f>IF(N200="nulová",J200,0)</f>
        <v>0</v>
      </c>
      <c r="BJ200" s="17" t="s">
        <v>87</v>
      </c>
      <c r="BK200" s="157">
        <f>ROUND(I200*H200,2)</f>
        <v>0</v>
      </c>
      <c r="BL200" s="17" t="s">
        <v>604</v>
      </c>
      <c r="BM200" s="156" t="s">
        <v>2313</v>
      </c>
    </row>
    <row r="201" spans="1:47" s="2" customFormat="1" ht="39">
      <c r="A201" s="32"/>
      <c r="B201" s="33"/>
      <c r="C201" s="32"/>
      <c r="D201" s="158" t="s">
        <v>213</v>
      </c>
      <c r="E201" s="32"/>
      <c r="F201" s="159" t="s">
        <v>2176</v>
      </c>
      <c r="G201" s="32"/>
      <c r="H201" s="32"/>
      <c r="I201" s="160"/>
      <c r="J201" s="32"/>
      <c r="K201" s="32"/>
      <c r="L201" s="33"/>
      <c r="M201" s="161"/>
      <c r="N201" s="162"/>
      <c r="O201" s="58"/>
      <c r="P201" s="58"/>
      <c r="Q201" s="58"/>
      <c r="R201" s="58"/>
      <c r="S201" s="58"/>
      <c r="T201" s="59"/>
      <c r="U201" s="32"/>
      <c r="V201" s="32"/>
      <c r="W201" s="32"/>
      <c r="X201" s="32"/>
      <c r="Y201" s="32"/>
      <c r="Z201" s="32"/>
      <c r="AA201" s="32"/>
      <c r="AB201" s="32"/>
      <c r="AC201" s="32"/>
      <c r="AD201" s="32"/>
      <c r="AE201" s="32"/>
      <c r="AT201" s="17" t="s">
        <v>213</v>
      </c>
      <c r="AU201" s="17" t="s">
        <v>87</v>
      </c>
    </row>
    <row r="202" spans="1:65" s="2" customFormat="1" ht="16.5" customHeight="1">
      <c r="A202" s="32"/>
      <c r="B202" s="143"/>
      <c r="C202" s="144" t="s">
        <v>279</v>
      </c>
      <c r="D202" s="144" t="s">
        <v>208</v>
      </c>
      <c r="E202" s="145" t="s">
        <v>2178</v>
      </c>
      <c r="F202" s="146" t="s">
        <v>2179</v>
      </c>
      <c r="G202" s="147" t="s">
        <v>333</v>
      </c>
      <c r="H202" s="148">
        <v>1</v>
      </c>
      <c r="I202" s="149"/>
      <c r="J202" s="150">
        <f>ROUND(I202*H202,2)</f>
        <v>0</v>
      </c>
      <c r="K202" s="151"/>
      <c r="L202" s="33"/>
      <c r="M202" s="152" t="s">
        <v>1</v>
      </c>
      <c r="N202" s="153" t="s">
        <v>44</v>
      </c>
      <c r="O202" s="58"/>
      <c r="P202" s="154">
        <f>O202*H202</f>
        <v>0</v>
      </c>
      <c r="Q202" s="154">
        <v>0</v>
      </c>
      <c r="R202" s="154">
        <f>Q202*H202</f>
        <v>0</v>
      </c>
      <c r="S202" s="154">
        <v>0</v>
      </c>
      <c r="T202" s="155">
        <f>S202*H202</f>
        <v>0</v>
      </c>
      <c r="U202" s="32"/>
      <c r="V202" s="32"/>
      <c r="W202" s="32"/>
      <c r="X202" s="32"/>
      <c r="Y202" s="32"/>
      <c r="Z202" s="32"/>
      <c r="AA202" s="32"/>
      <c r="AB202" s="32"/>
      <c r="AC202" s="32"/>
      <c r="AD202" s="32"/>
      <c r="AE202" s="32"/>
      <c r="AR202" s="156" t="s">
        <v>902</v>
      </c>
      <c r="AT202" s="156" t="s">
        <v>208</v>
      </c>
      <c r="AU202" s="156" t="s">
        <v>87</v>
      </c>
      <c r="AY202" s="17" t="s">
        <v>207</v>
      </c>
      <c r="BE202" s="157">
        <f>IF(N202="základní",J202,0)</f>
        <v>0</v>
      </c>
      <c r="BF202" s="157">
        <f>IF(N202="snížená",J202,0)</f>
        <v>0</v>
      </c>
      <c r="BG202" s="157">
        <f>IF(N202="zákl. přenesená",J202,0)</f>
        <v>0</v>
      </c>
      <c r="BH202" s="157">
        <f>IF(N202="sníž. přenesená",J202,0)</f>
        <v>0</v>
      </c>
      <c r="BI202" s="157">
        <f>IF(N202="nulová",J202,0)</f>
        <v>0</v>
      </c>
      <c r="BJ202" s="17" t="s">
        <v>87</v>
      </c>
      <c r="BK202" s="157">
        <f>ROUND(I202*H202,2)</f>
        <v>0</v>
      </c>
      <c r="BL202" s="17" t="s">
        <v>902</v>
      </c>
      <c r="BM202" s="156" t="s">
        <v>2314</v>
      </c>
    </row>
    <row r="203" spans="1:47" s="2" customFormat="1" ht="29.25">
      <c r="A203" s="32"/>
      <c r="B203" s="33"/>
      <c r="C203" s="32"/>
      <c r="D203" s="158" t="s">
        <v>213</v>
      </c>
      <c r="E203" s="32"/>
      <c r="F203" s="159" t="s">
        <v>2181</v>
      </c>
      <c r="G203" s="32"/>
      <c r="H203" s="32"/>
      <c r="I203" s="160"/>
      <c r="J203" s="32"/>
      <c r="K203" s="32"/>
      <c r="L203" s="33"/>
      <c r="M203" s="161"/>
      <c r="N203" s="162"/>
      <c r="O203" s="58"/>
      <c r="P203" s="58"/>
      <c r="Q203" s="58"/>
      <c r="R203" s="58"/>
      <c r="S203" s="58"/>
      <c r="T203" s="59"/>
      <c r="U203" s="32"/>
      <c r="V203" s="32"/>
      <c r="W203" s="32"/>
      <c r="X203" s="32"/>
      <c r="Y203" s="32"/>
      <c r="Z203" s="32"/>
      <c r="AA203" s="32"/>
      <c r="AB203" s="32"/>
      <c r="AC203" s="32"/>
      <c r="AD203" s="32"/>
      <c r="AE203" s="32"/>
      <c r="AT203" s="17" t="s">
        <v>213</v>
      </c>
      <c r="AU203" s="17" t="s">
        <v>87</v>
      </c>
    </row>
    <row r="204" spans="1:65" s="2" customFormat="1" ht="21.75" customHeight="1">
      <c r="A204" s="32"/>
      <c r="B204" s="143"/>
      <c r="C204" s="144" t="s">
        <v>542</v>
      </c>
      <c r="D204" s="144" t="s">
        <v>208</v>
      </c>
      <c r="E204" s="145" t="s">
        <v>2182</v>
      </c>
      <c r="F204" s="146" t="s">
        <v>2183</v>
      </c>
      <c r="G204" s="147" t="s">
        <v>333</v>
      </c>
      <c r="H204" s="148">
        <v>18</v>
      </c>
      <c r="I204" s="149"/>
      <c r="J204" s="150">
        <f>ROUND(I204*H204,2)</f>
        <v>0</v>
      </c>
      <c r="K204" s="151"/>
      <c r="L204" s="33"/>
      <c r="M204" s="152" t="s">
        <v>1</v>
      </c>
      <c r="N204" s="153" t="s">
        <v>44</v>
      </c>
      <c r="O204" s="58"/>
      <c r="P204" s="154">
        <f>O204*H204</f>
        <v>0</v>
      </c>
      <c r="Q204" s="154">
        <v>0</v>
      </c>
      <c r="R204" s="154">
        <f>Q204*H204</f>
        <v>0</v>
      </c>
      <c r="S204" s="154">
        <v>0</v>
      </c>
      <c r="T204" s="155">
        <f>S204*H204</f>
        <v>0</v>
      </c>
      <c r="U204" s="32"/>
      <c r="V204" s="32"/>
      <c r="W204" s="32"/>
      <c r="X204" s="32"/>
      <c r="Y204" s="32"/>
      <c r="Z204" s="32"/>
      <c r="AA204" s="32"/>
      <c r="AB204" s="32"/>
      <c r="AC204" s="32"/>
      <c r="AD204" s="32"/>
      <c r="AE204" s="32"/>
      <c r="AR204" s="156" t="s">
        <v>902</v>
      </c>
      <c r="AT204" s="156" t="s">
        <v>208</v>
      </c>
      <c r="AU204" s="156" t="s">
        <v>87</v>
      </c>
      <c r="AY204" s="17" t="s">
        <v>207</v>
      </c>
      <c r="BE204" s="157">
        <f>IF(N204="základní",J204,0)</f>
        <v>0</v>
      </c>
      <c r="BF204" s="157">
        <f>IF(N204="snížená",J204,0)</f>
        <v>0</v>
      </c>
      <c r="BG204" s="157">
        <f>IF(N204="zákl. přenesená",J204,0)</f>
        <v>0</v>
      </c>
      <c r="BH204" s="157">
        <f>IF(N204="sníž. přenesená",J204,0)</f>
        <v>0</v>
      </c>
      <c r="BI204" s="157">
        <f>IF(N204="nulová",J204,0)</f>
        <v>0</v>
      </c>
      <c r="BJ204" s="17" t="s">
        <v>87</v>
      </c>
      <c r="BK204" s="157">
        <f>ROUND(I204*H204,2)</f>
        <v>0</v>
      </c>
      <c r="BL204" s="17" t="s">
        <v>902</v>
      </c>
      <c r="BM204" s="156" t="s">
        <v>2315</v>
      </c>
    </row>
    <row r="205" spans="1:47" s="2" customFormat="1" ht="12">
      <c r="A205" s="32"/>
      <c r="B205" s="33"/>
      <c r="C205" s="32"/>
      <c r="D205" s="158" t="s">
        <v>213</v>
      </c>
      <c r="E205" s="32"/>
      <c r="F205" s="159" t="s">
        <v>2183</v>
      </c>
      <c r="G205" s="32"/>
      <c r="H205" s="32"/>
      <c r="I205" s="160"/>
      <c r="J205" s="32"/>
      <c r="K205" s="32"/>
      <c r="L205" s="33"/>
      <c r="M205" s="161"/>
      <c r="N205" s="162"/>
      <c r="O205" s="58"/>
      <c r="P205" s="58"/>
      <c r="Q205" s="58"/>
      <c r="R205" s="58"/>
      <c r="S205" s="58"/>
      <c r="T205" s="59"/>
      <c r="U205" s="32"/>
      <c r="V205" s="32"/>
      <c r="W205" s="32"/>
      <c r="X205" s="32"/>
      <c r="Y205" s="32"/>
      <c r="Z205" s="32"/>
      <c r="AA205" s="32"/>
      <c r="AB205" s="32"/>
      <c r="AC205" s="32"/>
      <c r="AD205" s="32"/>
      <c r="AE205" s="32"/>
      <c r="AT205" s="17" t="s">
        <v>213</v>
      </c>
      <c r="AU205" s="17" t="s">
        <v>87</v>
      </c>
    </row>
    <row r="206" spans="1:65" s="2" customFormat="1" ht="21.75" customHeight="1">
      <c r="A206" s="32"/>
      <c r="B206" s="143"/>
      <c r="C206" s="144" t="s">
        <v>282</v>
      </c>
      <c r="D206" s="144" t="s">
        <v>208</v>
      </c>
      <c r="E206" s="145" t="s">
        <v>2188</v>
      </c>
      <c r="F206" s="146" t="s">
        <v>2189</v>
      </c>
      <c r="G206" s="147" t="s">
        <v>333</v>
      </c>
      <c r="H206" s="148">
        <v>18</v>
      </c>
      <c r="I206" s="149"/>
      <c r="J206" s="150">
        <f>ROUND(I206*H206,2)</f>
        <v>0</v>
      </c>
      <c r="K206" s="151"/>
      <c r="L206" s="33"/>
      <c r="M206" s="152" t="s">
        <v>1</v>
      </c>
      <c r="N206" s="153" t="s">
        <v>44</v>
      </c>
      <c r="O206" s="58"/>
      <c r="P206" s="154">
        <f>O206*H206</f>
        <v>0</v>
      </c>
      <c r="Q206" s="154">
        <v>0</v>
      </c>
      <c r="R206" s="154">
        <f>Q206*H206</f>
        <v>0</v>
      </c>
      <c r="S206" s="154">
        <v>0</v>
      </c>
      <c r="T206" s="155">
        <f>S206*H206</f>
        <v>0</v>
      </c>
      <c r="U206" s="32"/>
      <c r="V206" s="32"/>
      <c r="W206" s="32"/>
      <c r="X206" s="32"/>
      <c r="Y206" s="32"/>
      <c r="Z206" s="32"/>
      <c r="AA206" s="32"/>
      <c r="AB206" s="32"/>
      <c r="AC206" s="32"/>
      <c r="AD206" s="32"/>
      <c r="AE206" s="32"/>
      <c r="AR206" s="156" t="s">
        <v>902</v>
      </c>
      <c r="AT206" s="156" t="s">
        <v>208</v>
      </c>
      <c r="AU206" s="156" t="s">
        <v>87</v>
      </c>
      <c r="AY206" s="17" t="s">
        <v>207</v>
      </c>
      <c r="BE206" s="157">
        <f>IF(N206="základní",J206,0)</f>
        <v>0</v>
      </c>
      <c r="BF206" s="157">
        <f>IF(N206="snížená",J206,0)</f>
        <v>0</v>
      </c>
      <c r="BG206" s="157">
        <f>IF(N206="zákl. přenesená",J206,0)</f>
        <v>0</v>
      </c>
      <c r="BH206" s="157">
        <f>IF(N206="sníž. přenesená",J206,0)</f>
        <v>0</v>
      </c>
      <c r="BI206" s="157">
        <f>IF(N206="nulová",J206,0)</f>
        <v>0</v>
      </c>
      <c r="BJ206" s="17" t="s">
        <v>87</v>
      </c>
      <c r="BK206" s="157">
        <f>ROUND(I206*H206,2)</f>
        <v>0</v>
      </c>
      <c r="BL206" s="17" t="s">
        <v>902</v>
      </c>
      <c r="BM206" s="156" t="s">
        <v>2316</v>
      </c>
    </row>
    <row r="207" spans="1:47" s="2" customFormat="1" ht="19.5">
      <c r="A207" s="32"/>
      <c r="B207" s="33"/>
      <c r="C207" s="32"/>
      <c r="D207" s="158" t="s">
        <v>213</v>
      </c>
      <c r="E207" s="32"/>
      <c r="F207" s="159" t="s">
        <v>2191</v>
      </c>
      <c r="G207" s="32"/>
      <c r="H207" s="32"/>
      <c r="I207" s="160"/>
      <c r="J207" s="32"/>
      <c r="K207" s="32"/>
      <c r="L207" s="33"/>
      <c r="M207" s="161"/>
      <c r="N207" s="162"/>
      <c r="O207" s="58"/>
      <c r="P207" s="58"/>
      <c r="Q207" s="58"/>
      <c r="R207" s="58"/>
      <c r="S207" s="58"/>
      <c r="T207" s="59"/>
      <c r="U207" s="32"/>
      <c r="V207" s="32"/>
      <c r="W207" s="32"/>
      <c r="X207" s="32"/>
      <c r="Y207" s="32"/>
      <c r="Z207" s="32"/>
      <c r="AA207" s="32"/>
      <c r="AB207" s="32"/>
      <c r="AC207" s="32"/>
      <c r="AD207" s="32"/>
      <c r="AE207" s="32"/>
      <c r="AT207" s="17" t="s">
        <v>213</v>
      </c>
      <c r="AU207" s="17" t="s">
        <v>87</v>
      </c>
    </row>
    <row r="208" spans="1:65" s="2" customFormat="1" ht="33" customHeight="1">
      <c r="A208" s="32"/>
      <c r="B208" s="143"/>
      <c r="C208" s="144" t="s">
        <v>549</v>
      </c>
      <c r="D208" s="144" t="s">
        <v>208</v>
      </c>
      <c r="E208" s="145" t="s">
        <v>1934</v>
      </c>
      <c r="F208" s="146" t="s">
        <v>1935</v>
      </c>
      <c r="G208" s="147" t="s">
        <v>333</v>
      </c>
      <c r="H208" s="148">
        <v>2</v>
      </c>
      <c r="I208" s="149"/>
      <c r="J208" s="150">
        <f>ROUND(I208*H208,2)</f>
        <v>0</v>
      </c>
      <c r="K208" s="151"/>
      <c r="L208" s="33"/>
      <c r="M208" s="152" t="s">
        <v>1</v>
      </c>
      <c r="N208" s="153" t="s">
        <v>44</v>
      </c>
      <c r="O208" s="58"/>
      <c r="P208" s="154">
        <f>O208*H208</f>
        <v>0</v>
      </c>
      <c r="Q208" s="154">
        <v>0</v>
      </c>
      <c r="R208" s="154">
        <f>Q208*H208</f>
        <v>0</v>
      </c>
      <c r="S208" s="154">
        <v>0</v>
      </c>
      <c r="T208" s="155">
        <f>S208*H208</f>
        <v>0</v>
      </c>
      <c r="U208" s="32"/>
      <c r="V208" s="32"/>
      <c r="W208" s="32"/>
      <c r="X208" s="32"/>
      <c r="Y208" s="32"/>
      <c r="Z208" s="32"/>
      <c r="AA208" s="32"/>
      <c r="AB208" s="32"/>
      <c r="AC208" s="32"/>
      <c r="AD208" s="32"/>
      <c r="AE208" s="32"/>
      <c r="AR208" s="156" t="s">
        <v>902</v>
      </c>
      <c r="AT208" s="156" t="s">
        <v>208</v>
      </c>
      <c r="AU208" s="156" t="s">
        <v>87</v>
      </c>
      <c r="AY208" s="17" t="s">
        <v>207</v>
      </c>
      <c r="BE208" s="157">
        <f>IF(N208="základní",J208,0)</f>
        <v>0</v>
      </c>
      <c r="BF208" s="157">
        <f>IF(N208="snížená",J208,0)</f>
        <v>0</v>
      </c>
      <c r="BG208" s="157">
        <f>IF(N208="zákl. přenesená",J208,0)</f>
        <v>0</v>
      </c>
      <c r="BH208" s="157">
        <f>IF(N208="sníž. přenesená",J208,0)</f>
        <v>0</v>
      </c>
      <c r="BI208" s="157">
        <f>IF(N208="nulová",J208,0)</f>
        <v>0</v>
      </c>
      <c r="BJ208" s="17" t="s">
        <v>87</v>
      </c>
      <c r="BK208" s="157">
        <f>ROUND(I208*H208,2)</f>
        <v>0</v>
      </c>
      <c r="BL208" s="17" t="s">
        <v>902</v>
      </c>
      <c r="BM208" s="156" t="s">
        <v>2317</v>
      </c>
    </row>
    <row r="209" spans="1:47" s="2" customFormat="1" ht="19.5">
      <c r="A209" s="32"/>
      <c r="B209" s="33"/>
      <c r="C209" s="32"/>
      <c r="D209" s="158" t="s">
        <v>213</v>
      </c>
      <c r="E209" s="32"/>
      <c r="F209" s="159" t="s">
        <v>1935</v>
      </c>
      <c r="G209" s="32"/>
      <c r="H209" s="32"/>
      <c r="I209" s="160"/>
      <c r="J209" s="32"/>
      <c r="K209" s="32"/>
      <c r="L209" s="33"/>
      <c r="M209" s="161"/>
      <c r="N209" s="162"/>
      <c r="O209" s="58"/>
      <c r="P209" s="58"/>
      <c r="Q209" s="58"/>
      <c r="R209" s="58"/>
      <c r="S209" s="58"/>
      <c r="T209" s="59"/>
      <c r="U209" s="32"/>
      <c r="V209" s="32"/>
      <c r="W209" s="32"/>
      <c r="X209" s="32"/>
      <c r="Y209" s="32"/>
      <c r="Z209" s="32"/>
      <c r="AA209" s="32"/>
      <c r="AB209" s="32"/>
      <c r="AC209" s="32"/>
      <c r="AD209" s="32"/>
      <c r="AE209" s="32"/>
      <c r="AT209" s="17" t="s">
        <v>213</v>
      </c>
      <c r="AU209" s="17" t="s">
        <v>87</v>
      </c>
    </row>
    <row r="210" spans="1:65" s="2" customFormat="1" ht="33" customHeight="1">
      <c r="A210" s="32"/>
      <c r="B210" s="143"/>
      <c r="C210" s="197" t="s">
        <v>285</v>
      </c>
      <c r="D210" s="197" t="s">
        <v>267</v>
      </c>
      <c r="E210" s="198" t="s">
        <v>2197</v>
      </c>
      <c r="F210" s="199" t="s">
        <v>2198</v>
      </c>
      <c r="G210" s="200" t="s">
        <v>333</v>
      </c>
      <c r="H210" s="201">
        <v>18</v>
      </c>
      <c r="I210" s="202"/>
      <c r="J210" s="203">
        <f>ROUND(I210*H210,2)</f>
        <v>0</v>
      </c>
      <c r="K210" s="204"/>
      <c r="L210" s="205"/>
      <c r="M210" s="206" t="s">
        <v>1</v>
      </c>
      <c r="N210" s="207" t="s">
        <v>44</v>
      </c>
      <c r="O210" s="58"/>
      <c r="P210" s="154">
        <f>O210*H210</f>
        <v>0</v>
      </c>
      <c r="Q210" s="154">
        <v>0</v>
      </c>
      <c r="R210" s="154">
        <f>Q210*H210</f>
        <v>0</v>
      </c>
      <c r="S210" s="154">
        <v>0</v>
      </c>
      <c r="T210" s="155">
        <f>S210*H210</f>
        <v>0</v>
      </c>
      <c r="U210" s="32"/>
      <c r="V210" s="32"/>
      <c r="W210" s="32"/>
      <c r="X210" s="32"/>
      <c r="Y210" s="32"/>
      <c r="Z210" s="32"/>
      <c r="AA210" s="32"/>
      <c r="AB210" s="32"/>
      <c r="AC210" s="32"/>
      <c r="AD210" s="32"/>
      <c r="AE210" s="32"/>
      <c r="AR210" s="156" t="s">
        <v>604</v>
      </c>
      <c r="AT210" s="156" t="s">
        <v>267</v>
      </c>
      <c r="AU210" s="156" t="s">
        <v>87</v>
      </c>
      <c r="AY210" s="17" t="s">
        <v>207</v>
      </c>
      <c r="BE210" s="157">
        <f>IF(N210="základní",J210,0)</f>
        <v>0</v>
      </c>
      <c r="BF210" s="157">
        <f>IF(N210="snížená",J210,0)</f>
        <v>0</v>
      </c>
      <c r="BG210" s="157">
        <f>IF(N210="zákl. přenesená",J210,0)</f>
        <v>0</v>
      </c>
      <c r="BH210" s="157">
        <f>IF(N210="sníž. přenesená",J210,0)</f>
        <v>0</v>
      </c>
      <c r="BI210" s="157">
        <f>IF(N210="nulová",J210,0)</f>
        <v>0</v>
      </c>
      <c r="BJ210" s="17" t="s">
        <v>87</v>
      </c>
      <c r="BK210" s="157">
        <f>ROUND(I210*H210,2)</f>
        <v>0</v>
      </c>
      <c r="BL210" s="17" t="s">
        <v>604</v>
      </c>
      <c r="BM210" s="156" t="s">
        <v>2318</v>
      </c>
    </row>
    <row r="211" spans="1:47" s="2" customFormat="1" ht="19.5">
      <c r="A211" s="32"/>
      <c r="B211" s="33"/>
      <c r="C211" s="32"/>
      <c r="D211" s="158" t="s">
        <v>213</v>
      </c>
      <c r="E211" s="32"/>
      <c r="F211" s="159" t="s">
        <v>2198</v>
      </c>
      <c r="G211" s="32"/>
      <c r="H211" s="32"/>
      <c r="I211" s="160"/>
      <c r="J211" s="32"/>
      <c r="K211" s="32"/>
      <c r="L211" s="33"/>
      <c r="M211" s="161"/>
      <c r="N211" s="162"/>
      <c r="O211" s="58"/>
      <c r="P211" s="58"/>
      <c r="Q211" s="58"/>
      <c r="R211" s="58"/>
      <c r="S211" s="58"/>
      <c r="T211" s="59"/>
      <c r="U211" s="32"/>
      <c r="V211" s="32"/>
      <c r="W211" s="32"/>
      <c r="X211" s="32"/>
      <c r="Y211" s="32"/>
      <c r="Z211" s="32"/>
      <c r="AA211" s="32"/>
      <c r="AB211" s="32"/>
      <c r="AC211" s="32"/>
      <c r="AD211" s="32"/>
      <c r="AE211" s="32"/>
      <c r="AT211" s="17" t="s">
        <v>213</v>
      </c>
      <c r="AU211" s="17" t="s">
        <v>87</v>
      </c>
    </row>
    <row r="212" spans="1:65" s="2" customFormat="1" ht="33" customHeight="1">
      <c r="A212" s="32"/>
      <c r="B212" s="143"/>
      <c r="C212" s="197" t="s">
        <v>557</v>
      </c>
      <c r="D212" s="197" t="s">
        <v>267</v>
      </c>
      <c r="E212" s="198" t="s">
        <v>2203</v>
      </c>
      <c r="F212" s="199" t="s">
        <v>2204</v>
      </c>
      <c r="G212" s="200" t="s">
        <v>333</v>
      </c>
      <c r="H212" s="201">
        <v>18</v>
      </c>
      <c r="I212" s="202"/>
      <c r="J212" s="203">
        <f>ROUND(I212*H212,2)</f>
        <v>0</v>
      </c>
      <c r="K212" s="204"/>
      <c r="L212" s="205"/>
      <c r="M212" s="206" t="s">
        <v>1</v>
      </c>
      <c r="N212" s="207" t="s">
        <v>44</v>
      </c>
      <c r="O212" s="58"/>
      <c r="P212" s="154">
        <f>O212*H212</f>
        <v>0</v>
      </c>
      <c r="Q212" s="154">
        <v>0</v>
      </c>
      <c r="R212" s="154">
        <f>Q212*H212</f>
        <v>0</v>
      </c>
      <c r="S212" s="154">
        <v>0</v>
      </c>
      <c r="T212" s="155">
        <f>S212*H212</f>
        <v>0</v>
      </c>
      <c r="U212" s="32"/>
      <c r="V212" s="32"/>
      <c r="W212" s="32"/>
      <c r="X212" s="32"/>
      <c r="Y212" s="32"/>
      <c r="Z212" s="32"/>
      <c r="AA212" s="32"/>
      <c r="AB212" s="32"/>
      <c r="AC212" s="32"/>
      <c r="AD212" s="32"/>
      <c r="AE212" s="32"/>
      <c r="AR212" s="156" t="s">
        <v>604</v>
      </c>
      <c r="AT212" s="156" t="s">
        <v>267</v>
      </c>
      <c r="AU212" s="156" t="s">
        <v>87</v>
      </c>
      <c r="AY212" s="17" t="s">
        <v>207</v>
      </c>
      <c r="BE212" s="157">
        <f>IF(N212="základní",J212,0)</f>
        <v>0</v>
      </c>
      <c r="BF212" s="157">
        <f>IF(N212="snížená",J212,0)</f>
        <v>0</v>
      </c>
      <c r="BG212" s="157">
        <f>IF(N212="zákl. přenesená",J212,0)</f>
        <v>0</v>
      </c>
      <c r="BH212" s="157">
        <f>IF(N212="sníž. přenesená",J212,0)</f>
        <v>0</v>
      </c>
      <c r="BI212" s="157">
        <f>IF(N212="nulová",J212,0)</f>
        <v>0</v>
      </c>
      <c r="BJ212" s="17" t="s">
        <v>87</v>
      </c>
      <c r="BK212" s="157">
        <f>ROUND(I212*H212,2)</f>
        <v>0</v>
      </c>
      <c r="BL212" s="17" t="s">
        <v>604</v>
      </c>
      <c r="BM212" s="156" t="s">
        <v>2319</v>
      </c>
    </row>
    <row r="213" spans="1:47" s="2" customFormat="1" ht="19.5">
      <c r="A213" s="32"/>
      <c r="B213" s="33"/>
      <c r="C213" s="32"/>
      <c r="D213" s="158" t="s">
        <v>213</v>
      </c>
      <c r="E213" s="32"/>
      <c r="F213" s="159" t="s">
        <v>2204</v>
      </c>
      <c r="G213" s="32"/>
      <c r="H213" s="32"/>
      <c r="I213" s="160"/>
      <c r="J213" s="32"/>
      <c r="K213" s="32"/>
      <c r="L213" s="33"/>
      <c r="M213" s="161"/>
      <c r="N213" s="162"/>
      <c r="O213" s="58"/>
      <c r="P213" s="58"/>
      <c r="Q213" s="58"/>
      <c r="R213" s="58"/>
      <c r="S213" s="58"/>
      <c r="T213" s="59"/>
      <c r="U213" s="32"/>
      <c r="V213" s="32"/>
      <c r="W213" s="32"/>
      <c r="X213" s="32"/>
      <c r="Y213" s="32"/>
      <c r="Z213" s="32"/>
      <c r="AA213" s="32"/>
      <c r="AB213" s="32"/>
      <c r="AC213" s="32"/>
      <c r="AD213" s="32"/>
      <c r="AE213" s="32"/>
      <c r="AT213" s="17" t="s">
        <v>213</v>
      </c>
      <c r="AU213" s="17" t="s">
        <v>87</v>
      </c>
    </row>
    <row r="214" spans="1:65" s="2" customFormat="1" ht="33" customHeight="1">
      <c r="A214" s="32"/>
      <c r="B214" s="143"/>
      <c r="C214" s="197" t="s">
        <v>288</v>
      </c>
      <c r="D214" s="197" t="s">
        <v>267</v>
      </c>
      <c r="E214" s="198" t="s">
        <v>2209</v>
      </c>
      <c r="F214" s="199" t="s">
        <v>2210</v>
      </c>
      <c r="G214" s="200" t="s">
        <v>333</v>
      </c>
      <c r="H214" s="201">
        <v>2</v>
      </c>
      <c r="I214" s="202"/>
      <c r="J214" s="203">
        <f>ROUND(I214*H214,2)</f>
        <v>0</v>
      </c>
      <c r="K214" s="204"/>
      <c r="L214" s="205"/>
      <c r="M214" s="206" t="s">
        <v>1</v>
      </c>
      <c r="N214" s="207" t="s">
        <v>44</v>
      </c>
      <c r="O214" s="58"/>
      <c r="P214" s="154">
        <f>O214*H214</f>
        <v>0</v>
      </c>
      <c r="Q214" s="154">
        <v>0</v>
      </c>
      <c r="R214" s="154">
        <f>Q214*H214</f>
        <v>0</v>
      </c>
      <c r="S214" s="154">
        <v>0</v>
      </c>
      <c r="T214" s="155">
        <f>S214*H214</f>
        <v>0</v>
      </c>
      <c r="U214" s="32"/>
      <c r="V214" s="32"/>
      <c r="W214" s="32"/>
      <c r="X214" s="32"/>
      <c r="Y214" s="32"/>
      <c r="Z214" s="32"/>
      <c r="AA214" s="32"/>
      <c r="AB214" s="32"/>
      <c r="AC214" s="32"/>
      <c r="AD214" s="32"/>
      <c r="AE214" s="32"/>
      <c r="AR214" s="156" t="s">
        <v>604</v>
      </c>
      <c r="AT214" s="156" t="s">
        <v>267</v>
      </c>
      <c r="AU214" s="156" t="s">
        <v>87</v>
      </c>
      <c r="AY214" s="17" t="s">
        <v>207</v>
      </c>
      <c r="BE214" s="157">
        <f>IF(N214="základní",J214,0)</f>
        <v>0</v>
      </c>
      <c r="BF214" s="157">
        <f>IF(N214="snížená",J214,0)</f>
        <v>0</v>
      </c>
      <c r="BG214" s="157">
        <f>IF(N214="zákl. přenesená",J214,0)</f>
        <v>0</v>
      </c>
      <c r="BH214" s="157">
        <f>IF(N214="sníž. přenesená",J214,0)</f>
        <v>0</v>
      </c>
      <c r="BI214" s="157">
        <f>IF(N214="nulová",J214,0)</f>
        <v>0</v>
      </c>
      <c r="BJ214" s="17" t="s">
        <v>87</v>
      </c>
      <c r="BK214" s="157">
        <f>ROUND(I214*H214,2)</f>
        <v>0</v>
      </c>
      <c r="BL214" s="17" t="s">
        <v>604</v>
      </c>
      <c r="BM214" s="156" t="s">
        <v>2320</v>
      </c>
    </row>
    <row r="215" spans="1:47" s="2" customFormat="1" ht="19.5">
      <c r="A215" s="32"/>
      <c r="B215" s="33"/>
      <c r="C215" s="32"/>
      <c r="D215" s="158" t="s">
        <v>213</v>
      </c>
      <c r="E215" s="32"/>
      <c r="F215" s="159" t="s">
        <v>2210</v>
      </c>
      <c r="G215" s="32"/>
      <c r="H215" s="32"/>
      <c r="I215" s="160"/>
      <c r="J215" s="32"/>
      <c r="K215" s="32"/>
      <c r="L215" s="33"/>
      <c r="M215" s="161"/>
      <c r="N215" s="162"/>
      <c r="O215" s="58"/>
      <c r="P215" s="58"/>
      <c r="Q215" s="58"/>
      <c r="R215" s="58"/>
      <c r="S215" s="58"/>
      <c r="T215" s="59"/>
      <c r="U215" s="32"/>
      <c r="V215" s="32"/>
      <c r="W215" s="32"/>
      <c r="X215" s="32"/>
      <c r="Y215" s="32"/>
      <c r="Z215" s="32"/>
      <c r="AA215" s="32"/>
      <c r="AB215" s="32"/>
      <c r="AC215" s="32"/>
      <c r="AD215" s="32"/>
      <c r="AE215" s="32"/>
      <c r="AT215" s="17" t="s">
        <v>213</v>
      </c>
      <c r="AU215" s="17" t="s">
        <v>87</v>
      </c>
    </row>
    <row r="216" spans="1:65" s="2" customFormat="1" ht="33" customHeight="1">
      <c r="A216" s="32"/>
      <c r="B216" s="143"/>
      <c r="C216" s="197" t="s">
        <v>562</v>
      </c>
      <c r="D216" s="197" t="s">
        <v>267</v>
      </c>
      <c r="E216" s="198" t="s">
        <v>2212</v>
      </c>
      <c r="F216" s="199" t="s">
        <v>2213</v>
      </c>
      <c r="G216" s="200" t="s">
        <v>333</v>
      </c>
      <c r="H216" s="201">
        <v>44</v>
      </c>
      <c r="I216" s="202"/>
      <c r="J216" s="203">
        <f>ROUND(I216*H216,2)</f>
        <v>0</v>
      </c>
      <c r="K216" s="204"/>
      <c r="L216" s="205"/>
      <c r="M216" s="206" t="s">
        <v>1</v>
      </c>
      <c r="N216" s="207" t="s">
        <v>44</v>
      </c>
      <c r="O216" s="58"/>
      <c r="P216" s="154">
        <f>O216*H216</f>
        <v>0</v>
      </c>
      <c r="Q216" s="154">
        <v>0</v>
      </c>
      <c r="R216" s="154">
        <f>Q216*H216</f>
        <v>0</v>
      </c>
      <c r="S216" s="154">
        <v>0</v>
      </c>
      <c r="T216" s="155">
        <f>S216*H216</f>
        <v>0</v>
      </c>
      <c r="U216" s="32"/>
      <c r="V216" s="32"/>
      <c r="W216" s="32"/>
      <c r="X216" s="32"/>
      <c r="Y216" s="32"/>
      <c r="Z216" s="32"/>
      <c r="AA216" s="32"/>
      <c r="AB216" s="32"/>
      <c r="AC216" s="32"/>
      <c r="AD216" s="32"/>
      <c r="AE216" s="32"/>
      <c r="AR216" s="156" t="s">
        <v>604</v>
      </c>
      <c r="AT216" s="156" t="s">
        <v>267</v>
      </c>
      <c r="AU216" s="156" t="s">
        <v>87</v>
      </c>
      <c r="AY216" s="17" t="s">
        <v>207</v>
      </c>
      <c r="BE216" s="157">
        <f>IF(N216="základní",J216,0)</f>
        <v>0</v>
      </c>
      <c r="BF216" s="157">
        <f>IF(N216="snížená",J216,0)</f>
        <v>0</v>
      </c>
      <c r="BG216" s="157">
        <f>IF(N216="zákl. přenesená",J216,0)</f>
        <v>0</v>
      </c>
      <c r="BH216" s="157">
        <f>IF(N216="sníž. přenesená",J216,0)</f>
        <v>0</v>
      </c>
      <c r="BI216" s="157">
        <f>IF(N216="nulová",J216,0)</f>
        <v>0</v>
      </c>
      <c r="BJ216" s="17" t="s">
        <v>87</v>
      </c>
      <c r="BK216" s="157">
        <f>ROUND(I216*H216,2)</f>
        <v>0</v>
      </c>
      <c r="BL216" s="17" t="s">
        <v>604</v>
      </c>
      <c r="BM216" s="156" t="s">
        <v>2321</v>
      </c>
    </row>
    <row r="217" spans="1:47" s="2" customFormat="1" ht="19.5">
      <c r="A217" s="32"/>
      <c r="B217" s="33"/>
      <c r="C217" s="32"/>
      <c r="D217" s="158" t="s">
        <v>213</v>
      </c>
      <c r="E217" s="32"/>
      <c r="F217" s="159" t="s">
        <v>2213</v>
      </c>
      <c r="G217" s="32"/>
      <c r="H217" s="32"/>
      <c r="I217" s="160"/>
      <c r="J217" s="32"/>
      <c r="K217" s="32"/>
      <c r="L217" s="33"/>
      <c r="M217" s="161"/>
      <c r="N217" s="162"/>
      <c r="O217" s="58"/>
      <c r="P217" s="58"/>
      <c r="Q217" s="58"/>
      <c r="R217" s="58"/>
      <c r="S217" s="58"/>
      <c r="T217" s="59"/>
      <c r="U217" s="32"/>
      <c r="V217" s="32"/>
      <c r="W217" s="32"/>
      <c r="X217" s="32"/>
      <c r="Y217" s="32"/>
      <c r="Z217" s="32"/>
      <c r="AA217" s="32"/>
      <c r="AB217" s="32"/>
      <c r="AC217" s="32"/>
      <c r="AD217" s="32"/>
      <c r="AE217" s="32"/>
      <c r="AT217" s="17" t="s">
        <v>213</v>
      </c>
      <c r="AU217" s="17" t="s">
        <v>87</v>
      </c>
    </row>
    <row r="218" spans="1:65" s="2" customFormat="1" ht="21.75" customHeight="1">
      <c r="A218" s="32"/>
      <c r="B218" s="143"/>
      <c r="C218" s="144" t="s">
        <v>292</v>
      </c>
      <c r="D218" s="144" t="s">
        <v>208</v>
      </c>
      <c r="E218" s="145" t="s">
        <v>2215</v>
      </c>
      <c r="F218" s="146" t="s">
        <v>2216</v>
      </c>
      <c r="G218" s="147" t="s">
        <v>333</v>
      </c>
      <c r="H218" s="148">
        <v>44</v>
      </c>
      <c r="I218" s="149"/>
      <c r="J218" s="150">
        <f>ROUND(I218*H218,2)</f>
        <v>0</v>
      </c>
      <c r="K218" s="151"/>
      <c r="L218" s="33"/>
      <c r="M218" s="152" t="s">
        <v>1</v>
      </c>
      <c r="N218" s="153" t="s">
        <v>44</v>
      </c>
      <c r="O218" s="58"/>
      <c r="P218" s="154">
        <f>O218*H218</f>
        <v>0</v>
      </c>
      <c r="Q218" s="154">
        <v>0</v>
      </c>
      <c r="R218" s="154">
        <f>Q218*H218</f>
        <v>0</v>
      </c>
      <c r="S218" s="154">
        <v>0</v>
      </c>
      <c r="T218" s="155">
        <f>S218*H218</f>
        <v>0</v>
      </c>
      <c r="U218" s="32"/>
      <c r="V218" s="32"/>
      <c r="W218" s="32"/>
      <c r="X218" s="32"/>
      <c r="Y218" s="32"/>
      <c r="Z218" s="32"/>
      <c r="AA218" s="32"/>
      <c r="AB218" s="32"/>
      <c r="AC218" s="32"/>
      <c r="AD218" s="32"/>
      <c r="AE218" s="32"/>
      <c r="AR218" s="156" t="s">
        <v>902</v>
      </c>
      <c r="AT218" s="156" t="s">
        <v>208</v>
      </c>
      <c r="AU218" s="156" t="s">
        <v>87</v>
      </c>
      <c r="AY218" s="17" t="s">
        <v>207</v>
      </c>
      <c r="BE218" s="157">
        <f>IF(N218="základní",J218,0)</f>
        <v>0</v>
      </c>
      <c r="BF218" s="157">
        <f>IF(N218="snížená",J218,0)</f>
        <v>0</v>
      </c>
      <c r="BG218" s="157">
        <f>IF(N218="zákl. přenesená",J218,0)</f>
        <v>0</v>
      </c>
      <c r="BH218" s="157">
        <f>IF(N218="sníž. přenesená",J218,0)</f>
        <v>0</v>
      </c>
      <c r="BI218" s="157">
        <f>IF(N218="nulová",J218,0)</f>
        <v>0</v>
      </c>
      <c r="BJ218" s="17" t="s">
        <v>87</v>
      </c>
      <c r="BK218" s="157">
        <f>ROUND(I218*H218,2)</f>
        <v>0</v>
      </c>
      <c r="BL218" s="17" t="s">
        <v>902</v>
      </c>
      <c r="BM218" s="156" t="s">
        <v>2322</v>
      </c>
    </row>
    <row r="219" spans="1:47" s="2" customFormat="1" ht="19.5">
      <c r="A219" s="32"/>
      <c r="B219" s="33"/>
      <c r="C219" s="32"/>
      <c r="D219" s="158" t="s">
        <v>213</v>
      </c>
      <c r="E219" s="32"/>
      <c r="F219" s="159" t="s">
        <v>2218</v>
      </c>
      <c r="G219" s="32"/>
      <c r="H219" s="32"/>
      <c r="I219" s="160"/>
      <c r="J219" s="32"/>
      <c r="K219" s="32"/>
      <c r="L219" s="33"/>
      <c r="M219" s="161"/>
      <c r="N219" s="162"/>
      <c r="O219" s="58"/>
      <c r="P219" s="58"/>
      <c r="Q219" s="58"/>
      <c r="R219" s="58"/>
      <c r="S219" s="58"/>
      <c r="T219" s="59"/>
      <c r="U219" s="32"/>
      <c r="V219" s="32"/>
      <c r="W219" s="32"/>
      <c r="X219" s="32"/>
      <c r="Y219" s="32"/>
      <c r="Z219" s="32"/>
      <c r="AA219" s="32"/>
      <c r="AB219" s="32"/>
      <c r="AC219" s="32"/>
      <c r="AD219" s="32"/>
      <c r="AE219" s="32"/>
      <c r="AT219" s="17" t="s">
        <v>213</v>
      </c>
      <c r="AU219" s="17" t="s">
        <v>87</v>
      </c>
    </row>
    <row r="220" spans="1:65" s="2" customFormat="1" ht="33" customHeight="1">
      <c r="A220" s="32"/>
      <c r="B220" s="143"/>
      <c r="C220" s="144" t="s">
        <v>565</v>
      </c>
      <c r="D220" s="144" t="s">
        <v>208</v>
      </c>
      <c r="E220" s="145" t="s">
        <v>2219</v>
      </c>
      <c r="F220" s="146" t="s">
        <v>2220</v>
      </c>
      <c r="G220" s="147" t="s">
        <v>333</v>
      </c>
      <c r="H220" s="148">
        <v>1</v>
      </c>
      <c r="I220" s="149"/>
      <c r="J220" s="150">
        <f>ROUND(I220*H220,2)</f>
        <v>0</v>
      </c>
      <c r="K220" s="151"/>
      <c r="L220" s="33"/>
      <c r="M220" s="152" t="s">
        <v>1</v>
      </c>
      <c r="N220" s="153" t="s">
        <v>44</v>
      </c>
      <c r="O220" s="58"/>
      <c r="P220" s="154">
        <f>O220*H220</f>
        <v>0</v>
      </c>
      <c r="Q220" s="154">
        <v>0</v>
      </c>
      <c r="R220" s="154">
        <f>Q220*H220</f>
        <v>0</v>
      </c>
      <c r="S220" s="154">
        <v>0</v>
      </c>
      <c r="T220" s="155">
        <f>S220*H220</f>
        <v>0</v>
      </c>
      <c r="U220" s="32"/>
      <c r="V220" s="32"/>
      <c r="W220" s="32"/>
      <c r="X220" s="32"/>
      <c r="Y220" s="32"/>
      <c r="Z220" s="32"/>
      <c r="AA220" s="32"/>
      <c r="AB220" s="32"/>
      <c r="AC220" s="32"/>
      <c r="AD220" s="32"/>
      <c r="AE220" s="32"/>
      <c r="AR220" s="156" t="s">
        <v>902</v>
      </c>
      <c r="AT220" s="156" t="s">
        <v>208</v>
      </c>
      <c r="AU220" s="156" t="s">
        <v>87</v>
      </c>
      <c r="AY220" s="17" t="s">
        <v>207</v>
      </c>
      <c r="BE220" s="157">
        <f>IF(N220="základní",J220,0)</f>
        <v>0</v>
      </c>
      <c r="BF220" s="157">
        <f>IF(N220="snížená",J220,0)</f>
        <v>0</v>
      </c>
      <c r="BG220" s="157">
        <f>IF(N220="zákl. přenesená",J220,0)</f>
        <v>0</v>
      </c>
      <c r="BH220" s="157">
        <f>IF(N220="sníž. přenesená",J220,0)</f>
        <v>0</v>
      </c>
      <c r="BI220" s="157">
        <f>IF(N220="nulová",J220,0)</f>
        <v>0</v>
      </c>
      <c r="BJ220" s="17" t="s">
        <v>87</v>
      </c>
      <c r="BK220" s="157">
        <f>ROUND(I220*H220,2)</f>
        <v>0</v>
      </c>
      <c r="BL220" s="17" t="s">
        <v>902</v>
      </c>
      <c r="BM220" s="156" t="s">
        <v>2323</v>
      </c>
    </row>
    <row r="221" spans="1:47" s="2" customFormat="1" ht="58.5">
      <c r="A221" s="32"/>
      <c r="B221" s="33"/>
      <c r="C221" s="32"/>
      <c r="D221" s="158" t="s">
        <v>213</v>
      </c>
      <c r="E221" s="32"/>
      <c r="F221" s="159" t="s">
        <v>2222</v>
      </c>
      <c r="G221" s="32"/>
      <c r="H221" s="32"/>
      <c r="I221" s="160"/>
      <c r="J221" s="32"/>
      <c r="K221" s="32"/>
      <c r="L221" s="33"/>
      <c r="M221" s="161"/>
      <c r="N221" s="162"/>
      <c r="O221" s="58"/>
      <c r="P221" s="58"/>
      <c r="Q221" s="58"/>
      <c r="R221" s="58"/>
      <c r="S221" s="58"/>
      <c r="T221" s="59"/>
      <c r="U221" s="32"/>
      <c r="V221" s="32"/>
      <c r="W221" s="32"/>
      <c r="X221" s="32"/>
      <c r="Y221" s="32"/>
      <c r="Z221" s="32"/>
      <c r="AA221" s="32"/>
      <c r="AB221" s="32"/>
      <c r="AC221" s="32"/>
      <c r="AD221" s="32"/>
      <c r="AE221" s="32"/>
      <c r="AT221" s="17" t="s">
        <v>213</v>
      </c>
      <c r="AU221" s="17" t="s">
        <v>87</v>
      </c>
    </row>
    <row r="222" spans="1:65" s="2" customFormat="1" ht="33" customHeight="1">
      <c r="A222" s="32"/>
      <c r="B222" s="143"/>
      <c r="C222" s="144" t="s">
        <v>295</v>
      </c>
      <c r="D222" s="144" t="s">
        <v>208</v>
      </c>
      <c r="E222" s="145" t="s">
        <v>2223</v>
      </c>
      <c r="F222" s="146" t="s">
        <v>2224</v>
      </c>
      <c r="G222" s="147" t="s">
        <v>333</v>
      </c>
      <c r="H222" s="148">
        <v>1</v>
      </c>
      <c r="I222" s="149"/>
      <c r="J222" s="150">
        <f>ROUND(I222*H222,2)</f>
        <v>0</v>
      </c>
      <c r="K222" s="151"/>
      <c r="L222" s="33"/>
      <c r="M222" s="152" t="s">
        <v>1</v>
      </c>
      <c r="N222" s="153" t="s">
        <v>44</v>
      </c>
      <c r="O222" s="58"/>
      <c r="P222" s="154">
        <f>O222*H222</f>
        <v>0</v>
      </c>
      <c r="Q222" s="154">
        <v>0</v>
      </c>
      <c r="R222" s="154">
        <f>Q222*H222</f>
        <v>0</v>
      </c>
      <c r="S222" s="154">
        <v>0</v>
      </c>
      <c r="T222" s="155">
        <f>S222*H222</f>
        <v>0</v>
      </c>
      <c r="U222" s="32"/>
      <c r="V222" s="32"/>
      <c r="W222" s="32"/>
      <c r="X222" s="32"/>
      <c r="Y222" s="32"/>
      <c r="Z222" s="32"/>
      <c r="AA222" s="32"/>
      <c r="AB222" s="32"/>
      <c r="AC222" s="32"/>
      <c r="AD222" s="32"/>
      <c r="AE222" s="32"/>
      <c r="AR222" s="156" t="s">
        <v>902</v>
      </c>
      <c r="AT222" s="156" t="s">
        <v>208</v>
      </c>
      <c r="AU222" s="156" t="s">
        <v>87</v>
      </c>
      <c r="AY222" s="17" t="s">
        <v>207</v>
      </c>
      <c r="BE222" s="157">
        <f>IF(N222="základní",J222,0)</f>
        <v>0</v>
      </c>
      <c r="BF222" s="157">
        <f>IF(N222="snížená",J222,0)</f>
        <v>0</v>
      </c>
      <c r="BG222" s="157">
        <f>IF(N222="zákl. přenesená",J222,0)</f>
        <v>0</v>
      </c>
      <c r="BH222" s="157">
        <f>IF(N222="sníž. přenesená",J222,0)</f>
        <v>0</v>
      </c>
      <c r="BI222" s="157">
        <f>IF(N222="nulová",J222,0)</f>
        <v>0</v>
      </c>
      <c r="BJ222" s="17" t="s">
        <v>87</v>
      </c>
      <c r="BK222" s="157">
        <f>ROUND(I222*H222,2)</f>
        <v>0</v>
      </c>
      <c r="BL222" s="17" t="s">
        <v>902</v>
      </c>
      <c r="BM222" s="156" t="s">
        <v>2324</v>
      </c>
    </row>
    <row r="223" spans="1:47" s="2" customFormat="1" ht="58.5">
      <c r="A223" s="32"/>
      <c r="B223" s="33"/>
      <c r="C223" s="32"/>
      <c r="D223" s="158" t="s">
        <v>213</v>
      </c>
      <c r="E223" s="32"/>
      <c r="F223" s="159" t="s">
        <v>2226</v>
      </c>
      <c r="G223" s="32"/>
      <c r="H223" s="32"/>
      <c r="I223" s="160"/>
      <c r="J223" s="32"/>
      <c r="K223" s="32"/>
      <c r="L223" s="33"/>
      <c r="M223" s="161"/>
      <c r="N223" s="162"/>
      <c r="O223" s="58"/>
      <c r="P223" s="58"/>
      <c r="Q223" s="58"/>
      <c r="R223" s="58"/>
      <c r="S223" s="58"/>
      <c r="T223" s="59"/>
      <c r="U223" s="32"/>
      <c r="V223" s="32"/>
      <c r="W223" s="32"/>
      <c r="X223" s="32"/>
      <c r="Y223" s="32"/>
      <c r="Z223" s="32"/>
      <c r="AA223" s="32"/>
      <c r="AB223" s="32"/>
      <c r="AC223" s="32"/>
      <c r="AD223" s="32"/>
      <c r="AE223" s="32"/>
      <c r="AT223" s="17" t="s">
        <v>213</v>
      </c>
      <c r="AU223" s="17" t="s">
        <v>87</v>
      </c>
    </row>
    <row r="224" spans="1:65" s="2" customFormat="1" ht="33" customHeight="1">
      <c r="A224" s="32"/>
      <c r="B224" s="143"/>
      <c r="C224" s="144" t="s">
        <v>570</v>
      </c>
      <c r="D224" s="144" t="s">
        <v>208</v>
      </c>
      <c r="E224" s="145" t="s">
        <v>2227</v>
      </c>
      <c r="F224" s="146" t="s">
        <v>2228</v>
      </c>
      <c r="G224" s="147" t="s">
        <v>333</v>
      </c>
      <c r="H224" s="148">
        <v>5</v>
      </c>
      <c r="I224" s="149"/>
      <c r="J224" s="150">
        <f>ROUND(I224*H224,2)</f>
        <v>0</v>
      </c>
      <c r="K224" s="151"/>
      <c r="L224" s="33"/>
      <c r="M224" s="152" t="s">
        <v>1</v>
      </c>
      <c r="N224" s="153" t="s">
        <v>44</v>
      </c>
      <c r="O224" s="58"/>
      <c r="P224" s="154">
        <f>O224*H224</f>
        <v>0</v>
      </c>
      <c r="Q224" s="154">
        <v>0</v>
      </c>
      <c r="R224" s="154">
        <f>Q224*H224</f>
        <v>0</v>
      </c>
      <c r="S224" s="154">
        <v>0</v>
      </c>
      <c r="T224" s="155">
        <f>S224*H224</f>
        <v>0</v>
      </c>
      <c r="U224" s="32"/>
      <c r="V224" s="32"/>
      <c r="W224" s="32"/>
      <c r="X224" s="32"/>
      <c r="Y224" s="32"/>
      <c r="Z224" s="32"/>
      <c r="AA224" s="32"/>
      <c r="AB224" s="32"/>
      <c r="AC224" s="32"/>
      <c r="AD224" s="32"/>
      <c r="AE224" s="32"/>
      <c r="AR224" s="156" t="s">
        <v>902</v>
      </c>
      <c r="AT224" s="156" t="s">
        <v>208</v>
      </c>
      <c r="AU224" s="156" t="s">
        <v>87</v>
      </c>
      <c r="AY224" s="17" t="s">
        <v>207</v>
      </c>
      <c r="BE224" s="157">
        <f>IF(N224="základní",J224,0)</f>
        <v>0</v>
      </c>
      <c r="BF224" s="157">
        <f>IF(N224="snížená",J224,0)</f>
        <v>0</v>
      </c>
      <c r="BG224" s="157">
        <f>IF(N224="zákl. přenesená",J224,0)</f>
        <v>0</v>
      </c>
      <c r="BH224" s="157">
        <f>IF(N224="sníž. přenesená",J224,0)</f>
        <v>0</v>
      </c>
      <c r="BI224" s="157">
        <f>IF(N224="nulová",J224,0)</f>
        <v>0</v>
      </c>
      <c r="BJ224" s="17" t="s">
        <v>87</v>
      </c>
      <c r="BK224" s="157">
        <f>ROUND(I224*H224,2)</f>
        <v>0</v>
      </c>
      <c r="BL224" s="17" t="s">
        <v>902</v>
      </c>
      <c r="BM224" s="156" t="s">
        <v>2325</v>
      </c>
    </row>
    <row r="225" spans="1:47" s="2" customFormat="1" ht="19.5">
      <c r="A225" s="32"/>
      <c r="B225" s="33"/>
      <c r="C225" s="32"/>
      <c r="D225" s="158" t="s">
        <v>213</v>
      </c>
      <c r="E225" s="32"/>
      <c r="F225" s="159" t="s">
        <v>2228</v>
      </c>
      <c r="G225" s="32"/>
      <c r="H225" s="32"/>
      <c r="I225" s="160"/>
      <c r="J225" s="32"/>
      <c r="K225" s="32"/>
      <c r="L225" s="33"/>
      <c r="M225" s="161"/>
      <c r="N225" s="162"/>
      <c r="O225" s="58"/>
      <c r="P225" s="58"/>
      <c r="Q225" s="58"/>
      <c r="R225" s="58"/>
      <c r="S225" s="58"/>
      <c r="T225" s="59"/>
      <c r="U225" s="32"/>
      <c r="V225" s="32"/>
      <c r="W225" s="32"/>
      <c r="X225" s="32"/>
      <c r="Y225" s="32"/>
      <c r="Z225" s="32"/>
      <c r="AA225" s="32"/>
      <c r="AB225" s="32"/>
      <c r="AC225" s="32"/>
      <c r="AD225" s="32"/>
      <c r="AE225" s="32"/>
      <c r="AT225" s="17" t="s">
        <v>213</v>
      </c>
      <c r="AU225" s="17" t="s">
        <v>87</v>
      </c>
    </row>
    <row r="226" spans="1:65" s="2" customFormat="1" ht="21.75" customHeight="1">
      <c r="A226" s="32"/>
      <c r="B226" s="143"/>
      <c r="C226" s="144" t="s">
        <v>299</v>
      </c>
      <c r="D226" s="144" t="s">
        <v>208</v>
      </c>
      <c r="E226" s="145" t="s">
        <v>1951</v>
      </c>
      <c r="F226" s="146" t="s">
        <v>1952</v>
      </c>
      <c r="G226" s="147" t="s">
        <v>333</v>
      </c>
      <c r="H226" s="148">
        <v>2</v>
      </c>
      <c r="I226" s="149"/>
      <c r="J226" s="150">
        <f>ROUND(I226*H226,2)</f>
        <v>0</v>
      </c>
      <c r="K226" s="151"/>
      <c r="L226" s="33"/>
      <c r="M226" s="152" t="s">
        <v>1</v>
      </c>
      <c r="N226" s="153" t="s">
        <v>44</v>
      </c>
      <c r="O226" s="58"/>
      <c r="P226" s="154">
        <f>O226*H226</f>
        <v>0</v>
      </c>
      <c r="Q226" s="154">
        <v>0</v>
      </c>
      <c r="R226" s="154">
        <f>Q226*H226</f>
        <v>0</v>
      </c>
      <c r="S226" s="154">
        <v>0</v>
      </c>
      <c r="T226" s="155">
        <f>S226*H226</f>
        <v>0</v>
      </c>
      <c r="U226" s="32"/>
      <c r="V226" s="32"/>
      <c r="W226" s="32"/>
      <c r="X226" s="32"/>
      <c r="Y226" s="32"/>
      <c r="Z226" s="32"/>
      <c r="AA226" s="32"/>
      <c r="AB226" s="32"/>
      <c r="AC226" s="32"/>
      <c r="AD226" s="32"/>
      <c r="AE226" s="32"/>
      <c r="AR226" s="156" t="s">
        <v>902</v>
      </c>
      <c r="AT226" s="156" t="s">
        <v>208</v>
      </c>
      <c r="AU226" s="156" t="s">
        <v>87</v>
      </c>
      <c r="AY226" s="17" t="s">
        <v>207</v>
      </c>
      <c r="BE226" s="157">
        <f>IF(N226="základní",J226,0)</f>
        <v>0</v>
      </c>
      <c r="BF226" s="157">
        <f>IF(N226="snížená",J226,0)</f>
        <v>0</v>
      </c>
      <c r="BG226" s="157">
        <f>IF(N226="zákl. přenesená",J226,0)</f>
        <v>0</v>
      </c>
      <c r="BH226" s="157">
        <f>IF(N226="sníž. přenesená",J226,0)</f>
        <v>0</v>
      </c>
      <c r="BI226" s="157">
        <f>IF(N226="nulová",J226,0)</f>
        <v>0</v>
      </c>
      <c r="BJ226" s="17" t="s">
        <v>87</v>
      </c>
      <c r="BK226" s="157">
        <f>ROUND(I226*H226,2)</f>
        <v>0</v>
      </c>
      <c r="BL226" s="17" t="s">
        <v>902</v>
      </c>
      <c r="BM226" s="156" t="s">
        <v>2326</v>
      </c>
    </row>
    <row r="227" spans="1:47" s="2" customFormat="1" ht="29.25">
      <c r="A227" s="32"/>
      <c r="B227" s="33"/>
      <c r="C227" s="32"/>
      <c r="D227" s="158" t="s">
        <v>213</v>
      </c>
      <c r="E227" s="32"/>
      <c r="F227" s="159" t="s">
        <v>1954</v>
      </c>
      <c r="G227" s="32"/>
      <c r="H227" s="32"/>
      <c r="I227" s="160"/>
      <c r="J227" s="32"/>
      <c r="K227" s="32"/>
      <c r="L227" s="33"/>
      <c r="M227" s="161"/>
      <c r="N227" s="162"/>
      <c r="O227" s="58"/>
      <c r="P227" s="58"/>
      <c r="Q227" s="58"/>
      <c r="R227" s="58"/>
      <c r="S227" s="58"/>
      <c r="T227" s="59"/>
      <c r="U227" s="32"/>
      <c r="V227" s="32"/>
      <c r="W227" s="32"/>
      <c r="X227" s="32"/>
      <c r="Y227" s="32"/>
      <c r="Z227" s="32"/>
      <c r="AA227" s="32"/>
      <c r="AB227" s="32"/>
      <c r="AC227" s="32"/>
      <c r="AD227" s="32"/>
      <c r="AE227" s="32"/>
      <c r="AT227" s="17" t="s">
        <v>213</v>
      </c>
      <c r="AU227" s="17" t="s">
        <v>87</v>
      </c>
    </row>
    <row r="228" spans="1:65" s="2" customFormat="1" ht="21.75" customHeight="1">
      <c r="A228" s="32"/>
      <c r="B228" s="143"/>
      <c r="C228" s="144" t="s">
        <v>578</v>
      </c>
      <c r="D228" s="144" t="s">
        <v>208</v>
      </c>
      <c r="E228" s="145" t="s">
        <v>2231</v>
      </c>
      <c r="F228" s="146" t="s">
        <v>2232</v>
      </c>
      <c r="G228" s="147" t="s">
        <v>333</v>
      </c>
      <c r="H228" s="148">
        <v>1</v>
      </c>
      <c r="I228" s="149"/>
      <c r="J228" s="150">
        <f>ROUND(I228*H228,2)</f>
        <v>0</v>
      </c>
      <c r="K228" s="151"/>
      <c r="L228" s="33"/>
      <c r="M228" s="152" t="s">
        <v>1</v>
      </c>
      <c r="N228" s="153" t="s">
        <v>44</v>
      </c>
      <c r="O228" s="58"/>
      <c r="P228" s="154">
        <f>O228*H228</f>
        <v>0</v>
      </c>
      <c r="Q228" s="154">
        <v>0</v>
      </c>
      <c r="R228" s="154">
        <f>Q228*H228</f>
        <v>0</v>
      </c>
      <c r="S228" s="154">
        <v>0</v>
      </c>
      <c r="T228" s="155">
        <f>S228*H228</f>
        <v>0</v>
      </c>
      <c r="U228" s="32"/>
      <c r="V228" s="32"/>
      <c r="W228" s="32"/>
      <c r="X228" s="32"/>
      <c r="Y228" s="32"/>
      <c r="Z228" s="32"/>
      <c r="AA228" s="32"/>
      <c r="AB228" s="32"/>
      <c r="AC228" s="32"/>
      <c r="AD228" s="32"/>
      <c r="AE228" s="32"/>
      <c r="AR228" s="156" t="s">
        <v>902</v>
      </c>
      <c r="AT228" s="156" t="s">
        <v>208</v>
      </c>
      <c r="AU228" s="156" t="s">
        <v>87</v>
      </c>
      <c r="AY228" s="17" t="s">
        <v>207</v>
      </c>
      <c r="BE228" s="157">
        <f>IF(N228="základní",J228,0)</f>
        <v>0</v>
      </c>
      <c r="BF228" s="157">
        <f>IF(N228="snížená",J228,0)</f>
        <v>0</v>
      </c>
      <c r="BG228" s="157">
        <f>IF(N228="zákl. přenesená",J228,0)</f>
        <v>0</v>
      </c>
      <c r="BH228" s="157">
        <f>IF(N228="sníž. přenesená",J228,0)</f>
        <v>0</v>
      </c>
      <c r="BI228" s="157">
        <f>IF(N228="nulová",J228,0)</f>
        <v>0</v>
      </c>
      <c r="BJ228" s="17" t="s">
        <v>87</v>
      </c>
      <c r="BK228" s="157">
        <f>ROUND(I228*H228,2)</f>
        <v>0</v>
      </c>
      <c r="BL228" s="17" t="s">
        <v>902</v>
      </c>
      <c r="BM228" s="156" t="s">
        <v>2327</v>
      </c>
    </row>
    <row r="229" spans="1:47" s="2" customFormat="1" ht="29.25">
      <c r="A229" s="32"/>
      <c r="B229" s="33"/>
      <c r="C229" s="32"/>
      <c r="D229" s="158" t="s">
        <v>213</v>
      </c>
      <c r="E229" s="32"/>
      <c r="F229" s="159" t="s">
        <v>2234</v>
      </c>
      <c r="G229" s="32"/>
      <c r="H229" s="32"/>
      <c r="I229" s="160"/>
      <c r="J229" s="32"/>
      <c r="K229" s="32"/>
      <c r="L229" s="33"/>
      <c r="M229" s="161"/>
      <c r="N229" s="162"/>
      <c r="O229" s="58"/>
      <c r="P229" s="58"/>
      <c r="Q229" s="58"/>
      <c r="R229" s="58"/>
      <c r="S229" s="58"/>
      <c r="T229" s="59"/>
      <c r="U229" s="32"/>
      <c r="V229" s="32"/>
      <c r="W229" s="32"/>
      <c r="X229" s="32"/>
      <c r="Y229" s="32"/>
      <c r="Z229" s="32"/>
      <c r="AA229" s="32"/>
      <c r="AB229" s="32"/>
      <c r="AC229" s="32"/>
      <c r="AD229" s="32"/>
      <c r="AE229" s="32"/>
      <c r="AT229" s="17" t="s">
        <v>213</v>
      </c>
      <c r="AU229" s="17" t="s">
        <v>87</v>
      </c>
    </row>
    <row r="230" spans="1:65" s="2" customFormat="1" ht="16.5" customHeight="1">
      <c r="A230" s="32"/>
      <c r="B230" s="143"/>
      <c r="C230" s="144" t="s">
        <v>302</v>
      </c>
      <c r="D230" s="144" t="s">
        <v>208</v>
      </c>
      <c r="E230" s="145" t="s">
        <v>1955</v>
      </c>
      <c r="F230" s="146" t="s">
        <v>1956</v>
      </c>
      <c r="G230" s="147" t="s">
        <v>325</v>
      </c>
      <c r="H230" s="148">
        <v>250</v>
      </c>
      <c r="I230" s="149"/>
      <c r="J230" s="150">
        <f>ROUND(I230*H230,2)</f>
        <v>0</v>
      </c>
      <c r="K230" s="151"/>
      <c r="L230" s="33"/>
      <c r="M230" s="152" t="s">
        <v>1</v>
      </c>
      <c r="N230" s="153" t="s">
        <v>44</v>
      </c>
      <c r="O230" s="58"/>
      <c r="P230" s="154">
        <f>O230*H230</f>
        <v>0</v>
      </c>
      <c r="Q230" s="154">
        <v>0</v>
      </c>
      <c r="R230" s="154">
        <f>Q230*H230</f>
        <v>0</v>
      </c>
      <c r="S230" s="154">
        <v>0</v>
      </c>
      <c r="T230" s="155">
        <f>S230*H230</f>
        <v>0</v>
      </c>
      <c r="U230" s="32"/>
      <c r="V230" s="32"/>
      <c r="W230" s="32"/>
      <c r="X230" s="32"/>
      <c r="Y230" s="32"/>
      <c r="Z230" s="32"/>
      <c r="AA230" s="32"/>
      <c r="AB230" s="32"/>
      <c r="AC230" s="32"/>
      <c r="AD230" s="32"/>
      <c r="AE230" s="32"/>
      <c r="AR230" s="156" t="s">
        <v>902</v>
      </c>
      <c r="AT230" s="156" t="s">
        <v>208</v>
      </c>
      <c r="AU230" s="156" t="s">
        <v>87</v>
      </c>
      <c r="AY230" s="17" t="s">
        <v>207</v>
      </c>
      <c r="BE230" s="157">
        <f>IF(N230="základní",J230,0)</f>
        <v>0</v>
      </c>
      <c r="BF230" s="157">
        <f>IF(N230="snížená",J230,0)</f>
        <v>0</v>
      </c>
      <c r="BG230" s="157">
        <f>IF(N230="zákl. přenesená",J230,0)</f>
        <v>0</v>
      </c>
      <c r="BH230" s="157">
        <f>IF(N230="sníž. přenesená",J230,0)</f>
        <v>0</v>
      </c>
      <c r="BI230" s="157">
        <f>IF(N230="nulová",J230,0)</f>
        <v>0</v>
      </c>
      <c r="BJ230" s="17" t="s">
        <v>87</v>
      </c>
      <c r="BK230" s="157">
        <f>ROUND(I230*H230,2)</f>
        <v>0</v>
      </c>
      <c r="BL230" s="17" t="s">
        <v>902</v>
      </c>
      <c r="BM230" s="156" t="s">
        <v>2328</v>
      </c>
    </row>
    <row r="231" spans="1:47" s="2" customFormat="1" ht="29.25">
      <c r="A231" s="32"/>
      <c r="B231" s="33"/>
      <c r="C231" s="32"/>
      <c r="D231" s="158" t="s">
        <v>213</v>
      </c>
      <c r="E231" s="32"/>
      <c r="F231" s="159" t="s">
        <v>1958</v>
      </c>
      <c r="G231" s="32"/>
      <c r="H231" s="32"/>
      <c r="I231" s="160"/>
      <c r="J231" s="32"/>
      <c r="K231" s="32"/>
      <c r="L231" s="33"/>
      <c r="M231" s="161"/>
      <c r="N231" s="162"/>
      <c r="O231" s="58"/>
      <c r="P231" s="58"/>
      <c r="Q231" s="58"/>
      <c r="R231" s="58"/>
      <c r="S231" s="58"/>
      <c r="T231" s="59"/>
      <c r="U231" s="32"/>
      <c r="V231" s="32"/>
      <c r="W231" s="32"/>
      <c r="X231" s="32"/>
      <c r="Y231" s="32"/>
      <c r="Z231" s="32"/>
      <c r="AA231" s="32"/>
      <c r="AB231" s="32"/>
      <c r="AC231" s="32"/>
      <c r="AD231" s="32"/>
      <c r="AE231" s="32"/>
      <c r="AT231" s="17" t="s">
        <v>213</v>
      </c>
      <c r="AU231" s="17" t="s">
        <v>87</v>
      </c>
    </row>
    <row r="232" spans="1:65" s="2" customFormat="1" ht="21.75" customHeight="1">
      <c r="A232" s="32"/>
      <c r="B232" s="143"/>
      <c r="C232" s="144" t="s">
        <v>585</v>
      </c>
      <c r="D232" s="144" t="s">
        <v>208</v>
      </c>
      <c r="E232" s="145" t="s">
        <v>1356</v>
      </c>
      <c r="F232" s="146" t="s">
        <v>1357</v>
      </c>
      <c r="G232" s="147" t="s">
        <v>796</v>
      </c>
      <c r="H232" s="148">
        <v>20</v>
      </c>
      <c r="I232" s="149"/>
      <c r="J232" s="150">
        <f>ROUND(I232*H232,2)</f>
        <v>0</v>
      </c>
      <c r="K232" s="151"/>
      <c r="L232" s="33"/>
      <c r="M232" s="152" t="s">
        <v>1</v>
      </c>
      <c r="N232" s="153" t="s">
        <v>44</v>
      </c>
      <c r="O232" s="58"/>
      <c r="P232" s="154">
        <f>O232*H232</f>
        <v>0</v>
      </c>
      <c r="Q232" s="154">
        <v>0</v>
      </c>
      <c r="R232" s="154">
        <f>Q232*H232</f>
        <v>0</v>
      </c>
      <c r="S232" s="154">
        <v>0</v>
      </c>
      <c r="T232" s="155">
        <f>S232*H232</f>
        <v>0</v>
      </c>
      <c r="U232" s="32"/>
      <c r="V232" s="32"/>
      <c r="W232" s="32"/>
      <c r="X232" s="32"/>
      <c r="Y232" s="32"/>
      <c r="Z232" s="32"/>
      <c r="AA232" s="32"/>
      <c r="AB232" s="32"/>
      <c r="AC232" s="32"/>
      <c r="AD232" s="32"/>
      <c r="AE232" s="32"/>
      <c r="AR232" s="156" t="s">
        <v>902</v>
      </c>
      <c r="AT232" s="156" t="s">
        <v>208</v>
      </c>
      <c r="AU232" s="156" t="s">
        <v>87</v>
      </c>
      <c r="AY232" s="17" t="s">
        <v>207</v>
      </c>
      <c r="BE232" s="157">
        <f>IF(N232="základní",J232,0)</f>
        <v>0</v>
      </c>
      <c r="BF232" s="157">
        <f>IF(N232="snížená",J232,0)</f>
        <v>0</v>
      </c>
      <c r="BG232" s="157">
        <f>IF(N232="zákl. přenesená",J232,0)</f>
        <v>0</v>
      </c>
      <c r="BH232" s="157">
        <f>IF(N232="sníž. přenesená",J232,0)</f>
        <v>0</v>
      </c>
      <c r="BI232" s="157">
        <f>IF(N232="nulová",J232,0)</f>
        <v>0</v>
      </c>
      <c r="BJ232" s="17" t="s">
        <v>87</v>
      </c>
      <c r="BK232" s="157">
        <f>ROUND(I232*H232,2)</f>
        <v>0</v>
      </c>
      <c r="BL232" s="17" t="s">
        <v>902</v>
      </c>
      <c r="BM232" s="156" t="s">
        <v>2329</v>
      </c>
    </row>
    <row r="233" spans="1:47" s="2" customFormat="1" ht="48.75">
      <c r="A233" s="32"/>
      <c r="B233" s="33"/>
      <c r="C233" s="32"/>
      <c r="D233" s="158" t="s">
        <v>213</v>
      </c>
      <c r="E233" s="32"/>
      <c r="F233" s="159" t="s">
        <v>1964</v>
      </c>
      <c r="G233" s="32"/>
      <c r="H233" s="32"/>
      <c r="I233" s="160"/>
      <c r="J233" s="32"/>
      <c r="K233" s="32"/>
      <c r="L233" s="33"/>
      <c r="M233" s="161"/>
      <c r="N233" s="162"/>
      <c r="O233" s="58"/>
      <c r="P233" s="58"/>
      <c r="Q233" s="58"/>
      <c r="R233" s="58"/>
      <c r="S233" s="58"/>
      <c r="T233" s="59"/>
      <c r="U233" s="32"/>
      <c r="V233" s="32"/>
      <c r="W233" s="32"/>
      <c r="X233" s="32"/>
      <c r="Y233" s="32"/>
      <c r="Z233" s="32"/>
      <c r="AA233" s="32"/>
      <c r="AB233" s="32"/>
      <c r="AC233" s="32"/>
      <c r="AD233" s="32"/>
      <c r="AE233" s="32"/>
      <c r="AT233" s="17" t="s">
        <v>213</v>
      </c>
      <c r="AU233" s="17" t="s">
        <v>87</v>
      </c>
    </row>
    <row r="234" spans="1:65" s="2" customFormat="1" ht="21.75" customHeight="1">
      <c r="A234" s="32"/>
      <c r="B234" s="143"/>
      <c r="C234" s="144" t="s">
        <v>306</v>
      </c>
      <c r="D234" s="144" t="s">
        <v>208</v>
      </c>
      <c r="E234" s="145" t="s">
        <v>1376</v>
      </c>
      <c r="F234" s="146" t="s">
        <v>1377</v>
      </c>
      <c r="G234" s="147" t="s">
        <v>796</v>
      </c>
      <c r="H234" s="148">
        <v>20</v>
      </c>
      <c r="I234" s="149"/>
      <c r="J234" s="150">
        <f>ROUND(I234*H234,2)</f>
        <v>0</v>
      </c>
      <c r="K234" s="151"/>
      <c r="L234" s="33"/>
      <c r="M234" s="152" t="s">
        <v>1</v>
      </c>
      <c r="N234" s="153" t="s">
        <v>44</v>
      </c>
      <c r="O234" s="58"/>
      <c r="P234" s="154">
        <f>O234*H234</f>
        <v>0</v>
      </c>
      <c r="Q234" s="154">
        <v>0</v>
      </c>
      <c r="R234" s="154">
        <f>Q234*H234</f>
        <v>0</v>
      </c>
      <c r="S234" s="154">
        <v>0</v>
      </c>
      <c r="T234" s="155">
        <f>S234*H234</f>
        <v>0</v>
      </c>
      <c r="U234" s="32"/>
      <c r="V234" s="32"/>
      <c r="W234" s="32"/>
      <c r="X234" s="32"/>
      <c r="Y234" s="32"/>
      <c r="Z234" s="32"/>
      <c r="AA234" s="32"/>
      <c r="AB234" s="32"/>
      <c r="AC234" s="32"/>
      <c r="AD234" s="32"/>
      <c r="AE234" s="32"/>
      <c r="AR234" s="156" t="s">
        <v>902</v>
      </c>
      <c r="AT234" s="156" t="s">
        <v>208</v>
      </c>
      <c r="AU234" s="156" t="s">
        <v>87</v>
      </c>
      <c r="AY234" s="17" t="s">
        <v>207</v>
      </c>
      <c r="BE234" s="157">
        <f>IF(N234="základní",J234,0)</f>
        <v>0</v>
      </c>
      <c r="BF234" s="157">
        <f>IF(N234="snížená",J234,0)</f>
        <v>0</v>
      </c>
      <c r="BG234" s="157">
        <f>IF(N234="zákl. přenesená",J234,0)</f>
        <v>0</v>
      </c>
      <c r="BH234" s="157">
        <f>IF(N234="sníž. přenesená",J234,0)</f>
        <v>0</v>
      </c>
      <c r="BI234" s="157">
        <f>IF(N234="nulová",J234,0)</f>
        <v>0</v>
      </c>
      <c r="BJ234" s="17" t="s">
        <v>87</v>
      </c>
      <c r="BK234" s="157">
        <f>ROUND(I234*H234,2)</f>
        <v>0</v>
      </c>
      <c r="BL234" s="17" t="s">
        <v>902</v>
      </c>
      <c r="BM234" s="156" t="s">
        <v>2330</v>
      </c>
    </row>
    <row r="235" spans="1:47" s="2" customFormat="1" ht="58.5">
      <c r="A235" s="32"/>
      <c r="B235" s="33"/>
      <c r="C235" s="32"/>
      <c r="D235" s="158" t="s">
        <v>213</v>
      </c>
      <c r="E235" s="32"/>
      <c r="F235" s="159" t="s">
        <v>1966</v>
      </c>
      <c r="G235" s="32"/>
      <c r="H235" s="32"/>
      <c r="I235" s="160"/>
      <c r="J235" s="32"/>
      <c r="K235" s="32"/>
      <c r="L235" s="33"/>
      <c r="M235" s="161"/>
      <c r="N235" s="162"/>
      <c r="O235" s="58"/>
      <c r="P235" s="58"/>
      <c r="Q235" s="58"/>
      <c r="R235" s="58"/>
      <c r="S235" s="58"/>
      <c r="T235" s="59"/>
      <c r="U235" s="32"/>
      <c r="V235" s="32"/>
      <c r="W235" s="32"/>
      <c r="X235" s="32"/>
      <c r="Y235" s="32"/>
      <c r="Z235" s="32"/>
      <c r="AA235" s="32"/>
      <c r="AB235" s="32"/>
      <c r="AC235" s="32"/>
      <c r="AD235" s="32"/>
      <c r="AE235" s="32"/>
      <c r="AT235" s="17" t="s">
        <v>213</v>
      </c>
      <c r="AU235" s="17" t="s">
        <v>87</v>
      </c>
    </row>
    <row r="236" spans="2:63" s="11" customFormat="1" ht="25.9" customHeight="1">
      <c r="B236" s="132"/>
      <c r="D236" s="133" t="s">
        <v>78</v>
      </c>
      <c r="E236" s="134" t="s">
        <v>1760</v>
      </c>
      <c r="F236" s="134" t="s">
        <v>1761</v>
      </c>
      <c r="I236" s="135"/>
      <c r="J236" s="136">
        <f>BK236</f>
        <v>0</v>
      </c>
      <c r="L236" s="132"/>
      <c r="M236" s="137"/>
      <c r="N236" s="138"/>
      <c r="O236" s="138"/>
      <c r="P236" s="139">
        <f>SUM(P237:P239)</f>
        <v>0</v>
      </c>
      <c r="Q236" s="138"/>
      <c r="R236" s="139">
        <f>SUM(R237:R239)</f>
        <v>0</v>
      </c>
      <c r="S236" s="138"/>
      <c r="T236" s="140">
        <f>SUM(T237:T239)</f>
        <v>0</v>
      </c>
      <c r="AR236" s="133" t="s">
        <v>225</v>
      </c>
      <c r="AT236" s="141" t="s">
        <v>78</v>
      </c>
      <c r="AU236" s="141" t="s">
        <v>79</v>
      </c>
      <c r="AY236" s="133" t="s">
        <v>207</v>
      </c>
      <c r="BK236" s="142">
        <f>SUM(BK237:BK239)</f>
        <v>0</v>
      </c>
    </row>
    <row r="237" spans="1:65" s="2" customFormat="1" ht="16.5" customHeight="1">
      <c r="A237" s="32"/>
      <c r="B237" s="143"/>
      <c r="C237" s="144" t="s">
        <v>588</v>
      </c>
      <c r="D237" s="144" t="s">
        <v>208</v>
      </c>
      <c r="E237" s="145" t="s">
        <v>2238</v>
      </c>
      <c r="F237" s="146" t="s">
        <v>2239</v>
      </c>
      <c r="G237" s="147" t="s">
        <v>1688</v>
      </c>
      <c r="H237" s="214"/>
      <c r="I237" s="149"/>
      <c r="J237" s="150">
        <f>ROUND(I237*H237,2)</f>
        <v>0</v>
      </c>
      <c r="K237" s="151"/>
      <c r="L237" s="33"/>
      <c r="M237" s="152" t="s">
        <v>1</v>
      </c>
      <c r="N237" s="153" t="s">
        <v>44</v>
      </c>
      <c r="O237" s="58"/>
      <c r="P237" s="154">
        <f>O237*H237</f>
        <v>0</v>
      </c>
      <c r="Q237" s="154">
        <v>0</v>
      </c>
      <c r="R237" s="154">
        <f>Q237*H237</f>
        <v>0</v>
      </c>
      <c r="S237" s="154">
        <v>0</v>
      </c>
      <c r="T237" s="155">
        <f>S237*H237</f>
        <v>0</v>
      </c>
      <c r="U237" s="32"/>
      <c r="V237" s="32"/>
      <c r="W237" s="32"/>
      <c r="X237" s="32"/>
      <c r="Y237" s="32"/>
      <c r="Z237" s="32"/>
      <c r="AA237" s="32"/>
      <c r="AB237" s="32"/>
      <c r="AC237" s="32"/>
      <c r="AD237" s="32"/>
      <c r="AE237" s="32"/>
      <c r="AR237" s="156" t="s">
        <v>212</v>
      </c>
      <c r="AT237" s="156" t="s">
        <v>208</v>
      </c>
      <c r="AU237" s="156" t="s">
        <v>87</v>
      </c>
      <c r="AY237" s="17" t="s">
        <v>207</v>
      </c>
      <c r="BE237" s="157">
        <f>IF(N237="základní",J237,0)</f>
        <v>0</v>
      </c>
      <c r="BF237" s="157">
        <f>IF(N237="snížená",J237,0)</f>
        <v>0</v>
      </c>
      <c r="BG237" s="157">
        <f>IF(N237="zákl. přenesená",J237,0)</f>
        <v>0</v>
      </c>
      <c r="BH237" s="157">
        <f>IF(N237="sníž. přenesená",J237,0)</f>
        <v>0</v>
      </c>
      <c r="BI237" s="157">
        <f>IF(N237="nulová",J237,0)</f>
        <v>0</v>
      </c>
      <c r="BJ237" s="17" t="s">
        <v>87</v>
      </c>
      <c r="BK237" s="157">
        <f>ROUND(I237*H237,2)</f>
        <v>0</v>
      </c>
      <c r="BL237" s="17" t="s">
        <v>212</v>
      </c>
      <c r="BM237" s="156" t="s">
        <v>2331</v>
      </c>
    </row>
    <row r="238" spans="1:47" s="2" customFormat="1" ht="12">
      <c r="A238" s="32"/>
      <c r="B238" s="33"/>
      <c r="C238" s="32"/>
      <c r="D238" s="158" t="s">
        <v>213</v>
      </c>
      <c r="E238" s="32"/>
      <c r="F238" s="159" t="s">
        <v>2241</v>
      </c>
      <c r="G238" s="32"/>
      <c r="H238" s="32"/>
      <c r="I238" s="160"/>
      <c r="J238" s="32"/>
      <c r="K238" s="32"/>
      <c r="L238" s="33"/>
      <c r="M238" s="161"/>
      <c r="N238" s="162"/>
      <c r="O238" s="58"/>
      <c r="P238" s="58"/>
      <c r="Q238" s="58"/>
      <c r="R238" s="58"/>
      <c r="S238" s="58"/>
      <c r="T238" s="59"/>
      <c r="U238" s="32"/>
      <c r="V238" s="32"/>
      <c r="W238" s="32"/>
      <c r="X238" s="32"/>
      <c r="Y238" s="32"/>
      <c r="Z238" s="32"/>
      <c r="AA238" s="32"/>
      <c r="AB238" s="32"/>
      <c r="AC238" s="32"/>
      <c r="AD238" s="32"/>
      <c r="AE238" s="32"/>
      <c r="AT238" s="17" t="s">
        <v>213</v>
      </c>
      <c r="AU238" s="17" t="s">
        <v>87</v>
      </c>
    </row>
    <row r="239" spans="1:47" s="2" customFormat="1" ht="19.5">
      <c r="A239" s="32"/>
      <c r="B239" s="33"/>
      <c r="C239" s="32"/>
      <c r="D239" s="158" t="s">
        <v>214</v>
      </c>
      <c r="E239" s="32"/>
      <c r="F239" s="163" t="s">
        <v>2242</v>
      </c>
      <c r="G239" s="32"/>
      <c r="H239" s="32"/>
      <c r="I239" s="160"/>
      <c r="J239" s="32"/>
      <c r="K239" s="32"/>
      <c r="L239" s="33"/>
      <c r="M239" s="164"/>
      <c r="N239" s="165"/>
      <c r="O239" s="166"/>
      <c r="P239" s="166"/>
      <c r="Q239" s="166"/>
      <c r="R239" s="166"/>
      <c r="S239" s="166"/>
      <c r="T239" s="167"/>
      <c r="U239" s="32"/>
      <c r="V239" s="32"/>
      <c r="W239" s="32"/>
      <c r="X239" s="32"/>
      <c r="Y239" s="32"/>
      <c r="Z239" s="32"/>
      <c r="AA239" s="32"/>
      <c r="AB239" s="32"/>
      <c r="AC239" s="32"/>
      <c r="AD239" s="32"/>
      <c r="AE239" s="32"/>
      <c r="AT239" s="17" t="s">
        <v>214</v>
      </c>
      <c r="AU239" s="17" t="s">
        <v>87</v>
      </c>
    </row>
    <row r="240" spans="1:31" s="2" customFormat="1" ht="6.95" customHeight="1">
      <c r="A240" s="32"/>
      <c r="B240" s="47"/>
      <c r="C240" s="48"/>
      <c r="D240" s="48"/>
      <c r="E240" s="48"/>
      <c r="F240" s="48"/>
      <c r="G240" s="48"/>
      <c r="H240" s="48"/>
      <c r="I240" s="48"/>
      <c r="J240" s="48"/>
      <c r="K240" s="48"/>
      <c r="L240" s="33"/>
      <c r="M240" s="32"/>
      <c r="O240" s="32"/>
      <c r="P240" s="32"/>
      <c r="Q240" s="32"/>
      <c r="R240" s="32"/>
      <c r="S240" s="32"/>
      <c r="T240" s="32"/>
      <c r="U240" s="32"/>
      <c r="V240" s="32"/>
      <c r="W240" s="32"/>
      <c r="X240" s="32"/>
      <c r="Y240" s="32"/>
      <c r="Z240" s="32"/>
      <c r="AA240" s="32"/>
      <c r="AB240" s="32"/>
      <c r="AC240" s="32"/>
      <c r="AD240" s="32"/>
      <c r="AE240" s="32"/>
    </row>
  </sheetData>
  <autoFilter ref="C121:K239"/>
  <mergeCells count="12">
    <mergeCell ref="E114:H114"/>
    <mergeCell ref="L2:V2"/>
    <mergeCell ref="E85:H85"/>
    <mergeCell ref="E87:H87"/>
    <mergeCell ref="E89:H89"/>
    <mergeCell ref="E110:H110"/>
    <mergeCell ref="E112:H11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2:BM15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2" t="s">
        <v>5</v>
      </c>
      <c r="M2" s="243"/>
      <c r="N2" s="243"/>
      <c r="O2" s="243"/>
      <c r="P2" s="243"/>
      <c r="Q2" s="243"/>
      <c r="R2" s="243"/>
      <c r="S2" s="243"/>
      <c r="T2" s="243"/>
      <c r="U2" s="243"/>
      <c r="V2" s="243"/>
      <c r="AT2" s="17" t="s">
        <v>173</v>
      </c>
    </row>
    <row r="3" spans="2:46" s="1" customFormat="1" ht="6.95" customHeight="1" hidden="1">
      <c r="B3" s="18"/>
      <c r="C3" s="19"/>
      <c r="D3" s="19"/>
      <c r="E3" s="19"/>
      <c r="F3" s="19"/>
      <c r="G3" s="19"/>
      <c r="H3" s="19"/>
      <c r="I3" s="19"/>
      <c r="J3" s="19"/>
      <c r="K3" s="19"/>
      <c r="L3" s="20"/>
      <c r="AT3" s="17" t="s">
        <v>89</v>
      </c>
    </row>
    <row r="4" spans="2:46" s="1" customFormat="1" ht="24.95" customHeight="1" hidden="1">
      <c r="B4" s="20"/>
      <c r="D4" s="21" t="s">
        <v>183</v>
      </c>
      <c r="L4" s="20"/>
      <c r="M4" s="98" t="s">
        <v>10</v>
      </c>
      <c r="AT4" s="17" t="s">
        <v>3</v>
      </c>
    </row>
    <row r="5" spans="2:12" s="1" customFormat="1" ht="6.95" customHeight="1" hidden="1">
      <c r="B5" s="20"/>
      <c r="L5" s="20"/>
    </row>
    <row r="6" spans="2:12" s="1" customFormat="1" ht="12" customHeight="1" hidden="1">
      <c r="B6" s="20"/>
      <c r="D6" s="27" t="s">
        <v>16</v>
      </c>
      <c r="L6" s="20"/>
    </row>
    <row r="7" spans="2:12" s="1" customFormat="1" ht="16.5" customHeight="1" hidden="1">
      <c r="B7" s="20"/>
      <c r="E7" s="259" t="str">
        <f>'Rekapitulace stavby'!K6</f>
        <v>Oprava nástupišť č. 5 a 6 v žst. Brno hl.n.</v>
      </c>
      <c r="F7" s="260"/>
      <c r="G7" s="260"/>
      <c r="H7" s="260"/>
      <c r="L7" s="20"/>
    </row>
    <row r="8" spans="2:12" s="1" customFormat="1" ht="12" customHeight="1" hidden="1">
      <c r="B8" s="20"/>
      <c r="D8" s="27" t="s">
        <v>184</v>
      </c>
      <c r="L8" s="20"/>
    </row>
    <row r="9" spans="1:31" s="2" customFormat="1" ht="16.5" customHeight="1" hidden="1">
      <c r="A9" s="32"/>
      <c r="B9" s="33"/>
      <c r="C9" s="32"/>
      <c r="D9" s="32"/>
      <c r="E9" s="259" t="s">
        <v>2275</v>
      </c>
      <c r="F9" s="258"/>
      <c r="G9" s="258"/>
      <c r="H9" s="258"/>
      <c r="I9" s="32"/>
      <c r="J9" s="32"/>
      <c r="K9" s="32"/>
      <c r="L9" s="42"/>
      <c r="S9" s="32"/>
      <c r="T9" s="32"/>
      <c r="U9" s="32"/>
      <c r="V9" s="32"/>
      <c r="W9" s="32"/>
      <c r="X9" s="32"/>
      <c r="Y9" s="32"/>
      <c r="Z9" s="32"/>
      <c r="AA9" s="32"/>
      <c r="AB9" s="32"/>
      <c r="AC9" s="32"/>
      <c r="AD9" s="32"/>
      <c r="AE9" s="32"/>
    </row>
    <row r="10" spans="1:31" s="2" customFormat="1" ht="12" customHeight="1" hidden="1">
      <c r="A10" s="32"/>
      <c r="B10" s="33"/>
      <c r="C10" s="32"/>
      <c r="D10" s="27" t="s">
        <v>1882</v>
      </c>
      <c r="E10" s="32"/>
      <c r="F10" s="32"/>
      <c r="G10" s="32"/>
      <c r="H10" s="32"/>
      <c r="I10" s="32"/>
      <c r="J10" s="32"/>
      <c r="K10" s="32"/>
      <c r="L10" s="42"/>
      <c r="S10" s="32"/>
      <c r="T10" s="32"/>
      <c r="U10" s="32"/>
      <c r="V10" s="32"/>
      <c r="W10" s="32"/>
      <c r="X10" s="32"/>
      <c r="Y10" s="32"/>
      <c r="Z10" s="32"/>
      <c r="AA10" s="32"/>
      <c r="AB10" s="32"/>
      <c r="AC10" s="32"/>
      <c r="AD10" s="32"/>
      <c r="AE10" s="32"/>
    </row>
    <row r="11" spans="1:31" s="2" customFormat="1" ht="16.5" customHeight="1" hidden="1">
      <c r="A11" s="32"/>
      <c r="B11" s="33"/>
      <c r="C11" s="32"/>
      <c r="D11" s="32"/>
      <c r="E11" s="232" t="s">
        <v>2332</v>
      </c>
      <c r="F11" s="258"/>
      <c r="G11" s="258"/>
      <c r="H11" s="258"/>
      <c r="I11" s="32"/>
      <c r="J11" s="32"/>
      <c r="K11" s="32"/>
      <c r="L11" s="42"/>
      <c r="S11" s="32"/>
      <c r="T11" s="32"/>
      <c r="U11" s="32"/>
      <c r="V11" s="32"/>
      <c r="W11" s="32"/>
      <c r="X11" s="32"/>
      <c r="Y11" s="32"/>
      <c r="Z11" s="32"/>
      <c r="AA11" s="32"/>
      <c r="AB11" s="32"/>
      <c r="AC11" s="32"/>
      <c r="AD11" s="32"/>
      <c r="AE11" s="32"/>
    </row>
    <row r="12" spans="1:31" s="2" customFormat="1" ht="12" hidden="1">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31" s="2" customFormat="1" ht="12" customHeight="1" hidden="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31" s="2" customFormat="1" ht="12" customHeight="1" hidden="1">
      <c r="A14" s="32"/>
      <c r="B14" s="33"/>
      <c r="C14" s="32"/>
      <c r="D14" s="27" t="s">
        <v>20</v>
      </c>
      <c r="E14" s="32"/>
      <c r="F14" s="25" t="s">
        <v>21</v>
      </c>
      <c r="G14" s="32"/>
      <c r="H14" s="32"/>
      <c r="I14" s="27" t="s">
        <v>22</v>
      </c>
      <c r="J14" s="55" t="str">
        <f>'Rekapitulace stavby'!AN8</f>
        <v>18. 2. 2021</v>
      </c>
      <c r="K14" s="32"/>
      <c r="L14" s="42"/>
      <c r="S14" s="32"/>
      <c r="T14" s="32"/>
      <c r="U14" s="32"/>
      <c r="V14" s="32"/>
      <c r="W14" s="32"/>
      <c r="X14" s="32"/>
      <c r="Y14" s="32"/>
      <c r="Z14" s="32"/>
      <c r="AA14" s="32"/>
      <c r="AB14" s="32"/>
      <c r="AC14" s="32"/>
      <c r="AD14" s="32"/>
      <c r="AE14" s="32"/>
    </row>
    <row r="15" spans="1:31" s="2" customFormat="1" ht="10.9" customHeight="1" hidden="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31" s="2" customFormat="1" ht="12" customHeight="1" hidden="1">
      <c r="A16" s="32"/>
      <c r="B16" s="33"/>
      <c r="C16" s="32"/>
      <c r="D16" s="27" t="s">
        <v>24</v>
      </c>
      <c r="E16" s="32"/>
      <c r="F16" s="32"/>
      <c r="G16" s="32"/>
      <c r="H16" s="32"/>
      <c r="I16" s="27" t="s">
        <v>25</v>
      </c>
      <c r="J16" s="25" t="s">
        <v>26</v>
      </c>
      <c r="K16" s="32"/>
      <c r="L16" s="42"/>
      <c r="S16" s="32"/>
      <c r="T16" s="32"/>
      <c r="U16" s="32"/>
      <c r="V16" s="32"/>
      <c r="W16" s="32"/>
      <c r="X16" s="32"/>
      <c r="Y16" s="32"/>
      <c r="Z16" s="32"/>
      <c r="AA16" s="32"/>
      <c r="AB16" s="32"/>
      <c r="AC16" s="32"/>
      <c r="AD16" s="32"/>
      <c r="AE16" s="32"/>
    </row>
    <row r="17" spans="1:31" s="2" customFormat="1" ht="18" customHeight="1" hidden="1">
      <c r="A17" s="32"/>
      <c r="B17" s="33"/>
      <c r="C17" s="32"/>
      <c r="D17" s="32"/>
      <c r="E17" s="25" t="s">
        <v>27</v>
      </c>
      <c r="F17" s="32"/>
      <c r="G17" s="32"/>
      <c r="H17" s="32"/>
      <c r="I17" s="27" t="s">
        <v>28</v>
      </c>
      <c r="J17" s="25" t="s">
        <v>29</v>
      </c>
      <c r="K17" s="32"/>
      <c r="L17" s="42"/>
      <c r="S17" s="32"/>
      <c r="T17" s="32"/>
      <c r="U17" s="32"/>
      <c r="V17" s="32"/>
      <c r="W17" s="32"/>
      <c r="X17" s="32"/>
      <c r="Y17" s="32"/>
      <c r="Z17" s="32"/>
      <c r="AA17" s="32"/>
      <c r="AB17" s="32"/>
      <c r="AC17" s="32"/>
      <c r="AD17" s="32"/>
      <c r="AE17" s="32"/>
    </row>
    <row r="18" spans="1:31" s="2" customFormat="1" ht="6.95" customHeight="1" hidden="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hidden="1">
      <c r="A19" s="32"/>
      <c r="B19" s="33"/>
      <c r="C19" s="32"/>
      <c r="D19" s="27" t="s">
        <v>30</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hidden="1">
      <c r="A20" s="32"/>
      <c r="B20" s="33"/>
      <c r="C20" s="32"/>
      <c r="D20" s="32"/>
      <c r="E20" s="261" t="str">
        <f>'Rekapitulace stavby'!E14</f>
        <v>Vyplň údaj</v>
      </c>
      <c r="F20" s="247"/>
      <c r="G20" s="247"/>
      <c r="H20" s="247"/>
      <c r="I20" s="27" t="s">
        <v>28</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hidden="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hidden="1">
      <c r="A22" s="32"/>
      <c r="B22" s="33"/>
      <c r="C22" s="32"/>
      <c r="D22" s="27" t="s">
        <v>32</v>
      </c>
      <c r="E22" s="32"/>
      <c r="F22" s="32"/>
      <c r="G22" s="32"/>
      <c r="H22" s="32"/>
      <c r="I22" s="27" t="s">
        <v>25</v>
      </c>
      <c r="J22" s="25" t="s">
        <v>33</v>
      </c>
      <c r="K22" s="32"/>
      <c r="L22" s="42"/>
      <c r="S22" s="32"/>
      <c r="T22" s="32"/>
      <c r="U22" s="32"/>
      <c r="V22" s="32"/>
      <c r="W22" s="32"/>
      <c r="X22" s="32"/>
      <c r="Y22" s="32"/>
      <c r="Z22" s="32"/>
      <c r="AA22" s="32"/>
      <c r="AB22" s="32"/>
      <c r="AC22" s="32"/>
      <c r="AD22" s="32"/>
      <c r="AE22" s="32"/>
    </row>
    <row r="23" spans="1:31" s="2" customFormat="1" ht="18" customHeight="1" hidden="1">
      <c r="A23" s="32"/>
      <c r="B23" s="33"/>
      <c r="C23" s="32"/>
      <c r="D23" s="32"/>
      <c r="E23" s="25" t="s">
        <v>34</v>
      </c>
      <c r="F23" s="32"/>
      <c r="G23" s="32"/>
      <c r="H23" s="32"/>
      <c r="I23" s="27" t="s">
        <v>28</v>
      </c>
      <c r="J23" s="25" t="s">
        <v>35</v>
      </c>
      <c r="K23" s="32"/>
      <c r="L23" s="42"/>
      <c r="S23" s="32"/>
      <c r="T23" s="32"/>
      <c r="U23" s="32"/>
      <c r="V23" s="32"/>
      <c r="W23" s="32"/>
      <c r="X23" s="32"/>
      <c r="Y23" s="32"/>
      <c r="Z23" s="32"/>
      <c r="AA23" s="32"/>
      <c r="AB23" s="32"/>
      <c r="AC23" s="32"/>
      <c r="AD23" s="32"/>
      <c r="AE23" s="32"/>
    </row>
    <row r="24" spans="1:31" s="2" customFormat="1" ht="6.95" customHeight="1" hidden="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hidden="1">
      <c r="A25" s="32"/>
      <c r="B25" s="33"/>
      <c r="C25" s="32"/>
      <c r="D25" s="27" t="s">
        <v>37</v>
      </c>
      <c r="E25" s="32"/>
      <c r="F25" s="32"/>
      <c r="G25" s="32"/>
      <c r="H25" s="32"/>
      <c r="I25" s="27" t="s">
        <v>25</v>
      </c>
      <c r="J25" s="25" t="s">
        <v>33</v>
      </c>
      <c r="K25" s="32"/>
      <c r="L25" s="42"/>
      <c r="S25" s="32"/>
      <c r="T25" s="32"/>
      <c r="U25" s="32"/>
      <c r="V25" s="32"/>
      <c r="W25" s="32"/>
      <c r="X25" s="32"/>
      <c r="Y25" s="32"/>
      <c r="Z25" s="32"/>
      <c r="AA25" s="32"/>
      <c r="AB25" s="32"/>
      <c r="AC25" s="32"/>
      <c r="AD25" s="32"/>
      <c r="AE25" s="32"/>
    </row>
    <row r="26" spans="1:31" s="2" customFormat="1" ht="18" customHeight="1" hidden="1">
      <c r="A26" s="32"/>
      <c r="B26" s="33"/>
      <c r="C26" s="32"/>
      <c r="D26" s="32"/>
      <c r="E26" s="25" t="s">
        <v>34</v>
      </c>
      <c r="F26" s="32"/>
      <c r="G26" s="32"/>
      <c r="H26" s="32"/>
      <c r="I26" s="27" t="s">
        <v>28</v>
      </c>
      <c r="J26" s="25" t="s">
        <v>35</v>
      </c>
      <c r="K26" s="32"/>
      <c r="L26" s="42"/>
      <c r="S26" s="32"/>
      <c r="T26" s="32"/>
      <c r="U26" s="32"/>
      <c r="V26" s="32"/>
      <c r="W26" s="32"/>
      <c r="X26" s="32"/>
      <c r="Y26" s="32"/>
      <c r="Z26" s="32"/>
      <c r="AA26" s="32"/>
      <c r="AB26" s="32"/>
      <c r="AC26" s="32"/>
      <c r="AD26" s="32"/>
      <c r="AE26" s="32"/>
    </row>
    <row r="27" spans="1:31" s="2" customFormat="1" ht="6.95" customHeight="1" hidden="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hidden="1">
      <c r="A28" s="32"/>
      <c r="B28" s="33"/>
      <c r="C28" s="32"/>
      <c r="D28" s="27" t="s">
        <v>38</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16.5" customHeight="1" hidden="1">
      <c r="A29" s="99"/>
      <c r="B29" s="100"/>
      <c r="C29" s="99"/>
      <c r="D29" s="99"/>
      <c r="E29" s="251" t="s">
        <v>1</v>
      </c>
      <c r="F29" s="251"/>
      <c r="G29" s="251"/>
      <c r="H29" s="251"/>
      <c r="I29" s="99"/>
      <c r="J29" s="99"/>
      <c r="K29" s="99"/>
      <c r="L29" s="101"/>
      <c r="S29" s="99"/>
      <c r="T29" s="99"/>
      <c r="U29" s="99"/>
      <c r="V29" s="99"/>
      <c r="W29" s="99"/>
      <c r="X29" s="99"/>
      <c r="Y29" s="99"/>
      <c r="Z29" s="99"/>
      <c r="AA29" s="99"/>
      <c r="AB29" s="99"/>
      <c r="AC29" s="99"/>
      <c r="AD29" s="99"/>
      <c r="AE29" s="99"/>
    </row>
    <row r="30" spans="1:31" s="2" customFormat="1" ht="6.95" customHeight="1" hidden="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hidden="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hidden="1">
      <c r="A32" s="32"/>
      <c r="B32" s="33"/>
      <c r="C32" s="32"/>
      <c r="D32" s="102" t="s">
        <v>39</v>
      </c>
      <c r="E32" s="32"/>
      <c r="F32" s="32"/>
      <c r="G32" s="32"/>
      <c r="H32" s="32"/>
      <c r="I32" s="32"/>
      <c r="J32" s="71">
        <f>ROUND(J122,2)</f>
        <v>0</v>
      </c>
      <c r="K32" s="32"/>
      <c r="L32" s="42"/>
      <c r="S32" s="32"/>
      <c r="T32" s="32"/>
      <c r="U32" s="32"/>
      <c r="V32" s="32"/>
      <c r="W32" s="32"/>
      <c r="X32" s="32"/>
      <c r="Y32" s="32"/>
      <c r="Z32" s="32"/>
      <c r="AA32" s="32"/>
      <c r="AB32" s="32"/>
      <c r="AC32" s="32"/>
      <c r="AD32" s="32"/>
      <c r="AE32" s="32"/>
    </row>
    <row r="33" spans="1:31" s="2" customFormat="1" ht="6.95" customHeight="1" hidden="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hidden="1">
      <c r="A34" s="32"/>
      <c r="B34" s="33"/>
      <c r="C34" s="32"/>
      <c r="D34" s="32"/>
      <c r="E34" s="32"/>
      <c r="F34" s="36" t="s">
        <v>41</v>
      </c>
      <c r="G34" s="32"/>
      <c r="H34" s="32"/>
      <c r="I34" s="36" t="s">
        <v>40</v>
      </c>
      <c r="J34" s="36" t="s">
        <v>42</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103" t="s">
        <v>43</v>
      </c>
      <c r="E35" s="27" t="s">
        <v>44</v>
      </c>
      <c r="F35" s="104">
        <f>ROUND((SUM(BE122:BE150)),2)</f>
        <v>0</v>
      </c>
      <c r="G35" s="32"/>
      <c r="H35" s="32"/>
      <c r="I35" s="105">
        <v>0.21</v>
      </c>
      <c r="J35" s="104">
        <f>ROUND(((SUM(BE122:BE150))*I35),2)</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45</v>
      </c>
      <c r="F36" s="104">
        <f>ROUND((SUM(BF122:BF150)),2)</f>
        <v>0</v>
      </c>
      <c r="G36" s="32"/>
      <c r="H36" s="32"/>
      <c r="I36" s="105">
        <v>0.15</v>
      </c>
      <c r="J36" s="104">
        <f>ROUND(((SUM(BF122:BF150))*I36),2)</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46</v>
      </c>
      <c r="F37" s="104">
        <f>ROUND((SUM(BG122:BG150)),2)</f>
        <v>0</v>
      </c>
      <c r="G37" s="32"/>
      <c r="H37" s="32"/>
      <c r="I37" s="105">
        <v>0.21</v>
      </c>
      <c r="J37" s="104">
        <f>0</f>
        <v>0</v>
      </c>
      <c r="K37" s="32"/>
      <c r="L37" s="42"/>
      <c r="S37" s="32"/>
      <c r="T37" s="32"/>
      <c r="U37" s="32"/>
      <c r="V37" s="32"/>
      <c r="W37" s="32"/>
      <c r="X37" s="32"/>
      <c r="Y37" s="32"/>
      <c r="Z37" s="32"/>
      <c r="AA37" s="32"/>
      <c r="AB37" s="32"/>
      <c r="AC37" s="32"/>
      <c r="AD37" s="32"/>
      <c r="AE37" s="32"/>
    </row>
    <row r="38" spans="1:31" s="2" customFormat="1" ht="14.45" customHeight="1" hidden="1">
      <c r="A38" s="32"/>
      <c r="B38" s="33"/>
      <c r="C38" s="32"/>
      <c r="D38" s="32"/>
      <c r="E38" s="27" t="s">
        <v>47</v>
      </c>
      <c r="F38" s="104">
        <f>ROUND((SUM(BH122:BH150)),2)</f>
        <v>0</v>
      </c>
      <c r="G38" s="32"/>
      <c r="H38" s="32"/>
      <c r="I38" s="105">
        <v>0.15</v>
      </c>
      <c r="J38" s="104">
        <f>0</f>
        <v>0</v>
      </c>
      <c r="K38" s="32"/>
      <c r="L38" s="42"/>
      <c r="S38" s="32"/>
      <c r="T38" s="32"/>
      <c r="U38" s="32"/>
      <c r="V38" s="32"/>
      <c r="W38" s="32"/>
      <c r="X38" s="32"/>
      <c r="Y38" s="32"/>
      <c r="Z38" s="32"/>
      <c r="AA38" s="32"/>
      <c r="AB38" s="32"/>
      <c r="AC38" s="32"/>
      <c r="AD38" s="32"/>
      <c r="AE38" s="32"/>
    </row>
    <row r="39" spans="1:31" s="2" customFormat="1" ht="14.45" customHeight="1" hidden="1">
      <c r="A39" s="32"/>
      <c r="B39" s="33"/>
      <c r="C39" s="32"/>
      <c r="D39" s="32"/>
      <c r="E39" s="27" t="s">
        <v>48</v>
      </c>
      <c r="F39" s="104">
        <f>ROUND((SUM(BI122:BI150)),2)</f>
        <v>0</v>
      </c>
      <c r="G39" s="32"/>
      <c r="H39" s="32"/>
      <c r="I39" s="105">
        <v>0</v>
      </c>
      <c r="J39" s="104">
        <f>0</f>
        <v>0</v>
      </c>
      <c r="K39" s="32"/>
      <c r="L39" s="42"/>
      <c r="S39" s="32"/>
      <c r="T39" s="32"/>
      <c r="U39" s="32"/>
      <c r="V39" s="32"/>
      <c r="W39" s="32"/>
      <c r="X39" s="32"/>
      <c r="Y39" s="32"/>
      <c r="Z39" s="32"/>
      <c r="AA39" s="32"/>
      <c r="AB39" s="32"/>
      <c r="AC39" s="32"/>
      <c r="AD39" s="32"/>
      <c r="AE39" s="32"/>
    </row>
    <row r="40" spans="1:31" s="2" customFormat="1" ht="6.95" customHeight="1" hidden="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hidden="1">
      <c r="A41" s="32"/>
      <c r="B41" s="33"/>
      <c r="C41" s="106"/>
      <c r="D41" s="107" t="s">
        <v>49</v>
      </c>
      <c r="E41" s="60"/>
      <c r="F41" s="60"/>
      <c r="G41" s="108" t="s">
        <v>50</v>
      </c>
      <c r="H41" s="109" t="s">
        <v>51</v>
      </c>
      <c r="I41" s="60"/>
      <c r="J41" s="110">
        <f>SUM(J32:J39)</f>
        <v>0</v>
      </c>
      <c r="K41" s="111"/>
      <c r="L41" s="42"/>
      <c r="S41" s="32"/>
      <c r="T41" s="32"/>
      <c r="U41" s="32"/>
      <c r="V41" s="32"/>
      <c r="W41" s="32"/>
      <c r="X41" s="32"/>
      <c r="Y41" s="32"/>
      <c r="Z41" s="32"/>
      <c r="AA41" s="32"/>
      <c r="AB41" s="32"/>
      <c r="AC41" s="32"/>
      <c r="AD41" s="32"/>
      <c r="AE41" s="32"/>
    </row>
    <row r="42" spans="1:31" s="2" customFormat="1" ht="14.45" customHeight="1" hidden="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42"/>
      <c r="D50" s="43" t="s">
        <v>52</v>
      </c>
      <c r="E50" s="44"/>
      <c r="F50" s="44"/>
      <c r="G50" s="43" t="s">
        <v>53</v>
      </c>
      <c r="H50" s="44"/>
      <c r="I50" s="44"/>
      <c r="J50" s="44"/>
      <c r="K50" s="44"/>
      <c r="L50" s="42"/>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75" hidden="1">
      <c r="A61" s="32"/>
      <c r="B61" s="33"/>
      <c r="C61" s="32"/>
      <c r="D61" s="45" t="s">
        <v>54</v>
      </c>
      <c r="E61" s="35"/>
      <c r="F61" s="112" t="s">
        <v>55</v>
      </c>
      <c r="G61" s="45" t="s">
        <v>54</v>
      </c>
      <c r="H61" s="35"/>
      <c r="I61" s="35"/>
      <c r="J61" s="113" t="s">
        <v>55</v>
      </c>
      <c r="K61" s="35"/>
      <c r="L61" s="42"/>
      <c r="S61" s="32"/>
      <c r="T61" s="32"/>
      <c r="U61" s="32"/>
      <c r="V61" s="32"/>
      <c r="W61" s="32"/>
      <c r="X61" s="32"/>
      <c r="Y61" s="32"/>
      <c r="Z61" s="32"/>
      <c r="AA61" s="32"/>
      <c r="AB61" s="32"/>
      <c r="AC61" s="32"/>
      <c r="AD61" s="32"/>
      <c r="AE61" s="32"/>
    </row>
    <row r="62" spans="2:12" ht="12" hidden="1">
      <c r="B62" s="20"/>
      <c r="L62" s="20"/>
    </row>
    <row r="63" spans="2:12" ht="12" hidden="1">
      <c r="B63" s="20"/>
      <c r="L63" s="20"/>
    </row>
    <row r="64" spans="2:12" ht="12" hidden="1">
      <c r="B64" s="20"/>
      <c r="L64" s="20"/>
    </row>
    <row r="65" spans="1:31" s="2" customFormat="1" ht="12.75" hidden="1">
      <c r="A65" s="32"/>
      <c r="B65" s="33"/>
      <c r="C65" s="32"/>
      <c r="D65" s="43" t="s">
        <v>56</v>
      </c>
      <c r="E65" s="46"/>
      <c r="F65" s="46"/>
      <c r="G65" s="43" t="s">
        <v>57</v>
      </c>
      <c r="H65" s="46"/>
      <c r="I65" s="46"/>
      <c r="J65" s="46"/>
      <c r="K65" s="46"/>
      <c r="L65" s="42"/>
      <c r="S65" s="32"/>
      <c r="T65" s="32"/>
      <c r="U65" s="32"/>
      <c r="V65" s="32"/>
      <c r="W65" s="32"/>
      <c r="X65" s="32"/>
      <c r="Y65" s="32"/>
      <c r="Z65" s="32"/>
      <c r="AA65" s="32"/>
      <c r="AB65" s="32"/>
      <c r="AC65" s="32"/>
      <c r="AD65" s="32"/>
      <c r="AE65" s="32"/>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75" hidden="1">
      <c r="A76" s="32"/>
      <c r="B76" s="33"/>
      <c r="C76" s="32"/>
      <c r="D76" s="45" t="s">
        <v>54</v>
      </c>
      <c r="E76" s="35"/>
      <c r="F76" s="112" t="s">
        <v>55</v>
      </c>
      <c r="G76" s="45" t="s">
        <v>54</v>
      </c>
      <c r="H76" s="35"/>
      <c r="I76" s="35"/>
      <c r="J76" s="113" t="s">
        <v>55</v>
      </c>
      <c r="K76" s="35"/>
      <c r="L76" s="42"/>
      <c r="S76" s="32"/>
      <c r="T76" s="32"/>
      <c r="U76" s="32"/>
      <c r="V76" s="32"/>
      <c r="W76" s="32"/>
      <c r="X76" s="32"/>
      <c r="Y76" s="32"/>
      <c r="Z76" s="32"/>
      <c r="AA76" s="32"/>
      <c r="AB76" s="32"/>
      <c r="AC76" s="32"/>
      <c r="AD76" s="32"/>
      <c r="AE76" s="32"/>
    </row>
    <row r="77" spans="1:31" s="2" customFormat="1" ht="14.45" customHeight="1" hidden="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78" ht="12" hidden="1"/>
    <row r="79" ht="12" hidden="1"/>
    <row r="80" ht="12" hidden="1"/>
    <row r="81" spans="1:31" s="2" customFormat="1" ht="6.95" customHeight="1" hidden="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hidden="1">
      <c r="A82" s="32"/>
      <c r="B82" s="33"/>
      <c r="C82" s="21" t="s">
        <v>186</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hidden="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hidden="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hidden="1">
      <c r="A85" s="32"/>
      <c r="B85" s="33"/>
      <c r="C85" s="32"/>
      <c r="D85" s="32"/>
      <c r="E85" s="259" t="str">
        <f>E7</f>
        <v>Oprava nástupišť č. 5 a 6 v žst. Brno hl.n.</v>
      </c>
      <c r="F85" s="260"/>
      <c r="G85" s="260"/>
      <c r="H85" s="260"/>
      <c r="I85" s="32"/>
      <c r="J85" s="32"/>
      <c r="K85" s="32"/>
      <c r="L85" s="42"/>
      <c r="S85" s="32"/>
      <c r="T85" s="32"/>
      <c r="U85" s="32"/>
      <c r="V85" s="32"/>
      <c r="W85" s="32"/>
      <c r="X85" s="32"/>
      <c r="Y85" s="32"/>
      <c r="Z85" s="32"/>
      <c r="AA85" s="32"/>
      <c r="AB85" s="32"/>
      <c r="AC85" s="32"/>
      <c r="AD85" s="32"/>
      <c r="AE85" s="32"/>
    </row>
    <row r="86" spans="2:12" s="1" customFormat="1" ht="12" customHeight="1" hidden="1">
      <c r="B86" s="20"/>
      <c r="C86" s="27" t="s">
        <v>184</v>
      </c>
      <c r="L86" s="20"/>
    </row>
    <row r="87" spans="1:31" s="2" customFormat="1" ht="16.5" customHeight="1" hidden="1">
      <c r="A87" s="32"/>
      <c r="B87" s="33"/>
      <c r="C87" s="32"/>
      <c r="D87" s="32"/>
      <c r="E87" s="259" t="s">
        <v>2275</v>
      </c>
      <c r="F87" s="258"/>
      <c r="G87" s="258"/>
      <c r="H87" s="258"/>
      <c r="I87" s="32"/>
      <c r="J87" s="32"/>
      <c r="K87" s="32"/>
      <c r="L87" s="42"/>
      <c r="S87" s="32"/>
      <c r="T87" s="32"/>
      <c r="U87" s="32"/>
      <c r="V87" s="32"/>
      <c r="W87" s="32"/>
      <c r="X87" s="32"/>
      <c r="Y87" s="32"/>
      <c r="Z87" s="32"/>
      <c r="AA87" s="32"/>
      <c r="AB87" s="32"/>
      <c r="AC87" s="32"/>
      <c r="AD87" s="32"/>
      <c r="AE87" s="32"/>
    </row>
    <row r="88" spans="1:31" s="2" customFormat="1" ht="12" customHeight="1" hidden="1">
      <c r="A88" s="32"/>
      <c r="B88" s="33"/>
      <c r="C88" s="27" t="s">
        <v>1882</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6.5" customHeight="1" hidden="1">
      <c r="A89" s="32"/>
      <c r="B89" s="33"/>
      <c r="C89" s="32"/>
      <c r="D89" s="32"/>
      <c r="E89" s="232" t="str">
        <f>E11</f>
        <v>SO 614_02 - Osvětlení (nástupiště č.6) - URS</v>
      </c>
      <c r="F89" s="258"/>
      <c r="G89" s="258"/>
      <c r="H89" s="258"/>
      <c r="I89" s="32"/>
      <c r="J89" s="32"/>
      <c r="K89" s="32"/>
      <c r="L89" s="42"/>
      <c r="S89" s="32"/>
      <c r="T89" s="32"/>
      <c r="U89" s="32"/>
      <c r="V89" s="32"/>
      <c r="W89" s="32"/>
      <c r="X89" s="32"/>
      <c r="Y89" s="32"/>
      <c r="Z89" s="32"/>
      <c r="AA89" s="32"/>
      <c r="AB89" s="32"/>
      <c r="AC89" s="32"/>
      <c r="AD89" s="32"/>
      <c r="AE89" s="32"/>
    </row>
    <row r="90" spans="1:31" s="2" customFormat="1" ht="6.95" customHeight="1" hidden="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hidden="1">
      <c r="A91" s="32"/>
      <c r="B91" s="33"/>
      <c r="C91" s="27" t="s">
        <v>20</v>
      </c>
      <c r="D91" s="32"/>
      <c r="E91" s="32"/>
      <c r="F91" s="25" t="str">
        <f>F14</f>
        <v>Brno hl.n.</v>
      </c>
      <c r="G91" s="32"/>
      <c r="H91" s="32"/>
      <c r="I91" s="27" t="s">
        <v>22</v>
      </c>
      <c r="J91" s="55" t="str">
        <f>IF(J14="","",J14)</f>
        <v>18. 2. 2021</v>
      </c>
      <c r="K91" s="32"/>
      <c r="L91" s="42"/>
      <c r="S91" s="32"/>
      <c r="T91" s="32"/>
      <c r="U91" s="32"/>
      <c r="V91" s="32"/>
      <c r="W91" s="32"/>
      <c r="X91" s="32"/>
      <c r="Y91" s="32"/>
      <c r="Z91" s="32"/>
      <c r="AA91" s="32"/>
      <c r="AB91" s="32"/>
      <c r="AC91" s="32"/>
      <c r="AD91" s="32"/>
      <c r="AE91" s="32"/>
    </row>
    <row r="92" spans="1:31" s="2" customFormat="1" ht="6.95" customHeight="1" hidden="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25.7" customHeight="1" hidden="1">
      <c r="A93" s="32"/>
      <c r="B93" s="33"/>
      <c r="C93" s="27" t="s">
        <v>24</v>
      </c>
      <c r="D93" s="32"/>
      <c r="E93" s="32"/>
      <c r="F93" s="25" t="str">
        <f>E17</f>
        <v>Správa železnic, státní organizace</v>
      </c>
      <c r="G93" s="32"/>
      <c r="H93" s="32"/>
      <c r="I93" s="27" t="s">
        <v>32</v>
      </c>
      <c r="J93" s="30" t="str">
        <f>E23</f>
        <v>DMC Havlíčkův Brod, s.r.o.</v>
      </c>
      <c r="K93" s="32"/>
      <c r="L93" s="42"/>
      <c r="S93" s="32"/>
      <c r="T93" s="32"/>
      <c r="U93" s="32"/>
      <c r="V93" s="32"/>
      <c r="W93" s="32"/>
      <c r="X93" s="32"/>
      <c r="Y93" s="32"/>
      <c r="Z93" s="32"/>
      <c r="AA93" s="32"/>
      <c r="AB93" s="32"/>
      <c r="AC93" s="32"/>
      <c r="AD93" s="32"/>
      <c r="AE93" s="32"/>
    </row>
    <row r="94" spans="1:31" s="2" customFormat="1" ht="25.7" customHeight="1" hidden="1">
      <c r="A94" s="32"/>
      <c r="B94" s="33"/>
      <c r="C94" s="27" t="s">
        <v>30</v>
      </c>
      <c r="D94" s="32"/>
      <c r="E94" s="32"/>
      <c r="F94" s="25" t="str">
        <f>IF(E20="","",E20)</f>
        <v>Vyplň údaj</v>
      </c>
      <c r="G94" s="32"/>
      <c r="H94" s="32"/>
      <c r="I94" s="27" t="s">
        <v>37</v>
      </c>
      <c r="J94" s="30" t="str">
        <f>E26</f>
        <v>DMC Havlíčkův Brod, s.r.o.</v>
      </c>
      <c r="K94" s="32"/>
      <c r="L94" s="42"/>
      <c r="S94" s="32"/>
      <c r="T94" s="32"/>
      <c r="U94" s="32"/>
      <c r="V94" s="32"/>
      <c r="W94" s="32"/>
      <c r="X94" s="32"/>
      <c r="Y94" s="32"/>
      <c r="Z94" s="32"/>
      <c r="AA94" s="32"/>
      <c r="AB94" s="32"/>
      <c r="AC94" s="32"/>
      <c r="AD94" s="32"/>
      <c r="AE94" s="32"/>
    </row>
    <row r="95" spans="1:31" s="2" customFormat="1" ht="10.35" customHeight="1" hidden="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hidden="1">
      <c r="A96" s="32"/>
      <c r="B96" s="33"/>
      <c r="C96" s="114" t="s">
        <v>187</v>
      </c>
      <c r="D96" s="106"/>
      <c r="E96" s="106"/>
      <c r="F96" s="106"/>
      <c r="G96" s="106"/>
      <c r="H96" s="106"/>
      <c r="I96" s="106"/>
      <c r="J96" s="115" t="s">
        <v>188</v>
      </c>
      <c r="K96" s="106"/>
      <c r="L96" s="42"/>
      <c r="S96" s="32"/>
      <c r="T96" s="32"/>
      <c r="U96" s="32"/>
      <c r="V96" s="32"/>
      <c r="W96" s="32"/>
      <c r="X96" s="32"/>
      <c r="Y96" s="32"/>
      <c r="Z96" s="32"/>
      <c r="AA96" s="32"/>
      <c r="AB96" s="32"/>
      <c r="AC96" s="32"/>
      <c r="AD96" s="32"/>
      <c r="AE96" s="32"/>
    </row>
    <row r="97" spans="1:31" s="2" customFormat="1" ht="10.35" customHeight="1" hidden="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hidden="1">
      <c r="A98" s="32"/>
      <c r="B98" s="33"/>
      <c r="C98" s="116" t="s">
        <v>189</v>
      </c>
      <c r="D98" s="32"/>
      <c r="E98" s="32"/>
      <c r="F98" s="32"/>
      <c r="G98" s="32"/>
      <c r="H98" s="32"/>
      <c r="I98" s="32"/>
      <c r="J98" s="71">
        <f>J122</f>
        <v>0</v>
      </c>
      <c r="K98" s="32"/>
      <c r="L98" s="42"/>
      <c r="S98" s="32"/>
      <c r="T98" s="32"/>
      <c r="U98" s="32"/>
      <c r="V98" s="32"/>
      <c r="W98" s="32"/>
      <c r="X98" s="32"/>
      <c r="Y98" s="32"/>
      <c r="Z98" s="32"/>
      <c r="AA98" s="32"/>
      <c r="AB98" s="32"/>
      <c r="AC98" s="32"/>
      <c r="AD98" s="32"/>
      <c r="AE98" s="32"/>
      <c r="AU98" s="17" t="s">
        <v>190</v>
      </c>
    </row>
    <row r="99" spans="2:12" s="9" customFormat="1" ht="24.95" customHeight="1" hidden="1">
      <c r="B99" s="117"/>
      <c r="D99" s="118" t="s">
        <v>1968</v>
      </c>
      <c r="E99" s="119"/>
      <c r="F99" s="119"/>
      <c r="G99" s="119"/>
      <c r="H99" s="119"/>
      <c r="I99" s="119"/>
      <c r="J99" s="120">
        <f>J123</f>
        <v>0</v>
      </c>
      <c r="L99" s="117"/>
    </row>
    <row r="100" spans="2:12" s="14" customFormat="1" ht="19.9" customHeight="1" hidden="1">
      <c r="B100" s="183"/>
      <c r="D100" s="184" t="s">
        <v>1969</v>
      </c>
      <c r="E100" s="185"/>
      <c r="F100" s="185"/>
      <c r="G100" s="185"/>
      <c r="H100" s="185"/>
      <c r="I100" s="185"/>
      <c r="J100" s="186">
        <f>J124</f>
        <v>0</v>
      </c>
      <c r="L100" s="183"/>
    </row>
    <row r="101" spans="1:31" s="2" customFormat="1" ht="21.75" customHeight="1" hidden="1">
      <c r="A101" s="32"/>
      <c r="B101" s="33"/>
      <c r="C101" s="32"/>
      <c r="D101" s="32"/>
      <c r="E101" s="32"/>
      <c r="F101" s="32"/>
      <c r="G101" s="32"/>
      <c r="H101" s="32"/>
      <c r="I101" s="32"/>
      <c r="J101" s="32"/>
      <c r="K101" s="32"/>
      <c r="L101" s="42"/>
      <c r="S101" s="32"/>
      <c r="T101" s="32"/>
      <c r="U101" s="32"/>
      <c r="V101" s="32"/>
      <c r="W101" s="32"/>
      <c r="X101" s="32"/>
      <c r="Y101" s="32"/>
      <c r="Z101" s="32"/>
      <c r="AA101" s="32"/>
      <c r="AB101" s="32"/>
      <c r="AC101" s="32"/>
      <c r="AD101" s="32"/>
      <c r="AE101" s="32"/>
    </row>
    <row r="102" spans="1:31" s="2" customFormat="1" ht="6.95" customHeight="1" hidden="1">
      <c r="A102" s="32"/>
      <c r="B102" s="47"/>
      <c r="C102" s="48"/>
      <c r="D102" s="48"/>
      <c r="E102" s="48"/>
      <c r="F102" s="48"/>
      <c r="G102" s="48"/>
      <c r="H102" s="48"/>
      <c r="I102" s="48"/>
      <c r="J102" s="48"/>
      <c r="K102" s="48"/>
      <c r="L102" s="42"/>
      <c r="S102" s="32"/>
      <c r="T102" s="32"/>
      <c r="U102" s="32"/>
      <c r="V102" s="32"/>
      <c r="W102" s="32"/>
      <c r="X102" s="32"/>
      <c r="Y102" s="32"/>
      <c r="Z102" s="32"/>
      <c r="AA102" s="32"/>
      <c r="AB102" s="32"/>
      <c r="AC102" s="32"/>
      <c r="AD102" s="32"/>
      <c r="AE102" s="32"/>
    </row>
    <row r="103" ht="12" hidden="1"/>
    <row r="104" ht="12" hidden="1"/>
    <row r="105" ht="12" hidden="1"/>
    <row r="106" spans="1:31" s="2" customFormat="1" ht="6.95" customHeight="1">
      <c r="A106" s="32"/>
      <c r="B106" s="49"/>
      <c r="C106" s="50"/>
      <c r="D106" s="50"/>
      <c r="E106" s="50"/>
      <c r="F106" s="50"/>
      <c r="G106" s="50"/>
      <c r="H106" s="50"/>
      <c r="I106" s="50"/>
      <c r="J106" s="50"/>
      <c r="K106" s="50"/>
      <c r="L106" s="42"/>
      <c r="S106" s="32"/>
      <c r="T106" s="32"/>
      <c r="U106" s="32"/>
      <c r="V106" s="32"/>
      <c r="W106" s="32"/>
      <c r="X106" s="32"/>
      <c r="Y106" s="32"/>
      <c r="Z106" s="32"/>
      <c r="AA106" s="32"/>
      <c r="AB106" s="32"/>
      <c r="AC106" s="32"/>
      <c r="AD106" s="32"/>
      <c r="AE106" s="32"/>
    </row>
    <row r="107" spans="1:31" s="2" customFormat="1" ht="24.95" customHeight="1">
      <c r="A107" s="32"/>
      <c r="B107" s="33"/>
      <c r="C107" s="21" t="s">
        <v>192</v>
      </c>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6.95" customHeight="1">
      <c r="A108" s="32"/>
      <c r="B108" s="33"/>
      <c r="C108" s="32"/>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2" customHeight="1">
      <c r="A109" s="32"/>
      <c r="B109" s="33"/>
      <c r="C109" s="27" t="s">
        <v>16</v>
      </c>
      <c r="D109" s="32"/>
      <c r="E109" s="32"/>
      <c r="F109" s="32"/>
      <c r="G109" s="32"/>
      <c r="H109" s="32"/>
      <c r="I109" s="32"/>
      <c r="J109" s="32"/>
      <c r="K109" s="32"/>
      <c r="L109" s="42"/>
      <c r="S109" s="32"/>
      <c r="T109" s="32"/>
      <c r="U109" s="32"/>
      <c r="V109" s="32"/>
      <c r="W109" s="32"/>
      <c r="X109" s="32"/>
      <c r="Y109" s="32"/>
      <c r="Z109" s="32"/>
      <c r="AA109" s="32"/>
      <c r="AB109" s="32"/>
      <c r="AC109" s="32"/>
      <c r="AD109" s="32"/>
      <c r="AE109" s="32"/>
    </row>
    <row r="110" spans="1:31" s="2" customFormat="1" ht="16.5" customHeight="1">
      <c r="A110" s="32"/>
      <c r="B110" s="33"/>
      <c r="C110" s="32"/>
      <c r="D110" s="32"/>
      <c r="E110" s="259" t="str">
        <f>E7</f>
        <v>Oprava nástupišť č. 5 a 6 v žst. Brno hl.n.</v>
      </c>
      <c r="F110" s="260"/>
      <c r="G110" s="260"/>
      <c r="H110" s="260"/>
      <c r="I110" s="32"/>
      <c r="J110" s="32"/>
      <c r="K110" s="32"/>
      <c r="L110" s="42"/>
      <c r="S110" s="32"/>
      <c r="T110" s="32"/>
      <c r="U110" s="32"/>
      <c r="V110" s="32"/>
      <c r="W110" s="32"/>
      <c r="X110" s="32"/>
      <c r="Y110" s="32"/>
      <c r="Z110" s="32"/>
      <c r="AA110" s="32"/>
      <c r="AB110" s="32"/>
      <c r="AC110" s="32"/>
      <c r="AD110" s="32"/>
      <c r="AE110" s="32"/>
    </row>
    <row r="111" spans="2:12" s="1" customFormat="1" ht="12" customHeight="1">
      <c r="B111" s="20"/>
      <c r="C111" s="27" t="s">
        <v>184</v>
      </c>
      <c r="L111" s="20"/>
    </row>
    <row r="112" spans="1:31" s="2" customFormat="1" ht="16.5" customHeight="1">
      <c r="A112" s="32"/>
      <c r="B112" s="33"/>
      <c r="C112" s="32"/>
      <c r="D112" s="32"/>
      <c r="E112" s="259" t="s">
        <v>2275</v>
      </c>
      <c r="F112" s="258"/>
      <c r="G112" s="258"/>
      <c r="H112" s="258"/>
      <c r="I112" s="32"/>
      <c r="J112" s="32"/>
      <c r="K112" s="32"/>
      <c r="L112" s="42"/>
      <c r="S112" s="32"/>
      <c r="T112" s="32"/>
      <c r="U112" s="32"/>
      <c r="V112" s="32"/>
      <c r="W112" s="32"/>
      <c r="X112" s="32"/>
      <c r="Y112" s="32"/>
      <c r="Z112" s="32"/>
      <c r="AA112" s="32"/>
      <c r="AB112" s="32"/>
      <c r="AC112" s="32"/>
      <c r="AD112" s="32"/>
      <c r="AE112" s="32"/>
    </row>
    <row r="113" spans="1:31" s="2" customFormat="1" ht="12" customHeight="1">
      <c r="A113" s="32"/>
      <c r="B113" s="33"/>
      <c r="C113" s="27" t="s">
        <v>1882</v>
      </c>
      <c r="D113" s="32"/>
      <c r="E113" s="32"/>
      <c r="F113" s="32"/>
      <c r="G113" s="32"/>
      <c r="H113" s="32"/>
      <c r="I113" s="32"/>
      <c r="J113" s="32"/>
      <c r="K113" s="32"/>
      <c r="L113" s="42"/>
      <c r="S113" s="32"/>
      <c r="T113" s="32"/>
      <c r="U113" s="32"/>
      <c r="V113" s="32"/>
      <c r="W113" s="32"/>
      <c r="X113" s="32"/>
      <c r="Y113" s="32"/>
      <c r="Z113" s="32"/>
      <c r="AA113" s="32"/>
      <c r="AB113" s="32"/>
      <c r="AC113" s="32"/>
      <c r="AD113" s="32"/>
      <c r="AE113" s="32"/>
    </row>
    <row r="114" spans="1:31" s="2" customFormat="1" ht="16.5" customHeight="1">
      <c r="A114" s="32"/>
      <c r="B114" s="33"/>
      <c r="C114" s="32"/>
      <c r="D114" s="32"/>
      <c r="E114" s="232" t="str">
        <f>E11</f>
        <v>SO 614_02 - Osvětlení (nástupiště č.6) - URS</v>
      </c>
      <c r="F114" s="258"/>
      <c r="G114" s="258"/>
      <c r="H114" s="258"/>
      <c r="I114" s="32"/>
      <c r="J114" s="32"/>
      <c r="K114" s="32"/>
      <c r="L114" s="42"/>
      <c r="S114" s="32"/>
      <c r="T114" s="32"/>
      <c r="U114" s="32"/>
      <c r="V114" s="32"/>
      <c r="W114" s="32"/>
      <c r="X114" s="32"/>
      <c r="Y114" s="32"/>
      <c r="Z114" s="32"/>
      <c r="AA114" s="32"/>
      <c r="AB114" s="32"/>
      <c r="AC114" s="32"/>
      <c r="AD114" s="32"/>
      <c r="AE114" s="32"/>
    </row>
    <row r="115" spans="1:31" s="2" customFormat="1" ht="6.95" customHeight="1">
      <c r="A115" s="32"/>
      <c r="B115" s="33"/>
      <c r="C115" s="32"/>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2" customFormat="1" ht="12" customHeight="1">
      <c r="A116" s="32"/>
      <c r="B116" s="33"/>
      <c r="C116" s="27" t="s">
        <v>20</v>
      </c>
      <c r="D116" s="32"/>
      <c r="E116" s="32"/>
      <c r="F116" s="25" t="str">
        <f>F14</f>
        <v>Brno hl.n.</v>
      </c>
      <c r="G116" s="32"/>
      <c r="H116" s="32"/>
      <c r="I116" s="27" t="s">
        <v>22</v>
      </c>
      <c r="J116" s="55" t="str">
        <f>IF(J14="","",J14)</f>
        <v>18. 2. 2021</v>
      </c>
      <c r="K116" s="32"/>
      <c r="L116" s="42"/>
      <c r="S116" s="32"/>
      <c r="T116" s="32"/>
      <c r="U116" s="32"/>
      <c r="V116" s="32"/>
      <c r="W116" s="32"/>
      <c r="X116" s="32"/>
      <c r="Y116" s="32"/>
      <c r="Z116" s="32"/>
      <c r="AA116" s="32"/>
      <c r="AB116" s="32"/>
      <c r="AC116" s="32"/>
      <c r="AD116" s="32"/>
      <c r="AE116" s="32"/>
    </row>
    <row r="117" spans="1:31" s="2" customFormat="1" ht="6.95" customHeight="1">
      <c r="A117" s="32"/>
      <c r="B117" s="33"/>
      <c r="C117" s="32"/>
      <c r="D117" s="32"/>
      <c r="E117" s="32"/>
      <c r="F117" s="32"/>
      <c r="G117" s="32"/>
      <c r="H117" s="32"/>
      <c r="I117" s="32"/>
      <c r="J117" s="32"/>
      <c r="K117" s="32"/>
      <c r="L117" s="42"/>
      <c r="S117" s="32"/>
      <c r="T117" s="32"/>
      <c r="U117" s="32"/>
      <c r="V117" s="32"/>
      <c r="W117" s="32"/>
      <c r="X117" s="32"/>
      <c r="Y117" s="32"/>
      <c r="Z117" s="32"/>
      <c r="AA117" s="32"/>
      <c r="AB117" s="32"/>
      <c r="AC117" s="32"/>
      <c r="AD117" s="32"/>
      <c r="AE117" s="32"/>
    </row>
    <row r="118" spans="1:31" s="2" customFormat="1" ht="25.7" customHeight="1">
      <c r="A118" s="32"/>
      <c r="B118" s="33"/>
      <c r="C118" s="27" t="s">
        <v>24</v>
      </c>
      <c r="D118" s="32"/>
      <c r="E118" s="32"/>
      <c r="F118" s="25" t="str">
        <f>E17</f>
        <v>Správa železnic, státní organizace</v>
      </c>
      <c r="G118" s="32"/>
      <c r="H118" s="32"/>
      <c r="I118" s="27" t="s">
        <v>32</v>
      </c>
      <c r="J118" s="30" t="str">
        <f>E23</f>
        <v>DMC Havlíčkův Brod, s.r.o.</v>
      </c>
      <c r="K118" s="32"/>
      <c r="L118" s="42"/>
      <c r="S118" s="32"/>
      <c r="T118" s="32"/>
      <c r="U118" s="32"/>
      <c r="V118" s="32"/>
      <c r="W118" s="32"/>
      <c r="X118" s="32"/>
      <c r="Y118" s="32"/>
      <c r="Z118" s="32"/>
      <c r="AA118" s="32"/>
      <c r="AB118" s="32"/>
      <c r="AC118" s="32"/>
      <c r="AD118" s="32"/>
      <c r="AE118" s="32"/>
    </row>
    <row r="119" spans="1:31" s="2" customFormat="1" ht="25.7" customHeight="1">
      <c r="A119" s="32"/>
      <c r="B119" s="33"/>
      <c r="C119" s="27" t="s">
        <v>30</v>
      </c>
      <c r="D119" s="32"/>
      <c r="E119" s="32"/>
      <c r="F119" s="25" t="str">
        <f>IF(E20="","",E20)</f>
        <v>Vyplň údaj</v>
      </c>
      <c r="G119" s="32"/>
      <c r="H119" s="32"/>
      <c r="I119" s="27" t="s">
        <v>37</v>
      </c>
      <c r="J119" s="30" t="str">
        <f>E26</f>
        <v>DMC Havlíčkův Brod, s.r.o.</v>
      </c>
      <c r="K119" s="32"/>
      <c r="L119" s="42"/>
      <c r="S119" s="32"/>
      <c r="T119" s="32"/>
      <c r="U119" s="32"/>
      <c r="V119" s="32"/>
      <c r="W119" s="32"/>
      <c r="X119" s="32"/>
      <c r="Y119" s="32"/>
      <c r="Z119" s="32"/>
      <c r="AA119" s="32"/>
      <c r="AB119" s="32"/>
      <c r="AC119" s="32"/>
      <c r="AD119" s="32"/>
      <c r="AE119" s="32"/>
    </row>
    <row r="120" spans="1:31" s="2" customFormat="1" ht="10.35" customHeight="1">
      <c r="A120" s="32"/>
      <c r="B120" s="33"/>
      <c r="C120" s="32"/>
      <c r="D120" s="32"/>
      <c r="E120" s="32"/>
      <c r="F120" s="32"/>
      <c r="G120" s="32"/>
      <c r="H120" s="32"/>
      <c r="I120" s="32"/>
      <c r="J120" s="32"/>
      <c r="K120" s="32"/>
      <c r="L120" s="42"/>
      <c r="S120" s="32"/>
      <c r="T120" s="32"/>
      <c r="U120" s="32"/>
      <c r="V120" s="32"/>
      <c r="W120" s="32"/>
      <c r="X120" s="32"/>
      <c r="Y120" s="32"/>
      <c r="Z120" s="32"/>
      <c r="AA120" s="32"/>
      <c r="AB120" s="32"/>
      <c r="AC120" s="32"/>
      <c r="AD120" s="32"/>
      <c r="AE120" s="32"/>
    </row>
    <row r="121" spans="1:31" s="10" customFormat="1" ht="29.25" customHeight="1">
      <c r="A121" s="121"/>
      <c r="B121" s="122"/>
      <c r="C121" s="123" t="s">
        <v>193</v>
      </c>
      <c r="D121" s="124" t="s">
        <v>64</v>
      </c>
      <c r="E121" s="124" t="s">
        <v>60</v>
      </c>
      <c r="F121" s="124" t="s">
        <v>61</v>
      </c>
      <c r="G121" s="124" t="s">
        <v>194</v>
      </c>
      <c r="H121" s="124" t="s">
        <v>195</v>
      </c>
      <c r="I121" s="124" t="s">
        <v>196</v>
      </c>
      <c r="J121" s="125" t="s">
        <v>188</v>
      </c>
      <c r="K121" s="126" t="s">
        <v>197</v>
      </c>
      <c r="L121" s="127"/>
      <c r="M121" s="62" t="s">
        <v>1</v>
      </c>
      <c r="N121" s="63" t="s">
        <v>43</v>
      </c>
      <c r="O121" s="63" t="s">
        <v>198</v>
      </c>
      <c r="P121" s="63" t="s">
        <v>199</v>
      </c>
      <c r="Q121" s="63" t="s">
        <v>200</v>
      </c>
      <c r="R121" s="63" t="s">
        <v>201</v>
      </c>
      <c r="S121" s="63" t="s">
        <v>202</v>
      </c>
      <c r="T121" s="64" t="s">
        <v>203</v>
      </c>
      <c r="U121" s="121"/>
      <c r="V121" s="121"/>
      <c r="W121" s="121"/>
      <c r="X121" s="121"/>
      <c r="Y121" s="121"/>
      <c r="Z121" s="121"/>
      <c r="AA121" s="121"/>
      <c r="AB121" s="121"/>
      <c r="AC121" s="121"/>
      <c r="AD121" s="121"/>
      <c r="AE121" s="121"/>
    </row>
    <row r="122" spans="1:63" s="2" customFormat="1" ht="22.9" customHeight="1">
      <c r="A122" s="32"/>
      <c r="B122" s="33"/>
      <c r="C122" s="69" t="s">
        <v>204</v>
      </c>
      <c r="D122" s="32"/>
      <c r="E122" s="32"/>
      <c r="F122" s="32"/>
      <c r="G122" s="32"/>
      <c r="H122" s="32"/>
      <c r="I122" s="32"/>
      <c r="J122" s="128">
        <f>BK122</f>
        <v>0</v>
      </c>
      <c r="K122" s="32"/>
      <c r="L122" s="33"/>
      <c r="M122" s="65"/>
      <c r="N122" s="56"/>
      <c r="O122" s="66"/>
      <c r="P122" s="129">
        <f>P123</f>
        <v>0</v>
      </c>
      <c r="Q122" s="66"/>
      <c r="R122" s="129">
        <f>R123</f>
        <v>72.13610700000001</v>
      </c>
      <c r="S122" s="66"/>
      <c r="T122" s="130">
        <f>T123</f>
        <v>0</v>
      </c>
      <c r="U122" s="32"/>
      <c r="V122" s="32"/>
      <c r="W122" s="32"/>
      <c r="X122" s="32"/>
      <c r="Y122" s="32"/>
      <c r="Z122" s="32"/>
      <c r="AA122" s="32"/>
      <c r="AB122" s="32"/>
      <c r="AC122" s="32"/>
      <c r="AD122" s="32"/>
      <c r="AE122" s="32"/>
      <c r="AT122" s="17" t="s">
        <v>78</v>
      </c>
      <c r="AU122" s="17" t="s">
        <v>190</v>
      </c>
      <c r="BK122" s="131">
        <f>BK123</f>
        <v>0</v>
      </c>
    </row>
    <row r="123" spans="2:63" s="11" customFormat="1" ht="25.9" customHeight="1">
      <c r="B123" s="132"/>
      <c r="D123" s="133" t="s">
        <v>78</v>
      </c>
      <c r="E123" s="134" t="s">
        <v>267</v>
      </c>
      <c r="F123" s="134" t="s">
        <v>1970</v>
      </c>
      <c r="I123" s="135"/>
      <c r="J123" s="136">
        <f>BK123</f>
        <v>0</v>
      </c>
      <c r="L123" s="132"/>
      <c r="M123" s="137"/>
      <c r="N123" s="138"/>
      <c r="O123" s="138"/>
      <c r="P123" s="139">
        <f>P124</f>
        <v>0</v>
      </c>
      <c r="Q123" s="138"/>
      <c r="R123" s="139">
        <f>R124</f>
        <v>72.13610700000001</v>
      </c>
      <c r="S123" s="138"/>
      <c r="T123" s="140">
        <f>T124</f>
        <v>0</v>
      </c>
      <c r="AR123" s="133" t="s">
        <v>218</v>
      </c>
      <c r="AT123" s="141" t="s">
        <v>78</v>
      </c>
      <c r="AU123" s="141" t="s">
        <v>79</v>
      </c>
      <c r="AY123" s="133" t="s">
        <v>207</v>
      </c>
      <c r="BK123" s="142">
        <f>BK124</f>
        <v>0</v>
      </c>
    </row>
    <row r="124" spans="2:63" s="11" customFormat="1" ht="22.9" customHeight="1">
      <c r="B124" s="132"/>
      <c r="D124" s="133" t="s">
        <v>78</v>
      </c>
      <c r="E124" s="187" t="s">
        <v>1971</v>
      </c>
      <c r="F124" s="187" t="s">
        <v>1972</v>
      </c>
      <c r="I124" s="135"/>
      <c r="J124" s="188">
        <f>BK124</f>
        <v>0</v>
      </c>
      <c r="L124" s="132"/>
      <c r="M124" s="137"/>
      <c r="N124" s="138"/>
      <c r="O124" s="138"/>
      <c r="P124" s="139">
        <f>SUM(P125:P150)</f>
        <v>0</v>
      </c>
      <c r="Q124" s="138"/>
      <c r="R124" s="139">
        <f>SUM(R125:R150)</f>
        <v>72.13610700000001</v>
      </c>
      <c r="S124" s="138"/>
      <c r="T124" s="140">
        <f>SUM(T125:T150)</f>
        <v>0</v>
      </c>
      <c r="AR124" s="133" t="s">
        <v>218</v>
      </c>
      <c r="AT124" s="141" t="s">
        <v>78</v>
      </c>
      <c r="AU124" s="141" t="s">
        <v>87</v>
      </c>
      <c r="AY124" s="133" t="s">
        <v>207</v>
      </c>
      <c r="BK124" s="142">
        <f>SUM(BK125:BK150)</f>
        <v>0</v>
      </c>
    </row>
    <row r="125" spans="1:65" s="2" customFormat="1" ht="21.75" customHeight="1">
      <c r="A125" s="32"/>
      <c r="B125" s="143"/>
      <c r="C125" s="144" t="s">
        <v>87</v>
      </c>
      <c r="D125" s="144" t="s">
        <v>208</v>
      </c>
      <c r="E125" s="145" t="s">
        <v>1973</v>
      </c>
      <c r="F125" s="146" t="s">
        <v>1974</v>
      </c>
      <c r="G125" s="147" t="s">
        <v>321</v>
      </c>
      <c r="H125" s="148">
        <v>0.24</v>
      </c>
      <c r="I125" s="149"/>
      <c r="J125" s="150">
        <f>ROUND(I125*H125,2)</f>
        <v>0</v>
      </c>
      <c r="K125" s="151"/>
      <c r="L125" s="33"/>
      <c r="M125" s="152" t="s">
        <v>1</v>
      </c>
      <c r="N125" s="153" t="s">
        <v>44</v>
      </c>
      <c r="O125" s="58"/>
      <c r="P125" s="154">
        <f>O125*H125</f>
        <v>0</v>
      </c>
      <c r="Q125" s="154">
        <v>0.0088</v>
      </c>
      <c r="R125" s="154">
        <f>Q125*H125</f>
        <v>0.002112</v>
      </c>
      <c r="S125" s="154">
        <v>0</v>
      </c>
      <c r="T125" s="155">
        <f>S125*H125</f>
        <v>0</v>
      </c>
      <c r="U125" s="32"/>
      <c r="V125" s="32"/>
      <c r="W125" s="32"/>
      <c r="X125" s="32"/>
      <c r="Y125" s="32"/>
      <c r="Z125" s="32"/>
      <c r="AA125" s="32"/>
      <c r="AB125" s="32"/>
      <c r="AC125" s="32"/>
      <c r="AD125" s="32"/>
      <c r="AE125" s="32"/>
      <c r="AR125" s="156" t="s">
        <v>326</v>
      </c>
      <c r="AT125" s="156" t="s">
        <v>208</v>
      </c>
      <c r="AU125" s="156" t="s">
        <v>89</v>
      </c>
      <c r="AY125" s="17" t="s">
        <v>207</v>
      </c>
      <c r="BE125" s="157">
        <f>IF(N125="základní",J125,0)</f>
        <v>0</v>
      </c>
      <c r="BF125" s="157">
        <f>IF(N125="snížená",J125,0)</f>
        <v>0</v>
      </c>
      <c r="BG125" s="157">
        <f>IF(N125="zákl. přenesená",J125,0)</f>
        <v>0</v>
      </c>
      <c r="BH125" s="157">
        <f>IF(N125="sníž. přenesená",J125,0)</f>
        <v>0</v>
      </c>
      <c r="BI125" s="157">
        <f>IF(N125="nulová",J125,0)</f>
        <v>0</v>
      </c>
      <c r="BJ125" s="17" t="s">
        <v>87</v>
      </c>
      <c r="BK125" s="157">
        <f>ROUND(I125*H125,2)</f>
        <v>0</v>
      </c>
      <c r="BL125" s="17" t="s">
        <v>326</v>
      </c>
      <c r="BM125" s="156" t="s">
        <v>2333</v>
      </c>
    </row>
    <row r="126" spans="1:47" s="2" customFormat="1" ht="19.5">
      <c r="A126" s="32"/>
      <c r="B126" s="33"/>
      <c r="C126" s="32"/>
      <c r="D126" s="158" t="s">
        <v>213</v>
      </c>
      <c r="E126" s="32"/>
      <c r="F126" s="159" t="s">
        <v>1976</v>
      </c>
      <c r="G126" s="32"/>
      <c r="H126" s="32"/>
      <c r="I126" s="160"/>
      <c r="J126" s="32"/>
      <c r="K126" s="32"/>
      <c r="L126" s="33"/>
      <c r="M126" s="161"/>
      <c r="N126" s="162"/>
      <c r="O126" s="58"/>
      <c r="P126" s="58"/>
      <c r="Q126" s="58"/>
      <c r="R126" s="58"/>
      <c r="S126" s="58"/>
      <c r="T126" s="59"/>
      <c r="U126" s="32"/>
      <c r="V126" s="32"/>
      <c r="W126" s="32"/>
      <c r="X126" s="32"/>
      <c r="Y126" s="32"/>
      <c r="Z126" s="32"/>
      <c r="AA126" s="32"/>
      <c r="AB126" s="32"/>
      <c r="AC126" s="32"/>
      <c r="AD126" s="32"/>
      <c r="AE126" s="32"/>
      <c r="AT126" s="17" t="s">
        <v>213</v>
      </c>
      <c r="AU126" s="17" t="s">
        <v>89</v>
      </c>
    </row>
    <row r="127" spans="1:65" s="2" customFormat="1" ht="21.75" customHeight="1">
      <c r="A127" s="32"/>
      <c r="B127" s="143"/>
      <c r="C127" s="144" t="s">
        <v>89</v>
      </c>
      <c r="D127" s="144" t="s">
        <v>208</v>
      </c>
      <c r="E127" s="145" t="s">
        <v>2245</v>
      </c>
      <c r="F127" s="146" t="s">
        <v>2246</v>
      </c>
      <c r="G127" s="147" t="s">
        <v>576</v>
      </c>
      <c r="H127" s="148">
        <v>9</v>
      </c>
      <c r="I127" s="149"/>
      <c r="J127" s="150">
        <f>ROUND(I127*H127,2)</f>
        <v>0</v>
      </c>
      <c r="K127" s="151"/>
      <c r="L127" s="33"/>
      <c r="M127" s="152" t="s">
        <v>1</v>
      </c>
      <c r="N127" s="153" t="s">
        <v>44</v>
      </c>
      <c r="O127" s="58"/>
      <c r="P127" s="154">
        <f>O127*H127</f>
        <v>0</v>
      </c>
      <c r="Q127" s="154">
        <v>0</v>
      </c>
      <c r="R127" s="154">
        <f>Q127*H127</f>
        <v>0</v>
      </c>
      <c r="S127" s="154">
        <v>0</v>
      </c>
      <c r="T127" s="155">
        <f>S127*H127</f>
        <v>0</v>
      </c>
      <c r="U127" s="32"/>
      <c r="V127" s="32"/>
      <c r="W127" s="32"/>
      <c r="X127" s="32"/>
      <c r="Y127" s="32"/>
      <c r="Z127" s="32"/>
      <c r="AA127" s="32"/>
      <c r="AB127" s="32"/>
      <c r="AC127" s="32"/>
      <c r="AD127" s="32"/>
      <c r="AE127" s="32"/>
      <c r="AR127" s="156" t="s">
        <v>326</v>
      </c>
      <c r="AT127" s="156" t="s">
        <v>208</v>
      </c>
      <c r="AU127" s="156" t="s">
        <v>89</v>
      </c>
      <c r="AY127" s="17" t="s">
        <v>207</v>
      </c>
      <c r="BE127" s="157">
        <f>IF(N127="základní",J127,0)</f>
        <v>0</v>
      </c>
      <c r="BF127" s="157">
        <f>IF(N127="snížená",J127,0)</f>
        <v>0</v>
      </c>
      <c r="BG127" s="157">
        <f>IF(N127="zákl. přenesená",J127,0)</f>
        <v>0</v>
      </c>
      <c r="BH127" s="157">
        <f>IF(N127="sníž. přenesená",J127,0)</f>
        <v>0</v>
      </c>
      <c r="BI127" s="157">
        <f>IF(N127="nulová",J127,0)</f>
        <v>0</v>
      </c>
      <c r="BJ127" s="17" t="s">
        <v>87</v>
      </c>
      <c r="BK127" s="157">
        <f>ROUND(I127*H127,2)</f>
        <v>0</v>
      </c>
      <c r="BL127" s="17" t="s">
        <v>326</v>
      </c>
      <c r="BM127" s="156" t="s">
        <v>2334</v>
      </c>
    </row>
    <row r="128" spans="1:47" s="2" customFormat="1" ht="29.25">
      <c r="A128" s="32"/>
      <c r="B128" s="33"/>
      <c r="C128" s="32"/>
      <c r="D128" s="158" t="s">
        <v>213</v>
      </c>
      <c r="E128" s="32"/>
      <c r="F128" s="159" t="s">
        <v>2248</v>
      </c>
      <c r="G128" s="32"/>
      <c r="H128" s="32"/>
      <c r="I128" s="160"/>
      <c r="J128" s="32"/>
      <c r="K128" s="32"/>
      <c r="L128" s="33"/>
      <c r="M128" s="161"/>
      <c r="N128" s="162"/>
      <c r="O128" s="58"/>
      <c r="P128" s="58"/>
      <c r="Q128" s="58"/>
      <c r="R128" s="58"/>
      <c r="S128" s="58"/>
      <c r="T128" s="59"/>
      <c r="U128" s="32"/>
      <c r="V128" s="32"/>
      <c r="W128" s="32"/>
      <c r="X128" s="32"/>
      <c r="Y128" s="32"/>
      <c r="Z128" s="32"/>
      <c r="AA128" s="32"/>
      <c r="AB128" s="32"/>
      <c r="AC128" s="32"/>
      <c r="AD128" s="32"/>
      <c r="AE128" s="32"/>
      <c r="AT128" s="17" t="s">
        <v>213</v>
      </c>
      <c r="AU128" s="17" t="s">
        <v>89</v>
      </c>
    </row>
    <row r="129" spans="1:65" s="2" customFormat="1" ht="16.5" customHeight="1">
      <c r="A129" s="32"/>
      <c r="B129" s="143"/>
      <c r="C129" s="144" t="s">
        <v>218</v>
      </c>
      <c r="D129" s="144" t="s">
        <v>208</v>
      </c>
      <c r="E129" s="145" t="s">
        <v>2249</v>
      </c>
      <c r="F129" s="146" t="s">
        <v>2250</v>
      </c>
      <c r="G129" s="147" t="s">
        <v>576</v>
      </c>
      <c r="H129" s="148">
        <v>9</v>
      </c>
      <c r="I129" s="149"/>
      <c r="J129" s="150">
        <f>ROUND(I129*H129,2)</f>
        <v>0</v>
      </c>
      <c r="K129" s="151"/>
      <c r="L129" s="33"/>
      <c r="M129" s="152" t="s">
        <v>1</v>
      </c>
      <c r="N129" s="153" t="s">
        <v>44</v>
      </c>
      <c r="O129" s="58"/>
      <c r="P129" s="154">
        <f>O129*H129</f>
        <v>0</v>
      </c>
      <c r="Q129" s="154">
        <v>2.45329</v>
      </c>
      <c r="R129" s="154">
        <f>Q129*H129</f>
        <v>22.07961</v>
      </c>
      <c r="S129" s="154">
        <v>0</v>
      </c>
      <c r="T129" s="155">
        <f>S129*H129</f>
        <v>0</v>
      </c>
      <c r="U129" s="32"/>
      <c r="V129" s="32"/>
      <c r="W129" s="32"/>
      <c r="X129" s="32"/>
      <c r="Y129" s="32"/>
      <c r="Z129" s="32"/>
      <c r="AA129" s="32"/>
      <c r="AB129" s="32"/>
      <c r="AC129" s="32"/>
      <c r="AD129" s="32"/>
      <c r="AE129" s="32"/>
      <c r="AR129" s="156" t="s">
        <v>326</v>
      </c>
      <c r="AT129" s="156" t="s">
        <v>208</v>
      </c>
      <c r="AU129" s="156" t="s">
        <v>89</v>
      </c>
      <c r="AY129" s="17" t="s">
        <v>207</v>
      </c>
      <c r="BE129" s="157">
        <f>IF(N129="základní",J129,0)</f>
        <v>0</v>
      </c>
      <c r="BF129" s="157">
        <f>IF(N129="snížená",J129,0)</f>
        <v>0</v>
      </c>
      <c r="BG129" s="157">
        <f>IF(N129="zákl. přenesená",J129,0)</f>
        <v>0</v>
      </c>
      <c r="BH129" s="157">
        <f>IF(N129="sníž. přenesená",J129,0)</f>
        <v>0</v>
      </c>
      <c r="BI129" s="157">
        <f>IF(N129="nulová",J129,0)</f>
        <v>0</v>
      </c>
      <c r="BJ129" s="17" t="s">
        <v>87</v>
      </c>
      <c r="BK129" s="157">
        <f>ROUND(I129*H129,2)</f>
        <v>0</v>
      </c>
      <c r="BL129" s="17" t="s">
        <v>326</v>
      </c>
      <c r="BM129" s="156" t="s">
        <v>2335</v>
      </c>
    </row>
    <row r="130" spans="1:47" s="2" customFormat="1" ht="19.5">
      <c r="A130" s="32"/>
      <c r="B130" s="33"/>
      <c r="C130" s="32"/>
      <c r="D130" s="158" t="s">
        <v>213</v>
      </c>
      <c r="E130" s="32"/>
      <c r="F130" s="159" t="s">
        <v>2252</v>
      </c>
      <c r="G130" s="32"/>
      <c r="H130" s="32"/>
      <c r="I130" s="160"/>
      <c r="J130" s="32"/>
      <c r="K130" s="32"/>
      <c r="L130" s="33"/>
      <c r="M130" s="161"/>
      <c r="N130" s="162"/>
      <c r="O130" s="58"/>
      <c r="P130" s="58"/>
      <c r="Q130" s="58"/>
      <c r="R130" s="58"/>
      <c r="S130" s="58"/>
      <c r="T130" s="59"/>
      <c r="U130" s="32"/>
      <c r="V130" s="32"/>
      <c r="W130" s="32"/>
      <c r="X130" s="32"/>
      <c r="Y130" s="32"/>
      <c r="Z130" s="32"/>
      <c r="AA130" s="32"/>
      <c r="AB130" s="32"/>
      <c r="AC130" s="32"/>
      <c r="AD130" s="32"/>
      <c r="AE130" s="32"/>
      <c r="AT130" s="17" t="s">
        <v>213</v>
      </c>
      <c r="AU130" s="17" t="s">
        <v>89</v>
      </c>
    </row>
    <row r="131" spans="1:65" s="2" customFormat="1" ht="21.75" customHeight="1">
      <c r="A131" s="32"/>
      <c r="B131" s="143"/>
      <c r="C131" s="144" t="s">
        <v>212</v>
      </c>
      <c r="D131" s="144" t="s">
        <v>208</v>
      </c>
      <c r="E131" s="145" t="s">
        <v>2253</v>
      </c>
      <c r="F131" s="146" t="s">
        <v>2254</v>
      </c>
      <c r="G131" s="147" t="s">
        <v>796</v>
      </c>
      <c r="H131" s="148">
        <v>0.9</v>
      </c>
      <c r="I131" s="149"/>
      <c r="J131" s="150">
        <f>ROUND(I131*H131,2)</f>
        <v>0</v>
      </c>
      <c r="K131" s="151"/>
      <c r="L131" s="33"/>
      <c r="M131" s="152" t="s">
        <v>1</v>
      </c>
      <c r="N131" s="153" t="s">
        <v>44</v>
      </c>
      <c r="O131" s="58"/>
      <c r="P131" s="154">
        <f>O131*H131</f>
        <v>0</v>
      </c>
      <c r="Q131" s="154">
        <v>1.05965</v>
      </c>
      <c r="R131" s="154">
        <f>Q131*H131</f>
        <v>0.953685</v>
      </c>
      <c r="S131" s="154">
        <v>0</v>
      </c>
      <c r="T131" s="155">
        <f>S131*H131</f>
        <v>0</v>
      </c>
      <c r="U131" s="32"/>
      <c r="V131" s="32"/>
      <c r="W131" s="32"/>
      <c r="X131" s="32"/>
      <c r="Y131" s="32"/>
      <c r="Z131" s="32"/>
      <c r="AA131" s="32"/>
      <c r="AB131" s="32"/>
      <c r="AC131" s="32"/>
      <c r="AD131" s="32"/>
      <c r="AE131" s="32"/>
      <c r="AR131" s="156" t="s">
        <v>326</v>
      </c>
      <c r="AT131" s="156" t="s">
        <v>208</v>
      </c>
      <c r="AU131" s="156" t="s">
        <v>89</v>
      </c>
      <c r="AY131" s="17" t="s">
        <v>207</v>
      </c>
      <c r="BE131" s="157">
        <f>IF(N131="základní",J131,0)</f>
        <v>0</v>
      </c>
      <c r="BF131" s="157">
        <f>IF(N131="snížená",J131,0)</f>
        <v>0</v>
      </c>
      <c r="BG131" s="157">
        <f>IF(N131="zákl. přenesená",J131,0)</f>
        <v>0</v>
      </c>
      <c r="BH131" s="157">
        <f>IF(N131="sníž. přenesená",J131,0)</f>
        <v>0</v>
      </c>
      <c r="BI131" s="157">
        <f>IF(N131="nulová",J131,0)</f>
        <v>0</v>
      </c>
      <c r="BJ131" s="17" t="s">
        <v>87</v>
      </c>
      <c r="BK131" s="157">
        <f>ROUND(I131*H131,2)</f>
        <v>0</v>
      </c>
      <c r="BL131" s="17" t="s">
        <v>326</v>
      </c>
      <c r="BM131" s="156" t="s">
        <v>2336</v>
      </c>
    </row>
    <row r="132" spans="1:47" s="2" customFormat="1" ht="19.5">
      <c r="A132" s="32"/>
      <c r="B132" s="33"/>
      <c r="C132" s="32"/>
      <c r="D132" s="158" t="s">
        <v>213</v>
      </c>
      <c r="E132" s="32"/>
      <c r="F132" s="159" t="s">
        <v>2256</v>
      </c>
      <c r="G132" s="32"/>
      <c r="H132" s="32"/>
      <c r="I132" s="160"/>
      <c r="J132" s="32"/>
      <c r="K132" s="32"/>
      <c r="L132" s="33"/>
      <c r="M132" s="161"/>
      <c r="N132" s="162"/>
      <c r="O132" s="58"/>
      <c r="P132" s="58"/>
      <c r="Q132" s="58"/>
      <c r="R132" s="58"/>
      <c r="S132" s="58"/>
      <c r="T132" s="59"/>
      <c r="U132" s="32"/>
      <c r="V132" s="32"/>
      <c r="W132" s="32"/>
      <c r="X132" s="32"/>
      <c r="Y132" s="32"/>
      <c r="Z132" s="32"/>
      <c r="AA132" s="32"/>
      <c r="AB132" s="32"/>
      <c r="AC132" s="32"/>
      <c r="AD132" s="32"/>
      <c r="AE132" s="32"/>
      <c r="AT132" s="17" t="s">
        <v>213</v>
      </c>
      <c r="AU132" s="17" t="s">
        <v>89</v>
      </c>
    </row>
    <row r="133" spans="1:65" s="2" customFormat="1" ht="21.75" customHeight="1">
      <c r="A133" s="32"/>
      <c r="B133" s="143"/>
      <c r="C133" s="144" t="s">
        <v>225</v>
      </c>
      <c r="D133" s="144" t="s">
        <v>208</v>
      </c>
      <c r="E133" s="145" t="s">
        <v>2257</v>
      </c>
      <c r="F133" s="146" t="s">
        <v>2258</v>
      </c>
      <c r="G133" s="147" t="s">
        <v>576</v>
      </c>
      <c r="H133" s="148">
        <v>7</v>
      </c>
      <c r="I133" s="149"/>
      <c r="J133" s="150">
        <f>ROUND(I133*H133,2)</f>
        <v>0</v>
      </c>
      <c r="K133" s="151"/>
      <c r="L133" s="33"/>
      <c r="M133" s="152" t="s">
        <v>1</v>
      </c>
      <c r="N133" s="153" t="s">
        <v>44</v>
      </c>
      <c r="O133" s="58"/>
      <c r="P133" s="154">
        <f>O133*H133</f>
        <v>0</v>
      </c>
      <c r="Q133" s="154">
        <v>0</v>
      </c>
      <c r="R133" s="154">
        <f>Q133*H133</f>
        <v>0</v>
      </c>
      <c r="S133" s="154">
        <v>0</v>
      </c>
      <c r="T133" s="155">
        <f>S133*H133</f>
        <v>0</v>
      </c>
      <c r="U133" s="32"/>
      <c r="V133" s="32"/>
      <c r="W133" s="32"/>
      <c r="X133" s="32"/>
      <c r="Y133" s="32"/>
      <c r="Z133" s="32"/>
      <c r="AA133" s="32"/>
      <c r="AB133" s="32"/>
      <c r="AC133" s="32"/>
      <c r="AD133" s="32"/>
      <c r="AE133" s="32"/>
      <c r="AR133" s="156" t="s">
        <v>326</v>
      </c>
      <c r="AT133" s="156" t="s">
        <v>208</v>
      </c>
      <c r="AU133" s="156" t="s">
        <v>89</v>
      </c>
      <c r="AY133" s="17" t="s">
        <v>207</v>
      </c>
      <c r="BE133" s="157">
        <f>IF(N133="základní",J133,0)</f>
        <v>0</v>
      </c>
      <c r="BF133" s="157">
        <f>IF(N133="snížená",J133,0)</f>
        <v>0</v>
      </c>
      <c r="BG133" s="157">
        <f>IF(N133="zákl. přenesená",J133,0)</f>
        <v>0</v>
      </c>
      <c r="BH133" s="157">
        <f>IF(N133="sníž. přenesená",J133,0)</f>
        <v>0</v>
      </c>
      <c r="BI133" s="157">
        <f>IF(N133="nulová",J133,0)</f>
        <v>0</v>
      </c>
      <c r="BJ133" s="17" t="s">
        <v>87</v>
      </c>
      <c r="BK133" s="157">
        <f>ROUND(I133*H133,2)</f>
        <v>0</v>
      </c>
      <c r="BL133" s="17" t="s">
        <v>326</v>
      </c>
      <c r="BM133" s="156" t="s">
        <v>2337</v>
      </c>
    </row>
    <row r="134" spans="1:47" s="2" customFormat="1" ht="19.5">
      <c r="A134" s="32"/>
      <c r="B134" s="33"/>
      <c r="C134" s="32"/>
      <c r="D134" s="158" t="s">
        <v>213</v>
      </c>
      <c r="E134" s="32"/>
      <c r="F134" s="159" t="s">
        <v>2260</v>
      </c>
      <c r="G134" s="32"/>
      <c r="H134" s="32"/>
      <c r="I134" s="160"/>
      <c r="J134" s="32"/>
      <c r="K134" s="32"/>
      <c r="L134" s="33"/>
      <c r="M134" s="161"/>
      <c r="N134" s="162"/>
      <c r="O134" s="58"/>
      <c r="P134" s="58"/>
      <c r="Q134" s="58"/>
      <c r="R134" s="58"/>
      <c r="S134" s="58"/>
      <c r="T134" s="59"/>
      <c r="U134" s="32"/>
      <c r="V134" s="32"/>
      <c r="W134" s="32"/>
      <c r="X134" s="32"/>
      <c r="Y134" s="32"/>
      <c r="Z134" s="32"/>
      <c r="AA134" s="32"/>
      <c r="AB134" s="32"/>
      <c r="AC134" s="32"/>
      <c r="AD134" s="32"/>
      <c r="AE134" s="32"/>
      <c r="AT134" s="17" t="s">
        <v>213</v>
      </c>
      <c r="AU134" s="17" t="s">
        <v>89</v>
      </c>
    </row>
    <row r="135" spans="1:65" s="2" customFormat="1" ht="21.75" customHeight="1">
      <c r="A135" s="32"/>
      <c r="B135" s="143"/>
      <c r="C135" s="144" t="s">
        <v>221</v>
      </c>
      <c r="D135" s="144" t="s">
        <v>208</v>
      </c>
      <c r="E135" s="145" t="s">
        <v>2261</v>
      </c>
      <c r="F135" s="146" t="s">
        <v>2262</v>
      </c>
      <c r="G135" s="147" t="s">
        <v>789</v>
      </c>
      <c r="H135" s="148">
        <v>30</v>
      </c>
      <c r="I135" s="149"/>
      <c r="J135" s="150">
        <f>ROUND(I135*H135,2)</f>
        <v>0</v>
      </c>
      <c r="K135" s="151"/>
      <c r="L135" s="33"/>
      <c r="M135" s="152" t="s">
        <v>1</v>
      </c>
      <c r="N135" s="153" t="s">
        <v>44</v>
      </c>
      <c r="O135" s="58"/>
      <c r="P135" s="154">
        <f>O135*H135</f>
        <v>0</v>
      </c>
      <c r="Q135" s="154">
        <v>0.00116</v>
      </c>
      <c r="R135" s="154">
        <f>Q135*H135</f>
        <v>0.0348</v>
      </c>
      <c r="S135" s="154">
        <v>0</v>
      </c>
      <c r="T135" s="155">
        <f>S135*H135</f>
        <v>0</v>
      </c>
      <c r="U135" s="32"/>
      <c r="V135" s="32"/>
      <c r="W135" s="32"/>
      <c r="X135" s="32"/>
      <c r="Y135" s="32"/>
      <c r="Z135" s="32"/>
      <c r="AA135" s="32"/>
      <c r="AB135" s="32"/>
      <c r="AC135" s="32"/>
      <c r="AD135" s="32"/>
      <c r="AE135" s="32"/>
      <c r="AR135" s="156" t="s">
        <v>326</v>
      </c>
      <c r="AT135" s="156" t="s">
        <v>208</v>
      </c>
      <c r="AU135" s="156" t="s">
        <v>89</v>
      </c>
      <c r="AY135" s="17" t="s">
        <v>207</v>
      </c>
      <c r="BE135" s="157">
        <f>IF(N135="základní",J135,0)</f>
        <v>0</v>
      </c>
      <c r="BF135" s="157">
        <f>IF(N135="snížená",J135,0)</f>
        <v>0</v>
      </c>
      <c r="BG135" s="157">
        <f>IF(N135="zákl. přenesená",J135,0)</f>
        <v>0</v>
      </c>
      <c r="BH135" s="157">
        <f>IF(N135="sníž. přenesená",J135,0)</f>
        <v>0</v>
      </c>
      <c r="BI135" s="157">
        <f>IF(N135="nulová",J135,0)</f>
        <v>0</v>
      </c>
      <c r="BJ135" s="17" t="s">
        <v>87</v>
      </c>
      <c r="BK135" s="157">
        <f>ROUND(I135*H135,2)</f>
        <v>0</v>
      </c>
      <c r="BL135" s="17" t="s">
        <v>326</v>
      </c>
      <c r="BM135" s="156" t="s">
        <v>2338</v>
      </c>
    </row>
    <row r="136" spans="1:47" s="2" customFormat="1" ht="19.5">
      <c r="A136" s="32"/>
      <c r="B136" s="33"/>
      <c r="C136" s="32"/>
      <c r="D136" s="158" t="s">
        <v>213</v>
      </c>
      <c r="E136" s="32"/>
      <c r="F136" s="159" t="s">
        <v>2264</v>
      </c>
      <c r="G136" s="32"/>
      <c r="H136" s="32"/>
      <c r="I136" s="160"/>
      <c r="J136" s="32"/>
      <c r="K136" s="32"/>
      <c r="L136" s="33"/>
      <c r="M136" s="161"/>
      <c r="N136" s="162"/>
      <c r="O136" s="58"/>
      <c r="P136" s="58"/>
      <c r="Q136" s="58"/>
      <c r="R136" s="58"/>
      <c r="S136" s="58"/>
      <c r="T136" s="59"/>
      <c r="U136" s="32"/>
      <c r="V136" s="32"/>
      <c r="W136" s="32"/>
      <c r="X136" s="32"/>
      <c r="Y136" s="32"/>
      <c r="Z136" s="32"/>
      <c r="AA136" s="32"/>
      <c r="AB136" s="32"/>
      <c r="AC136" s="32"/>
      <c r="AD136" s="32"/>
      <c r="AE136" s="32"/>
      <c r="AT136" s="17" t="s">
        <v>213</v>
      </c>
      <c r="AU136" s="17" t="s">
        <v>89</v>
      </c>
    </row>
    <row r="137" spans="1:65" s="2" customFormat="1" ht="21.75" customHeight="1">
      <c r="A137" s="32"/>
      <c r="B137" s="143"/>
      <c r="C137" s="144" t="s">
        <v>232</v>
      </c>
      <c r="D137" s="144" t="s">
        <v>208</v>
      </c>
      <c r="E137" s="145" t="s">
        <v>2265</v>
      </c>
      <c r="F137" s="146" t="s">
        <v>2266</v>
      </c>
      <c r="G137" s="147" t="s">
        <v>789</v>
      </c>
      <c r="H137" s="148">
        <v>30</v>
      </c>
      <c r="I137" s="149"/>
      <c r="J137" s="150">
        <f>ROUND(I137*H137,2)</f>
        <v>0</v>
      </c>
      <c r="K137" s="151"/>
      <c r="L137" s="33"/>
      <c r="M137" s="152" t="s">
        <v>1</v>
      </c>
      <c r="N137" s="153" t="s">
        <v>44</v>
      </c>
      <c r="O137" s="58"/>
      <c r="P137" s="154">
        <f>O137*H137</f>
        <v>0</v>
      </c>
      <c r="Q137" s="154">
        <v>0</v>
      </c>
      <c r="R137" s="154">
        <f>Q137*H137</f>
        <v>0</v>
      </c>
      <c r="S137" s="154">
        <v>0</v>
      </c>
      <c r="T137" s="155">
        <f>S137*H137</f>
        <v>0</v>
      </c>
      <c r="U137" s="32"/>
      <c r="V137" s="32"/>
      <c r="W137" s="32"/>
      <c r="X137" s="32"/>
      <c r="Y137" s="32"/>
      <c r="Z137" s="32"/>
      <c r="AA137" s="32"/>
      <c r="AB137" s="32"/>
      <c r="AC137" s="32"/>
      <c r="AD137" s="32"/>
      <c r="AE137" s="32"/>
      <c r="AR137" s="156" t="s">
        <v>326</v>
      </c>
      <c r="AT137" s="156" t="s">
        <v>208</v>
      </c>
      <c r="AU137" s="156" t="s">
        <v>89</v>
      </c>
      <c r="AY137" s="17" t="s">
        <v>207</v>
      </c>
      <c r="BE137" s="157">
        <f>IF(N137="základní",J137,0)</f>
        <v>0</v>
      </c>
      <c r="BF137" s="157">
        <f>IF(N137="snížená",J137,0)</f>
        <v>0</v>
      </c>
      <c r="BG137" s="157">
        <f>IF(N137="zákl. přenesená",J137,0)</f>
        <v>0</v>
      </c>
      <c r="BH137" s="157">
        <f>IF(N137="sníž. přenesená",J137,0)</f>
        <v>0</v>
      </c>
      <c r="BI137" s="157">
        <f>IF(N137="nulová",J137,0)</f>
        <v>0</v>
      </c>
      <c r="BJ137" s="17" t="s">
        <v>87</v>
      </c>
      <c r="BK137" s="157">
        <f>ROUND(I137*H137,2)</f>
        <v>0</v>
      </c>
      <c r="BL137" s="17" t="s">
        <v>326</v>
      </c>
      <c r="BM137" s="156" t="s">
        <v>2339</v>
      </c>
    </row>
    <row r="138" spans="1:47" s="2" customFormat="1" ht="19.5">
      <c r="A138" s="32"/>
      <c r="B138" s="33"/>
      <c r="C138" s="32"/>
      <c r="D138" s="158" t="s">
        <v>213</v>
      </c>
      <c r="E138" s="32"/>
      <c r="F138" s="159" t="s">
        <v>2268</v>
      </c>
      <c r="G138" s="32"/>
      <c r="H138" s="32"/>
      <c r="I138" s="160"/>
      <c r="J138" s="32"/>
      <c r="K138" s="32"/>
      <c r="L138" s="33"/>
      <c r="M138" s="161"/>
      <c r="N138" s="162"/>
      <c r="O138" s="58"/>
      <c r="P138" s="58"/>
      <c r="Q138" s="58"/>
      <c r="R138" s="58"/>
      <c r="S138" s="58"/>
      <c r="T138" s="59"/>
      <c r="U138" s="32"/>
      <c r="V138" s="32"/>
      <c r="W138" s="32"/>
      <c r="X138" s="32"/>
      <c r="Y138" s="32"/>
      <c r="Z138" s="32"/>
      <c r="AA138" s="32"/>
      <c r="AB138" s="32"/>
      <c r="AC138" s="32"/>
      <c r="AD138" s="32"/>
      <c r="AE138" s="32"/>
      <c r="AT138" s="17" t="s">
        <v>213</v>
      </c>
      <c r="AU138" s="17" t="s">
        <v>89</v>
      </c>
    </row>
    <row r="139" spans="1:65" s="2" customFormat="1" ht="21.75" customHeight="1">
      <c r="A139" s="32"/>
      <c r="B139" s="143"/>
      <c r="C139" s="144" t="s">
        <v>224</v>
      </c>
      <c r="D139" s="144" t="s">
        <v>208</v>
      </c>
      <c r="E139" s="145" t="s">
        <v>1977</v>
      </c>
      <c r="F139" s="146" t="s">
        <v>1978</v>
      </c>
      <c r="G139" s="147" t="s">
        <v>612</v>
      </c>
      <c r="H139" s="148">
        <v>240</v>
      </c>
      <c r="I139" s="149"/>
      <c r="J139" s="150">
        <f>ROUND(I139*H139,2)</f>
        <v>0</v>
      </c>
      <c r="K139" s="151"/>
      <c r="L139" s="33"/>
      <c r="M139" s="152" t="s">
        <v>1</v>
      </c>
      <c r="N139" s="153" t="s">
        <v>44</v>
      </c>
      <c r="O139" s="58"/>
      <c r="P139" s="154">
        <f>O139*H139</f>
        <v>0</v>
      </c>
      <c r="Q139" s="154">
        <v>0</v>
      </c>
      <c r="R139" s="154">
        <f>Q139*H139</f>
        <v>0</v>
      </c>
      <c r="S139" s="154">
        <v>0</v>
      </c>
      <c r="T139" s="155">
        <f>S139*H139</f>
        <v>0</v>
      </c>
      <c r="U139" s="32"/>
      <c r="V139" s="32"/>
      <c r="W139" s="32"/>
      <c r="X139" s="32"/>
      <c r="Y139" s="32"/>
      <c r="Z139" s="32"/>
      <c r="AA139" s="32"/>
      <c r="AB139" s="32"/>
      <c r="AC139" s="32"/>
      <c r="AD139" s="32"/>
      <c r="AE139" s="32"/>
      <c r="AR139" s="156" t="s">
        <v>326</v>
      </c>
      <c r="AT139" s="156" t="s">
        <v>208</v>
      </c>
      <c r="AU139" s="156" t="s">
        <v>89</v>
      </c>
      <c r="AY139" s="17" t="s">
        <v>207</v>
      </c>
      <c r="BE139" s="157">
        <f>IF(N139="základní",J139,0)</f>
        <v>0</v>
      </c>
      <c r="BF139" s="157">
        <f>IF(N139="snížená",J139,0)</f>
        <v>0</v>
      </c>
      <c r="BG139" s="157">
        <f>IF(N139="zákl. přenesená",J139,0)</f>
        <v>0</v>
      </c>
      <c r="BH139" s="157">
        <f>IF(N139="sníž. přenesená",J139,0)</f>
        <v>0</v>
      </c>
      <c r="BI139" s="157">
        <f>IF(N139="nulová",J139,0)</f>
        <v>0</v>
      </c>
      <c r="BJ139" s="17" t="s">
        <v>87</v>
      </c>
      <c r="BK139" s="157">
        <f>ROUND(I139*H139,2)</f>
        <v>0</v>
      </c>
      <c r="BL139" s="17" t="s">
        <v>326</v>
      </c>
      <c r="BM139" s="156" t="s">
        <v>2340</v>
      </c>
    </row>
    <row r="140" spans="1:47" s="2" customFormat="1" ht="39">
      <c r="A140" s="32"/>
      <c r="B140" s="33"/>
      <c r="C140" s="32"/>
      <c r="D140" s="158" t="s">
        <v>213</v>
      </c>
      <c r="E140" s="32"/>
      <c r="F140" s="159" t="s">
        <v>1980</v>
      </c>
      <c r="G140" s="32"/>
      <c r="H140" s="32"/>
      <c r="I140" s="160"/>
      <c r="J140" s="32"/>
      <c r="K140" s="32"/>
      <c r="L140" s="33"/>
      <c r="M140" s="161"/>
      <c r="N140" s="162"/>
      <c r="O140" s="58"/>
      <c r="P140" s="58"/>
      <c r="Q140" s="58"/>
      <c r="R140" s="58"/>
      <c r="S140" s="58"/>
      <c r="T140" s="59"/>
      <c r="U140" s="32"/>
      <c r="V140" s="32"/>
      <c r="W140" s="32"/>
      <c r="X140" s="32"/>
      <c r="Y140" s="32"/>
      <c r="Z140" s="32"/>
      <c r="AA140" s="32"/>
      <c r="AB140" s="32"/>
      <c r="AC140" s="32"/>
      <c r="AD140" s="32"/>
      <c r="AE140" s="32"/>
      <c r="AT140" s="17" t="s">
        <v>213</v>
      </c>
      <c r="AU140" s="17" t="s">
        <v>89</v>
      </c>
    </row>
    <row r="141" spans="1:65" s="2" customFormat="1" ht="21.75" customHeight="1">
      <c r="A141" s="32"/>
      <c r="B141" s="143"/>
      <c r="C141" s="197" t="s">
        <v>239</v>
      </c>
      <c r="D141" s="197" t="s">
        <v>267</v>
      </c>
      <c r="E141" s="198" t="s">
        <v>1981</v>
      </c>
      <c r="F141" s="199" t="s">
        <v>1982</v>
      </c>
      <c r="G141" s="200" t="s">
        <v>612</v>
      </c>
      <c r="H141" s="201">
        <v>470</v>
      </c>
      <c r="I141" s="202"/>
      <c r="J141" s="203">
        <f>ROUND(I141*H141,2)</f>
        <v>0</v>
      </c>
      <c r="K141" s="204"/>
      <c r="L141" s="205"/>
      <c r="M141" s="206" t="s">
        <v>1</v>
      </c>
      <c r="N141" s="207" t="s">
        <v>44</v>
      </c>
      <c r="O141" s="58"/>
      <c r="P141" s="154">
        <f>O141*H141</f>
        <v>0</v>
      </c>
      <c r="Q141" s="154">
        <v>0.00069</v>
      </c>
      <c r="R141" s="154">
        <f>Q141*H141</f>
        <v>0.3243</v>
      </c>
      <c r="S141" s="154">
        <v>0</v>
      </c>
      <c r="T141" s="155">
        <f>S141*H141</f>
        <v>0</v>
      </c>
      <c r="U141" s="32"/>
      <c r="V141" s="32"/>
      <c r="W141" s="32"/>
      <c r="X141" s="32"/>
      <c r="Y141" s="32"/>
      <c r="Z141" s="32"/>
      <c r="AA141" s="32"/>
      <c r="AB141" s="32"/>
      <c r="AC141" s="32"/>
      <c r="AD141" s="32"/>
      <c r="AE141" s="32"/>
      <c r="AR141" s="156" t="s">
        <v>604</v>
      </c>
      <c r="AT141" s="156" t="s">
        <v>267</v>
      </c>
      <c r="AU141" s="156" t="s">
        <v>89</v>
      </c>
      <c r="AY141" s="17" t="s">
        <v>207</v>
      </c>
      <c r="BE141" s="157">
        <f>IF(N141="základní",J141,0)</f>
        <v>0</v>
      </c>
      <c r="BF141" s="157">
        <f>IF(N141="snížená",J141,0)</f>
        <v>0</v>
      </c>
      <c r="BG141" s="157">
        <f>IF(N141="zákl. přenesená",J141,0)</f>
        <v>0</v>
      </c>
      <c r="BH141" s="157">
        <f>IF(N141="sníž. přenesená",J141,0)</f>
        <v>0</v>
      </c>
      <c r="BI141" s="157">
        <f>IF(N141="nulová",J141,0)</f>
        <v>0</v>
      </c>
      <c r="BJ141" s="17" t="s">
        <v>87</v>
      </c>
      <c r="BK141" s="157">
        <f>ROUND(I141*H141,2)</f>
        <v>0</v>
      </c>
      <c r="BL141" s="17" t="s">
        <v>604</v>
      </c>
      <c r="BM141" s="156" t="s">
        <v>2341</v>
      </c>
    </row>
    <row r="142" spans="1:47" s="2" customFormat="1" ht="19.5">
      <c r="A142" s="32"/>
      <c r="B142" s="33"/>
      <c r="C142" s="32"/>
      <c r="D142" s="158" t="s">
        <v>213</v>
      </c>
      <c r="E142" s="32"/>
      <c r="F142" s="159" t="s">
        <v>1982</v>
      </c>
      <c r="G142" s="32"/>
      <c r="H142" s="32"/>
      <c r="I142" s="160"/>
      <c r="J142" s="32"/>
      <c r="K142" s="32"/>
      <c r="L142" s="33"/>
      <c r="M142" s="161"/>
      <c r="N142" s="162"/>
      <c r="O142" s="58"/>
      <c r="P142" s="58"/>
      <c r="Q142" s="58"/>
      <c r="R142" s="58"/>
      <c r="S142" s="58"/>
      <c r="T142" s="59"/>
      <c r="U142" s="32"/>
      <c r="V142" s="32"/>
      <c r="W142" s="32"/>
      <c r="X142" s="32"/>
      <c r="Y142" s="32"/>
      <c r="Z142" s="32"/>
      <c r="AA142" s="32"/>
      <c r="AB142" s="32"/>
      <c r="AC142" s="32"/>
      <c r="AD142" s="32"/>
      <c r="AE142" s="32"/>
      <c r="AT142" s="17" t="s">
        <v>213</v>
      </c>
      <c r="AU142" s="17" t="s">
        <v>89</v>
      </c>
    </row>
    <row r="143" spans="1:65" s="2" customFormat="1" ht="21.75" customHeight="1">
      <c r="A143" s="32"/>
      <c r="B143" s="143"/>
      <c r="C143" s="144" t="s">
        <v>228</v>
      </c>
      <c r="D143" s="144" t="s">
        <v>208</v>
      </c>
      <c r="E143" s="145" t="s">
        <v>1984</v>
      </c>
      <c r="F143" s="146" t="s">
        <v>1985</v>
      </c>
      <c r="G143" s="147" t="s">
        <v>612</v>
      </c>
      <c r="H143" s="148">
        <v>240</v>
      </c>
      <c r="I143" s="149"/>
      <c r="J143" s="150">
        <f>ROUND(I143*H143,2)</f>
        <v>0</v>
      </c>
      <c r="K143" s="151"/>
      <c r="L143" s="33"/>
      <c r="M143" s="152" t="s">
        <v>1</v>
      </c>
      <c r="N143" s="153" t="s">
        <v>44</v>
      </c>
      <c r="O143" s="58"/>
      <c r="P143" s="154">
        <f>O143*H143</f>
        <v>0</v>
      </c>
      <c r="Q143" s="154">
        <v>0.203</v>
      </c>
      <c r="R143" s="154">
        <f>Q143*H143</f>
        <v>48.720000000000006</v>
      </c>
      <c r="S143" s="154">
        <v>0</v>
      </c>
      <c r="T143" s="155">
        <f>S143*H143</f>
        <v>0</v>
      </c>
      <c r="U143" s="32"/>
      <c r="V143" s="32"/>
      <c r="W143" s="32"/>
      <c r="X143" s="32"/>
      <c r="Y143" s="32"/>
      <c r="Z143" s="32"/>
      <c r="AA143" s="32"/>
      <c r="AB143" s="32"/>
      <c r="AC143" s="32"/>
      <c r="AD143" s="32"/>
      <c r="AE143" s="32"/>
      <c r="AR143" s="156" t="s">
        <v>326</v>
      </c>
      <c r="AT143" s="156" t="s">
        <v>208</v>
      </c>
      <c r="AU143" s="156" t="s">
        <v>89</v>
      </c>
      <c r="AY143" s="17" t="s">
        <v>207</v>
      </c>
      <c r="BE143" s="157">
        <f>IF(N143="základní",J143,0)</f>
        <v>0</v>
      </c>
      <c r="BF143" s="157">
        <f>IF(N143="snížená",J143,0)</f>
        <v>0</v>
      </c>
      <c r="BG143" s="157">
        <f>IF(N143="zákl. přenesená",J143,0)</f>
        <v>0</v>
      </c>
      <c r="BH143" s="157">
        <f>IF(N143="sníž. přenesená",J143,0)</f>
        <v>0</v>
      </c>
      <c r="BI143" s="157">
        <f>IF(N143="nulová",J143,0)</f>
        <v>0</v>
      </c>
      <c r="BJ143" s="17" t="s">
        <v>87</v>
      </c>
      <c r="BK143" s="157">
        <f>ROUND(I143*H143,2)</f>
        <v>0</v>
      </c>
      <c r="BL143" s="17" t="s">
        <v>326</v>
      </c>
      <c r="BM143" s="156" t="s">
        <v>2342</v>
      </c>
    </row>
    <row r="144" spans="1:47" s="2" customFormat="1" ht="29.25">
      <c r="A144" s="32"/>
      <c r="B144" s="33"/>
      <c r="C144" s="32"/>
      <c r="D144" s="158" t="s">
        <v>213</v>
      </c>
      <c r="E144" s="32"/>
      <c r="F144" s="159" t="s">
        <v>1987</v>
      </c>
      <c r="G144" s="32"/>
      <c r="H144" s="32"/>
      <c r="I144" s="160"/>
      <c r="J144" s="32"/>
      <c r="K144" s="32"/>
      <c r="L144" s="33"/>
      <c r="M144" s="161"/>
      <c r="N144" s="162"/>
      <c r="O144" s="58"/>
      <c r="P144" s="58"/>
      <c r="Q144" s="58"/>
      <c r="R144" s="58"/>
      <c r="S144" s="58"/>
      <c r="T144" s="59"/>
      <c r="U144" s="32"/>
      <c r="V144" s="32"/>
      <c r="W144" s="32"/>
      <c r="X144" s="32"/>
      <c r="Y144" s="32"/>
      <c r="Z144" s="32"/>
      <c r="AA144" s="32"/>
      <c r="AB144" s="32"/>
      <c r="AC144" s="32"/>
      <c r="AD144" s="32"/>
      <c r="AE144" s="32"/>
      <c r="AT144" s="17" t="s">
        <v>213</v>
      </c>
      <c r="AU144" s="17" t="s">
        <v>89</v>
      </c>
    </row>
    <row r="145" spans="1:65" s="2" customFormat="1" ht="16.5" customHeight="1">
      <c r="A145" s="32"/>
      <c r="B145" s="143"/>
      <c r="C145" s="144" t="s">
        <v>14</v>
      </c>
      <c r="D145" s="144" t="s">
        <v>208</v>
      </c>
      <c r="E145" s="145" t="s">
        <v>1988</v>
      </c>
      <c r="F145" s="146" t="s">
        <v>1989</v>
      </c>
      <c r="G145" s="147" t="s">
        <v>612</v>
      </c>
      <c r="H145" s="148">
        <v>240</v>
      </c>
      <c r="I145" s="149"/>
      <c r="J145" s="150">
        <f>ROUND(I145*H145,2)</f>
        <v>0</v>
      </c>
      <c r="K145" s="151"/>
      <c r="L145" s="33"/>
      <c r="M145" s="152" t="s">
        <v>1</v>
      </c>
      <c r="N145" s="153" t="s">
        <v>44</v>
      </c>
      <c r="O145" s="58"/>
      <c r="P145" s="154">
        <f>O145*H145</f>
        <v>0</v>
      </c>
      <c r="Q145" s="154">
        <v>9E-05</v>
      </c>
      <c r="R145" s="154">
        <f>Q145*H145</f>
        <v>0.0216</v>
      </c>
      <c r="S145" s="154">
        <v>0</v>
      </c>
      <c r="T145" s="155">
        <f>S145*H145</f>
        <v>0</v>
      </c>
      <c r="U145" s="32"/>
      <c r="V145" s="32"/>
      <c r="W145" s="32"/>
      <c r="X145" s="32"/>
      <c r="Y145" s="32"/>
      <c r="Z145" s="32"/>
      <c r="AA145" s="32"/>
      <c r="AB145" s="32"/>
      <c r="AC145" s="32"/>
      <c r="AD145" s="32"/>
      <c r="AE145" s="32"/>
      <c r="AR145" s="156" t="s">
        <v>326</v>
      </c>
      <c r="AT145" s="156" t="s">
        <v>208</v>
      </c>
      <c r="AU145" s="156" t="s">
        <v>89</v>
      </c>
      <c r="AY145" s="17" t="s">
        <v>207</v>
      </c>
      <c r="BE145" s="157">
        <f>IF(N145="základní",J145,0)</f>
        <v>0</v>
      </c>
      <c r="BF145" s="157">
        <f>IF(N145="snížená",J145,0)</f>
        <v>0</v>
      </c>
      <c r="BG145" s="157">
        <f>IF(N145="zákl. přenesená",J145,0)</f>
        <v>0</v>
      </c>
      <c r="BH145" s="157">
        <f>IF(N145="sníž. přenesená",J145,0)</f>
        <v>0</v>
      </c>
      <c r="BI145" s="157">
        <f>IF(N145="nulová",J145,0)</f>
        <v>0</v>
      </c>
      <c r="BJ145" s="17" t="s">
        <v>87</v>
      </c>
      <c r="BK145" s="157">
        <f>ROUND(I145*H145,2)</f>
        <v>0</v>
      </c>
      <c r="BL145" s="17" t="s">
        <v>326</v>
      </c>
      <c r="BM145" s="156" t="s">
        <v>2343</v>
      </c>
    </row>
    <row r="146" spans="1:47" s="2" customFormat="1" ht="29.25">
      <c r="A146" s="32"/>
      <c r="B146" s="33"/>
      <c r="C146" s="32"/>
      <c r="D146" s="158" t="s">
        <v>213</v>
      </c>
      <c r="E146" s="32"/>
      <c r="F146" s="159" t="s">
        <v>1991</v>
      </c>
      <c r="G146" s="32"/>
      <c r="H146" s="32"/>
      <c r="I146" s="160"/>
      <c r="J146" s="32"/>
      <c r="K146" s="32"/>
      <c r="L146" s="33"/>
      <c r="M146" s="161"/>
      <c r="N146" s="162"/>
      <c r="O146" s="58"/>
      <c r="P146" s="58"/>
      <c r="Q146" s="58"/>
      <c r="R146" s="58"/>
      <c r="S146" s="58"/>
      <c r="T146" s="59"/>
      <c r="U146" s="32"/>
      <c r="V146" s="32"/>
      <c r="W146" s="32"/>
      <c r="X146" s="32"/>
      <c r="Y146" s="32"/>
      <c r="Z146" s="32"/>
      <c r="AA146" s="32"/>
      <c r="AB146" s="32"/>
      <c r="AC146" s="32"/>
      <c r="AD146" s="32"/>
      <c r="AE146" s="32"/>
      <c r="AT146" s="17" t="s">
        <v>213</v>
      </c>
      <c r="AU146" s="17" t="s">
        <v>89</v>
      </c>
    </row>
    <row r="147" spans="1:65" s="2" customFormat="1" ht="21.75" customHeight="1">
      <c r="A147" s="32"/>
      <c r="B147" s="143"/>
      <c r="C147" s="144" t="s">
        <v>231</v>
      </c>
      <c r="D147" s="144" t="s">
        <v>208</v>
      </c>
      <c r="E147" s="145" t="s">
        <v>1992</v>
      </c>
      <c r="F147" s="146" t="s">
        <v>1993</v>
      </c>
      <c r="G147" s="147" t="s">
        <v>612</v>
      </c>
      <c r="H147" s="148">
        <v>240</v>
      </c>
      <c r="I147" s="149"/>
      <c r="J147" s="150">
        <f>ROUND(I147*H147,2)</f>
        <v>0</v>
      </c>
      <c r="K147" s="151"/>
      <c r="L147" s="33"/>
      <c r="M147" s="152" t="s">
        <v>1</v>
      </c>
      <c r="N147" s="153" t="s">
        <v>44</v>
      </c>
      <c r="O147" s="58"/>
      <c r="P147" s="154">
        <f>O147*H147</f>
        <v>0</v>
      </c>
      <c r="Q147" s="154">
        <v>0</v>
      </c>
      <c r="R147" s="154">
        <f>Q147*H147</f>
        <v>0</v>
      </c>
      <c r="S147" s="154">
        <v>0</v>
      </c>
      <c r="T147" s="155">
        <f>S147*H147</f>
        <v>0</v>
      </c>
      <c r="U147" s="32"/>
      <c r="V147" s="32"/>
      <c r="W147" s="32"/>
      <c r="X147" s="32"/>
      <c r="Y147" s="32"/>
      <c r="Z147" s="32"/>
      <c r="AA147" s="32"/>
      <c r="AB147" s="32"/>
      <c r="AC147" s="32"/>
      <c r="AD147" s="32"/>
      <c r="AE147" s="32"/>
      <c r="AR147" s="156" t="s">
        <v>326</v>
      </c>
      <c r="AT147" s="156" t="s">
        <v>208</v>
      </c>
      <c r="AU147" s="156" t="s">
        <v>89</v>
      </c>
      <c r="AY147" s="17" t="s">
        <v>207</v>
      </c>
      <c r="BE147" s="157">
        <f>IF(N147="základní",J147,0)</f>
        <v>0</v>
      </c>
      <c r="BF147" s="157">
        <f>IF(N147="snížená",J147,0)</f>
        <v>0</v>
      </c>
      <c r="BG147" s="157">
        <f>IF(N147="zákl. přenesená",J147,0)</f>
        <v>0</v>
      </c>
      <c r="BH147" s="157">
        <f>IF(N147="sníž. přenesená",J147,0)</f>
        <v>0</v>
      </c>
      <c r="BI147" s="157">
        <f>IF(N147="nulová",J147,0)</f>
        <v>0</v>
      </c>
      <c r="BJ147" s="17" t="s">
        <v>87</v>
      </c>
      <c r="BK147" s="157">
        <f>ROUND(I147*H147,2)</f>
        <v>0</v>
      </c>
      <c r="BL147" s="17" t="s">
        <v>326</v>
      </c>
      <c r="BM147" s="156" t="s">
        <v>2344</v>
      </c>
    </row>
    <row r="148" spans="1:47" s="2" customFormat="1" ht="29.25">
      <c r="A148" s="32"/>
      <c r="B148" s="33"/>
      <c r="C148" s="32"/>
      <c r="D148" s="158" t="s">
        <v>213</v>
      </c>
      <c r="E148" s="32"/>
      <c r="F148" s="159" t="s">
        <v>1995</v>
      </c>
      <c r="G148" s="32"/>
      <c r="H148" s="32"/>
      <c r="I148" s="160"/>
      <c r="J148" s="32"/>
      <c r="K148" s="32"/>
      <c r="L148" s="33"/>
      <c r="M148" s="161"/>
      <c r="N148" s="162"/>
      <c r="O148" s="58"/>
      <c r="P148" s="58"/>
      <c r="Q148" s="58"/>
      <c r="R148" s="58"/>
      <c r="S148" s="58"/>
      <c r="T148" s="59"/>
      <c r="U148" s="32"/>
      <c r="V148" s="32"/>
      <c r="W148" s="32"/>
      <c r="X148" s="32"/>
      <c r="Y148" s="32"/>
      <c r="Z148" s="32"/>
      <c r="AA148" s="32"/>
      <c r="AB148" s="32"/>
      <c r="AC148" s="32"/>
      <c r="AD148" s="32"/>
      <c r="AE148" s="32"/>
      <c r="AT148" s="17" t="s">
        <v>213</v>
      </c>
      <c r="AU148" s="17" t="s">
        <v>89</v>
      </c>
    </row>
    <row r="149" spans="1:65" s="2" customFormat="1" ht="21.75" customHeight="1">
      <c r="A149" s="32"/>
      <c r="B149" s="143"/>
      <c r="C149" s="144" t="s">
        <v>254</v>
      </c>
      <c r="D149" s="144" t="s">
        <v>208</v>
      </c>
      <c r="E149" s="145" t="s">
        <v>1996</v>
      </c>
      <c r="F149" s="146" t="s">
        <v>1997</v>
      </c>
      <c r="G149" s="147" t="s">
        <v>789</v>
      </c>
      <c r="H149" s="148">
        <v>240</v>
      </c>
      <c r="I149" s="149"/>
      <c r="J149" s="150">
        <f>ROUND(I149*H149,2)</f>
        <v>0</v>
      </c>
      <c r="K149" s="151"/>
      <c r="L149" s="33"/>
      <c r="M149" s="152" t="s">
        <v>1</v>
      </c>
      <c r="N149" s="153" t="s">
        <v>44</v>
      </c>
      <c r="O149" s="58"/>
      <c r="P149" s="154">
        <f>O149*H149</f>
        <v>0</v>
      </c>
      <c r="Q149" s="154">
        <v>0</v>
      </c>
      <c r="R149" s="154">
        <f>Q149*H149</f>
        <v>0</v>
      </c>
      <c r="S149" s="154">
        <v>0</v>
      </c>
      <c r="T149" s="155">
        <f>S149*H149</f>
        <v>0</v>
      </c>
      <c r="U149" s="32"/>
      <c r="V149" s="32"/>
      <c r="W149" s="32"/>
      <c r="X149" s="32"/>
      <c r="Y149" s="32"/>
      <c r="Z149" s="32"/>
      <c r="AA149" s="32"/>
      <c r="AB149" s="32"/>
      <c r="AC149" s="32"/>
      <c r="AD149" s="32"/>
      <c r="AE149" s="32"/>
      <c r="AR149" s="156" t="s">
        <v>326</v>
      </c>
      <c r="AT149" s="156" t="s">
        <v>208</v>
      </c>
      <c r="AU149" s="156" t="s">
        <v>89</v>
      </c>
      <c r="AY149" s="17" t="s">
        <v>207</v>
      </c>
      <c r="BE149" s="157">
        <f>IF(N149="základní",J149,0)</f>
        <v>0</v>
      </c>
      <c r="BF149" s="157">
        <f>IF(N149="snížená",J149,0)</f>
        <v>0</v>
      </c>
      <c r="BG149" s="157">
        <f>IF(N149="zákl. přenesená",J149,0)</f>
        <v>0</v>
      </c>
      <c r="BH149" s="157">
        <f>IF(N149="sníž. přenesená",J149,0)</f>
        <v>0</v>
      </c>
      <c r="BI149" s="157">
        <f>IF(N149="nulová",J149,0)</f>
        <v>0</v>
      </c>
      <c r="BJ149" s="17" t="s">
        <v>87</v>
      </c>
      <c r="BK149" s="157">
        <f>ROUND(I149*H149,2)</f>
        <v>0</v>
      </c>
      <c r="BL149" s="17" t="s">
        <v>326</v>
      </c>
      <c r="BM149" s="156" t="s">
        <v>2345</v>
      </c>
    </row>
    <row r="150" spans="1:47" s="2" customFormat="1" ht="29.25">
      <c r="A150" s="32"/>
      <c r="B150" s="33"/>
      <c r="C150" s="32"/>
      <c r="D150" s="158" t="s">
        <v>213</v>
      </c>
      <c r="E150" s="32"/>
      <c r="F150" s="159" t="s">
        <v>1999</v>
      </c>
      <c r="G150" s="32"/>
      <c r="H150" s="32"/>
      <c r="I150" s="160"/>
      <c r="J150" s="32"/>
      <c r="K150" s="32"/>
      <c r="L150" s="33"/>
      <c r="M150" s="164"/>
      <c r="N150" s="165"/>
      <c r="O150" s="166"/>
      <c r="P150" s="166"/>
      <c r="Q150" s="166"/>
      <c r="R150" s="166"/>
      <c r="S150" s="166"/>
      <c r="T150" s="167"/>
      <c r="U150" s="32"/>
      <c r="V150" s="32"/>
      <c r="W150" s="32"/>
      <c r="X150" s="32"/>
      <c r="Y150" s="32"/>
      <c r="Z150" s="32"/>
      <c r="AA150" s="32"/>
      <c r="AB150" s="32"/>
      <c r="AC150" s="32"/>
      <c r="AD150" s="32"/>
      <c r="AE150" s="32"/>
      <c r="AT150" s="17" t="s">
        <v>213</v>
      </c>
      <c r="AU150" s="17" t="s">
        <v>89</v>
      </c>
    </row>
    <row r="151" spans="1:31" s="2" customFormat="1" ht="6.95" customHeight="1">
      <c r="A151" s="32"/>
      <c r="B151" s="47"/>
      <c r="C151" s="48"/>
      <c r="D151" s="48"/>
      <c r="E151" s="48"/>
      <c r="F151" s="48"/>
      <c r="G151" s="48"/>
      <c r="H151" s="48"/>
      <c r="I151" s="48"/>
      <c r="J151" s="48"/>
      <c r="K151" s="48"/>
      <c r="L151" s="33"/>
      <c r="M151" s="32"/>
      <c r="O151" s="32"/>
      <c r="P151" s="32"/>
      <c r="Q151" s="32"/>
      <c r="R151" s="32"/>
      <c r="S151" s="32"/>
      <c r="T151" s="32"/>
      <c r="U151" s="32"/>
      <c r="V151" s="32"/>
      <c r="W151" s="32"/>
      <c r="X151" s="32"/>
      <c r="Y151" s="32"/>
      <c r="Z151" s="32"/>
      <c r="AA151" s="32"/>
      <c r="AB151" s="32"/>
      <c r="AC151" s="32"/>
      <c r="AD151" s="32"/>
      <c r="AE151" s="32"/>
    </row>
  </sheetData>
  <autoFilter ref="C121:K150"/>
  <mergeCells count="12">
    <mergeCell ref="E114:H114"/>
    <mergeCell ref="L2:V2"/>
    <mergeCell ref="E85:H85"/>
    <mergeCell ref="E87:H87"/>
    <mergeCell ref="E89:H89"/>
    <mergeCell ref="E110:H110"/>
    <mergeCell ref="E112:H11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2:BM14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2" t="s">
        <v>5</v>
      </c>
      <c r="M2" s="243"/>
      <c r="N2" s="243"/>
      <c r="O2" s="243"/>
      <c r="P2" s="243"/>
      <c r="Q2" s="243"/>
      <c r="R2" s="243"/>
      <c r="S2" s="243"/>
      <c r="T2" s="243"/>
      <c r="U2" s="243"/>
      <c r="V2" s="243"/>
      <c r="AT2" s="17" t="s">
        <v>176</v>
      </c>
    </row>
    <row r="3" spans="2:46" s="1" customFormat="1" ht="6.95" customHeight="1" hidden="1">
      <c r="B3" s="18"/>
      <c r="C3" s="19"/>
      <c r="D3" s="19"/>
      <c r="E3" s="19"/>
      <c r="F3" s="19"/>
      <c r="G3" s="19"/>
      <c r="H3" s="19"/>
      <c r="I3" s="19"/>
      <c r="J3" s="19"/>
      <c r="K3" s="19"/>
      <c r="L3" s="20"/>
      <c r="AT3" s="17" t="s">
        <v>89</v>
      </c>
    </row>
    <row r="4" spans="2:46" s="1" customFormat="1" ht="24.95" customHeight="1" hidden="1">
      <c r="B4" s="20"/>
      <c r="D4" s="21" t="s">
        <v>183</v>
      </c>
      <c r="L4" s="20"/>
      <c r="M4" s="98" t="s">
        <v>10</v>
      </c>
      <c r="AT4" s="17" t="s">
        <v>3</v>
      </c>
    </row>
    <row r="5" spans="2:12" s="1" customFormat="1" ht="6.95" customHeight="1" hidden="1">
      <c r="B5" s="20"/>
      <c r="L5" s="20"/>
    </row>
    <row r="6" spans="2:12" s="1" customFormat="1" ht="12" customHeight="1" hidden="1">
      <c r="B6" s="20"/>
      <c r="D6" s="27" t="s">
        <v>16</v>
      </c>
      <c r="L6" s="20"/>
    </row>
    <row r="7" spans="2:12" s="1" customFormat="1" ht="16.5" customHeight="1" hidden="1">
      <c r="B7" s="20"/>
      <c r="E7" s="259" t="str">
        <f>'Rekapitulace stavby'!K6</f>
        <v>Oprava nástupišť č. 5 a 6 v žst. Brno hl.n.</v>
      </c>
      <c r="F7" s="260"/>
      <c r="G7" s="260"/>
      <c r="H7" s="260"/>
      <c r="L7" s="20"/>
    </row>
    <row r="8" spans="1:31" s="2" customFormat="1" ht="12" customHeight="1" hidden="1">
      <c r="A8" s="32"/>
      <c r="B8" s="33"/>
      <c r="C8" s="32"/>
      <c r="D8" s="27" t="s">
        <v>184</v>
      </c>
      <c r="E8" s="32"/>
      <c r="F8" s="32"/>
      <c r="G8" s="32"/>
      <c r="H8" s="32"/>
      <c r="I8" s="32"/>
      <c r="J8" s="32"/>
      <c r="K8" s="32"/>
      <c r="L8" s="42"/>
      <c r="S8" s="32"/>
      <c r="T8" s="32"/>
      <c r="U8" s="32"/>
      <c r="V8" s="32"/>
      <c r="W8" s="32"/>
      <c r="X8" s="32"/>
      <c r="Y8" s="32"/>
      <c r="Z8" s="32"/>
      <c r="AA8" s="32"/>
      <c r="AB8" s="32"/>
      <c r="AC8" s="32"/>
      <c r="AD8" s="32"/>
      <c r="AE8" s="32"/>
    </row>
    <row r="9" spans="1:31" s="2" customFormat="1" ht="16.5" customHeight="1" hidden="1">
      <c r="A9" s="32"/>
      <c r="B9" s="33"/>
      <c r="C9" s="32"/>
      <c r="D9" s="32"/>
      <c r="E9" s="232" t="s">
        <v>2346</v>
      </c>
      <c r="F9" s="258"/>
      <c r="G9" s="258"/>
      <c r="H9" s="258"/>
      <c r="I9" s="32"/>
      <c r="J9" s="32"/>
      <c r="K9" s="32"/>
      <c r="L9" s="42"/>
      <c r="S9" s="32"/>
      <c r="T9" s="32"/>
      <c r="U9" s="32"/>
      <c r="V9" s="32"/>
      <c r="W9" s="32"/>
      <c r="X9" s="32"/>
      <c r="Y9" s="32"/>
      <c r="Z9" s="32"/>
      <c r="AA9" s="32"/>
      <c r="AB9" s="32"/>
      <c r="AC9" s="32"/>
      <c r="AD9" s="32"/>
      <c r="AE9" s="32"/>
    </row>
    <row r="10" spans="1:31" s="2" customFormat="1" ht="12" hidden="1">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hidden="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hidden="1">
      <c r="A12" s="32"/>
      <c r="B12" s="33"/>
      <c r="C12" s="32"/>
      <c r="D12" s="27" t="s">
        <v>20</v>
      </c>
      <c r="E12" s="32"/>
      <c r="F12" s="25" t="s">
        <v>21</v>
      </c>
      <c r="G12" s="32"/>
      <c r="H12" s="32"/>
      <c r="I12" s="27" t="s">
        <v>22</v>
      </c>
      <c r="J12" s="55" t="str">
        <f>'Rekapitulace stavby'!AN8</f>
        <v>18. 2. 2021</v>
      </c>
      <c r="K12" s="32"/>
      <c r="L12" s="42"/>
      <c r="S12" s="32"/>
      <c r="T12" s="32"/>
      <c r="U12" s="32"/>
      <c r="V12" s="32"/>
      <c r="W12" s="32"/>
      <c r="X12" s="32"/>
      <c r="Y12" s="32"/>
      <c r="Z12" s="32"/>
      <c r="AA12" s="32"/>
      <c r="AB12" s="32"/>
      <c r="AC12" s="32"/>
      <c r="AD12" s="32"/>
      <c r="AE12" s="32"/>
    </row>
    <row r="13" spans="1:31" s="2" customFormat="1" ht="10.9" customHeight="1" hidden="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hidden="1">
      <c r="A14" s="32"/>
      <c r="B14" s="33"/>
      <c r="C14" s="32"/>
      <c r="D14" s="27" t="s">
        <v>24</v>
      </c>
      <c r="E14" s="32"/>
      <c r="F14" s="32"/>
      <c r="G14" s="32"/>
      <c r="H14" s="32"/>
      <c r="I14" s="27" t="s">
        <v>25</v>
      </c>
      <c r="J14" s="25" t="s">
        <v>26</v>
      </c>
      <c r="K14" s="32"/>
      <c r="L14" s="42"/>
      <c r="S14" s="32"/>
      <c r="T14" s="32"/>
      <c r="U14" s="32"/>
      <c r="V14" s="32"/>
      <c r="W14" s="32"/>
      <c r="X14" s="32"/>
      <c r="Y14" s="32"/>
      <c r="Z14" s="32"/>
      <c r="AA14" s="32"/>
      <c r="AB14" s="32"/>
      <c r="AC14" s="32"/>
      <c r="AD14" s="32"/>
      <c r="AE14" s="32"/>
    </row>
    <row r="15" spans="1:31" s="2" customFormat="1" ht="18" customHeight="1" hidden="1">
      <c r="A15" s="32"/>
      <c r="B15" s="33"/>
      <c r="C15" s="32"/>
      <c r="D15" s="32"/>
      <c r="E15" s="25" t="s">
        <v>27</v>
      </c>
      <c r="F15" s="32"/>
      <c r="G15" s="32"/>
      <c r="H15" s="32"/>
      <c r="I15" s="27" t="s">
        <v>28</v>
      </c>
      <c r="J15" s="25" t="s">
        <v>29</v>
      </c>
      <c r="K15" s="32"/>
      <c r="L15" s="42"/>
      <c r="S15" s="32"/>
      <c r="T15" s="32"/>
      <c r="U15" s="32"/>
      <c r="V15" s="32"/>
      <c r="W15" s="32"/>
      <c r="X15" s="32"/>
      <c r="Y15" s="32"/>
      <c r="Z15" s="32"/>
      <c r="AA15" s="32"/>
      <c r="AB15" s="32"/>
      <c r="AC15" s="32"/>
      <c r="AD15" s="32"/>
      <c r="AE15" s="32"/>
    </row>
    <row r="16" spans="1:31" s="2" customFormat="1" ht="6.95" customHeight="1" hidden="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hidden="1">
      <c r="A17" s="32"/>
      <c r="B17" s="33"/>
      <c r="C17" s="32"/>
      <c r="D17" s="27" t="s">
        <v>30</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hidden="1">
      <c r="A18" s="32"/>
      <c r="B18" s="33"/>
      <c r="C18" s="32"/>
      <c r="D18" s="32"/>
      <c r="E18" s="261" t="str">
        <f>'Rekapitulace stavby'!E14</f>
        <v>Vyplň údaj</v>
      </c>
      <c r="F18" s="247"/>
      <c r="G18" s="247"/>
      <c r="H18" s="247"/>
      <c r="I18" s="27" t="s">
        <v>28</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hidden="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hidden="1">
      <c r="A20" s="32"/>
      <c r="B20" s="33"/>
      <c r="C20" s="32"/>
      <c r="D20" s="27" t="s">
        <v>32</v>
      </c>
      <c r="E20" s="32"/>
      <c r="F20" s="32"/>
      <c r="G20" s="32"/>
      <c r="H20" s="32"/>
      <c r="I20" s="27" t="s">
        <v>25</v>
      </c>
      <c r="J20" s="25" t="s">
        <v>33</v>
      </c>
      <c r="K20" s="32"/>
      <c r="L20" s="42"/>
      <c r="S20" s="32"/>
      <c r="T20" s="32"/>
      <c r="U20" s="32"/>
      <c r="V20" s="32"/>
      <c r="W20" s="32"/>
      <c r="X20" s="32"/>
      <c r="Y20" s="32"/>
      <c r="Z20" s="32"/>
      <c r="AA20" s="32"/>
      <c r="AB20" s="32"/>
      <c r="AC20" s="32"/>
      <c r="AD20" s="32"/>
      <c r="AE20" s="32"/>
    </row>
    <row r="21" spans="1:31" s="2" customFormat="1" ht="18" customHeight="1" hidden="1">
      <c r="A21" s="32"/>
      <c r="B21" s="33"/>
      <c r="C21" s="32"/>
      <c r="D21" s="32"/>
      <c r="E21" s="25" t="s">
        <v>34</v>
      </c>
      <c r="F21" s="32"/>
      <c r="G21" s="32"/>
      <c r="H21" s="32"/>
      <c r="I21" s="27" t="s">
        <v>28</v>
      </c>
      <c r="J21" s="25" t="s">
        <v>35</v>
      </c>
      <c r="K21" s="32"/>
      <c r="L21" s="42"/>
      <c r="S21" s="32"/>
      <c r="T21" s="32"/>
      <c r="U21" s="32"/>
      <c r="V21" s="32"/>
      <c r="W21" s="32"/>
      <c r="X21" s="32"/>
      <c r="Y21" s="32"/>
      <c r="Z21" s="32"/>
      <c r="AA21" s="32"/>
      <c r="AB21" s="32"/>
      <c r="AC21" s="32"/>
      <c r="AD21" s="32"/>
      <c r="AE21" s="32"/>
    </row>
    <row r="22" spans="1:31" s="2" customFormat="1" ht="6.95" customHeight="1" hidden="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hidden="1">
      <c r="A23" s="32"/>
      <c r="B23" s="33"/>
      <c r="C23" s="32"/>
      <c r="D23" s="27" t="s">
        <v>37</v>
      </c>
      <c r="E23" s="32"/>
      <c r="F23" s="32"/>
      <c r="G23" s="32"/>
      <c r="H23" s="32"/>
      <c r="I23" s="27" t="s">
        <v>25</v>
      </c>
      <c r="J23" s="25" t="s">
        <v>33</v>
      </c>
      <c r="K23" s="32"/>
      <c r="L23" s="42"/>
      <c r="S23" s="32"/>
      <c r="T23" s="32"/>
      <c r="U23" s="32"/>
      <c r="V23" s="32"/>
      <c r="W23" s="32"/>
      <c r="X23" s="32"/>
      <c r="Y23" s="32"/>
      <c r="Z23" s="32"/>
      <c r="AA23" s="32"/>
      <c r="AB23" s="32"/>
      <c r="AC23" s="32"/>
      <c r="AD23" s="32"/>
      <c r="AE23" s="32"/>
    </row>
    <row r="24" spans="1:31" s="2" customFormat="1" ht="18" customHeight="1" hidden="1">
      <c r="A24" s="32"/>
      <c r="B24" s="33"/>
      <c r="C24" s="32"/>
      <c r="D24" s="32"/>
      <c r="E24" s="25" t="s">
        <v>34</v>
      </c>
      <c r="F24" s="32"/>
      <c r="G24" s="32"/>
      <c r="H24" s="32"/>
      <c r="I24" s="27" t="s">
        <v>28</v>
      </c>
      <c r="J24" s="25" t="s">
        <v>35</v>
      </c>
      <c r="K24" s="32"/>
      <c r="L24" s="42"/>
      <c r="S24" s="32"/>
      <c r="T24" s="32"/>
      <c r="U24" s="32"/>
      <c r="V24" s="32"/>
      <c r="W24" s="32"/>
      <c r="X24" s="32"/>
      <c r="Y24" s="32"/>
      <c r="Z24" s="32"/>
      <c r="AA24" s="32"/>
      <c r="AB24" s="32"/>
      <c r="AC24" s="32"/>
      <c r="AD24" s="32"/>
      <c r="AE24" s="32"/>
    </row>
    <row r="25" spans="1:31" s="2" customFormat="1" ht="6.95" customHeight="1" hidden="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hidden="1">
      <c r="A26" s="32"/>
      <c r="B26" s="33"/>
      <c r="C26" s="32"/>
      <c r="D26" s="27" t="s">
        <v>38</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hidden="1">
      <c r="A27" s="99"/>
      <c r="B27" s="100"/>
      <c r="C27" s="99"/>
      <c r="D27" s="99"/>
      <c r="E27" s="251" t="s">
        <v>1</v>
      </c>
      <c r="F27" s="251"/>
      <c r="G27" s="251"/>
      <c r="H27" s="251"/>
      <c r="I27" s="99"/>
      <c r="J27" s="99"/>
      <c r="K27" s="99"/>
      <c r="L27" s="101"/>
      <c r="S27" s="99"/>
      <c r="T27" s="99"/>
      <c r="U27" s="99"/>
      <c r="V27" s="99"/>
      <c r="W27" s="99"/>
      <c r="X27" s="99"/>
      <c r="Y27" s="99"/>
      <c r="Z27" s="99"/>
      <c r="AA27" s="99"/>
      <c r="AB27" s="99"/>
      <c r="AC27" s="99"/>
      <c r="AD27" s="99"/>
      <c r="AE27" s="99"/>
    </row>
    <row r="28" spans="1:31" s="2" customFormat="1" ht="6.95" customHeight="1" hidden="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hidden="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hidden="1">
      <c r="A30" s="32"/>
      <c r="B30" s="33"/>
      <c r="C30" s="32"/>
      <c r="D30" s="102" t="s">
        <v>39</v>
      </c>
      <c r="E30" s="32"/>
      <c r="F30" s="32"/>
      <c r="G30" s="32"/>
      <c r="H30" s="32"/>
      <c r="I30" s="32"/>
      <c r="J30" s="71">
        <f>ROUND(J117,2)</f>
        <v>0</v>
      </c>
      <c r="K30" s="32"/>
      <c r="L30" s="42"/>
      <c r="S30" s="32"/>
      <c r="T30" s="32"/>
      <c r="U30" s="32"/>
      <c r="V30" s="32"/>
      <c r="W30" s="32"/>
      <c r="X30" s="32"/>
      <c r="Y30" s="32"/>
      <c r="Z30" s="32"/>
      <c r="AA30" s="32"/>
      <c r="AB30" s="32"/>
      <c r="AC30" s="32"/>
      <c r="AD30" s="32"/>
      <c r="AE30" s="32"/>
    </row>
    <row r="31" spans="1:31" s="2" customFormat="1" ht="6.95" customHeight="1" hidden="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hidden="1">
      <c r="A32" s="32"/>
      <c r="B32" s="33"/>
      <c r="C32" s="32"/>
      <c r="D32" s="32"/>
      <c r="E32" s="32"/>
      <c r="F32" s="36" t="s">
        <v>41</v>
      </c>
      <c r="G32" s="32"/>
      <c r="H32" s="32"/>
      <c r="I32" s="36" t="s">
        <v>40</v>
      </c>
      <c r="J32" s="36" t="s">
        <v>42</v>
      </c>
      <c r="K32" s="32"/>
      <c r="L32" s="42"/>
      <c r="S32" s="32"/>
      <c r="T32" s="32"/>
      <c r="U32" s="32"/>
      <c r="V32" s="32"/>
      <c r="W32" s="32"/>
      <c r="X32" s="32"/>
      <c r="Y32" s="32"/>
      <c r="Z32" s="32"/>
      <c r="AA32" s="32"/>
      <c r="AB32" s="32"/>
      <c r="AC32" s="32"/>
      <c r="AD32" s="32"/>
      <c r="AE32" s="32"/>
    </row>
    <row r="33" spans="1:31" s="2" customFormat="1" ht="14.45" customHeight="1" hidden="1">
      <c r="A33" s="32"/>
      <c r="B33" s="33"/>
      <c r="C33" s="32"/>
      <c r="D33" s="103" t="s">
        <v>43</v>
      </c>
      <c r="E33" s="27" t="s">
        <v>44</v>
      </c>
      <c r="F33" s="104">
        <f>ROUND((SUM(BE117:BE148)),2)</f>
        <v>0</v>
      </c>
      <c r="G33" s="32"/>
      <c r="H33" s="32"/>
      <c r="I33" s="105">
        <v>0.21</v>
      </c>
      <c r="J33" s="104">
        <f>ROUND(((SUM(BE117:BE148))*I33),2)</f>
        <v>0</v>
      </c>
      <c r="K33" s="32"/>
      <c r="L33" s="42"/>
      <c r="S33" s="32"/>
      <c r="T33" s="32"/>
      <c r="U33" s="32"/>
      <c r="V33" s="32"/>
      <c r="W33" s="32"/>
      <c r="X33" s="32"/>
      <c r="Y33" s="32"/>
      <c r="Z33" s="32"/>
      <c r="AA33" s="32"/>
      <c r="AB33" s="32"/>
      <c r="AC33" s="32"/>
      <c r="AD33" s="32"/>
      <c r="AE33" s="32"/>
    </row>
    <row r="34" spans="1:31" s="2" customFormat="1" ht="14.45" customHeight="1" hidden="1">
      <c r="A34" s="32"/>
      <c r="B34" s="33"/>
      <c r="C34" s="32"/>
      <c r="D34" s="32"/>
      <c r="E34" s="27" t="s">
        <v>45</v>
      </c>
      <c r="F34" s="104">
        <f>ROUND((SUM(BF117:BF148)),2)</f>
        <v>0</v>
      </c>
      <c r="G34" s="32"/>
      <c r="H34" s="32"/>
      <c r="I34" s="105">
        <v>0.15</v>
      </c>
      <c r="J34" s="104">
        <f>ROUND(((SUM(BF117:BF148))*I34),2)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46</v>
      </c>
      <c r="F35" s="104">
        <f>ROUND((SUM(BG117:BG148)),2)</f>
        <v>0</v>
      </c>
      <c r="G35" s="32"/>
      <c r="H35" s="32"/>
      <c r="I35" s="105">
        <v>0.21</v>
      </c>
      <c r="J35" s="104">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47</v>
      </c>
      <c r="F36" s="104">
        <f>ROUND((SUM(BH117:BH148)),2)</f>
        <v>0</v>
      </c>
      <c r="G36" s="32"/>
      <c r="H36" s="32"/>
      <c r="I36" s="105">
        <v>0.15</v>
      </c>
      <c r="J36" s="104">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48</v>
      </c>
      <c r="F37" s="104">
        <f>ROUND((SUM(BI117:BI148)),2)</f>
        <v>0</v>
      </c>
      <c r="G37" s="32"/>
      <c r="H37" s="32"/>
      <c r="I37" s="105">
        <v>0</v>
      </c>
      <c r="J37" s="104">
        <f>0</f>
        <v>0</v>
      </c>
      <c r="K37" s="32"/>
      <c r="L37" s="42"/>
      <c r="S37" s="32"/>
      <c r="T37" s="32"/>
      <c r="U37" s="32"/>
      <c r="V37" s="32"/>
      <c r="W37" s="32"/>
      <c r="X37" s="32"/>
      <c r="Y37" s="32"/>
      <c r="Z37" s="32"/>
      <c r="AA37" s="32"/>
      <c r="AB37" s="32"/>
      <c r="AC37" s="32"/>
      <c r="AD37" s="32"/>
      <c r="AE37" s="32"/>
    </row>
    <row r="38" spans="1:31" s="2" customFormat="1" ht="6.95" customHeight="1" hidden="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hidden="1">
      <c r="A39" s="32"/>
      <c r="B39" s="33"/>
      <c r="C39" s="106"/>
      <c r="D39" s="107" t="s">
        <v>49</v>
      </c>
      <c r="E39" s="60"/>
      <c r="F39" s="60"/>
      <c r="G39" s="108" t="s">
        <v>50</v>
      </c>
      <c r="H39" s="109" t="s">
        <v>51</v>
      </c>
      <c r="I39" s="60"/>
      <c r="J39" s="110">
        <f>SUM(J30:J37)</f>
        <v>0</v>
      </c>
      <c r="K39" s="111"/>
      <c r="L39" s="42"/>
      <c r="S39" s="32"/>
      <c r="T39" s="32"/>
      <c r="U39" s="32"/>
      <c r="V39" s="32"/>
      <c r="W39" s="32"/>
      <c r="X39" s="32"/>
      <c r="Y39" s="32"/>
      <c r="Z39" s="32"/>
      <c r="AA39" s="32"/>
      <c r="AB39" s="32"/>
      <c r="AC39" s="32"/>
      <c r="AD39" s="32"/>
      <c r="AE39" s="32"/>
    </row>
    <row r="40" spans="1:31" s="2" customFormat="1" ht="14.45" customHeight="1" hidden="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42"/>
      <c r="D50" s="43" t="s">
        <v>52</v>
      </c>
      <c r="E50" s="44"/>
      <c r="F50" s="44"/>
      <c r="G50" s="43" t="s">
        <v>53</v>
      </c>
      <c r="H50" s="44"/>
      <c r="I50" s="44"/>
      <c r="J50" s="44"/>
      <c r="K50" s="44"/>
      <c r="L50" s="42"/>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75" hidden="1">
      <c r="A61" s="32"/>
      <c r="B61" s="33"/>
      <c r="C61" s="32"/>
      <c r="D61" s="45" t="s">
        <v>54</v>
      </c>
      <c r="E61" s="35"/>
      <c r="F61" s="112" t="s">
        <v>55</v>
      </c>
      <c r="G61" s="45" t="s">
        <v>54</v>
      </c>
      <c r="H61" s="35"/>
      <c r="I61" s="35"/>
      <c r="J61" s="113" t="s">
        <v>55</v>
      </c>
      <c r="K61" s="35"/>
      <c r="L61" s="42"/>
      <c r="S61" s="32"/>
      <c r="T61" s="32"/>
      <c r="U61" s="32"/>
      <c r="V61" s="32"/>
      <c r="W61" s="32"/>
      <c r="X61" s="32"/>
      <c r="Y61" s="32"/>
      <c r="Z61" s="32"/>
      <c r="AA61" s="32"/>
      <c r="AB61" s="32"/>
      <c r="AC61" s="32"/>
      <c r="AD61" s="32"/>
      <c r="AE61" s="32"/>
    </row>
    <row r="62" spans="2:12" ht="12" hidden="1">
      <c r="B62" s="20"/>
      <c r="L62" s="20"/>
    </row>
    <row r="63" spans="2:12" ht="12" hidden="1">
      <c r="B63" s="20"/>
      <c r="L63" s="20"/>
    </row>
    <row r="64" spans="2:12" ht="12" hidden="1">
      <c r="B64" s="20"/>
      <c r="L64" s="20"/>
    </row>
    <row r="65" spans="1:31" s="2" customFormat="1" ht="12.75" hidden="1">
      <c r="A65" s="32"/>
      <c r="B65" s="33"/>
      <c r="C65" s="32"/>
      <c r="D65" s="43" t="s">
        <v>56</v>
      </c>
      <c r="E65" s="46"/>
      <c r="F65" s="46"/>
      <c r="G65" s="43" t="s">
        <v>57</v>
      </c>
      <c r="H65" s="46"/>
      <c r="I65" s="46"/>
      <c r="J65" s="46"/>
      <c r="K65" s="46"/>
      <c r="L65" s="42"/>
      <c r="S65" s="32"/>
      <c r="T65" s="32"/>
      <c r="U65" s="32"/>
      <c r="V65" s="32"/>
      <c r="W65" s="32"/>
      <c r="X65" s="32"/>
      <c r="Y65" s="32"/>
      <c r="Z65" s="32"/>
      <c r="AA65" s="32"/>
      <c r="AB65" s="32"/>
      <c r="AC65" s="32"/>
      <c r="AD65" s="32"/>
      <c r="AE65" s="32"/>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75" hidden="1">
      <c r="A76" s="32"/>
      <c r="B76" s="33"/>
      <c r="C76" s="32"/>
      <c r="D76" s="45" t="s">
        <v>54</v>
      </c>
      <c r="E76" s="35"/>
      <c r="F76" s="112" t="s">
        <v>55</v>
      </c>
      <c r="G76" s="45" t="s">
        <v>54</v>
      </c>
      <c r="H76" s="35"/>
      <c r="I76" s="35"/>
      <c r="J76" s="113" t="s">
        <v>55</v>
      </c>
      <c r="K76" s="35"/>
      <c r="L76" s="42"/>
      <c r="S76" s="32"/>
      <c r="T76" s="32"/>
      <c r="U76" s="32"/>
      <c r="V76" s="32"/>
      <c r="W76" s="32"/>
      <c r="X76" s="32"/>
      <c r="Y76" s="32"/>
      <c r="Z76" s="32"/>
      <c r="AA76" s="32"/>
      <c r="AB76" s="32"/>
      <c r="AC76" s="32"/>
      <c r="AD76" s="32"/>
      <c r="AE76" s="32"/>
    </row>
    <row r="77" spans="1:31" s="2" customFormat="1" ht="14.45" customHeight="1" hidden="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78" ht="12" hidden="1"/>
    <row r="79" ht="12" hidden="1"/>
    <row r="80" ht="12" hidden="1"/>
    <row r="81" spans="1:31" s="2" customFormat="1" ht="6.95" customHeight="1" hidden="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hidden="1">
      <c r="A82" s="32"/>
      <c r="B82" s="33"/>
      <c r="C82" s="21" t="s">
        <v>186</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hidden="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hidden="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hidden="1">
      <c r="A85" s="32"/>
      <c r="B85" s="33"/>
      <c r="C85" s="32"/>
      <c r="D85" s="32"/>
      <c r="E85" s="259" t="str">
        <f>E7</f>
        <v>Oprava nástupišť č. 5 a 6 v žst. Brno hl.n.</v>
      </c>
      <c r="F85" s="260"/>
      <c r="G85" s="260"/>
      <c r="H85" s="260"/>
      <c r="I85" s="32"/>
      <c r="J85" s="32"/>
      <c r="K85" s="32"/>
      <c r="L85" s="42"/>
      <c r="S85" s="32"/>
      <c r="T85" s="32"/>
      <c r="U85" s="32"/>
      <c r="V85" s="32"/>
      <c r="W85" s="32"/>
      <c r="X85" s="32"/>
      <c r="Y85" s="32"/>
      <c r="Z85" s="32"/>
      <c r="AA85" s="32"/>
      <c r="AB85" s="32"/>
      <c r="AC85" s="32"/>
      <c r="AD85" s="32"/>
      <c r="AE85" s="32"/>
    </row>
    <row r="86" spans="1:31" s="2" customFormat="1" ht="12" customHeight="1" hidden="1">
      <c r="A86" s="32"/>
      <c r="B86" s="33"/>
      <c r="C86" s="27" t="s">
        <v>184</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hidden="1">
      <c r="A87" s="32"/>
      <c r="B87" s="33"/>
      <c r="C87" s="32"/>
      <c r="D87" s="32"/>
      <c r="E87" s="232" t="str">
        <f>E9</f>
        <v>SO 517 - Ukolejnění (nástupiště č.5)</v>
      </c>
      <c r="F87" s="258"/>
      <c r="G87" s="258"/>
      <c r="H87" s="258"/>
      <c r="I87" s="32"/>
      <c r="J87" s="32"/>
      <c r="K87" s="32"/>
      <c r="L87" s="42"/>
      <c r="S87" s="32"/>
      <c r="T87" s="32"/>
      <c r="U87" s="32"/>
      <c r="V87" s="32"/>
      <c r="W87" s="32"/>
      <c r="X87" s="32"/>
      <c r="Y87" s="32"/>
      <c r="Z87" s="32"/>
      <c r="AA87" s="32"/>
      <c r="AB87" s="32"/>
      <c r="AC87" s="32"/>
      <c r="AD87" s="32"/>
      <c r="AE87" s="32"/>
    </row>
    <row r="88" spans="1:31" s="2" customFormat="1" ht="6.95" customHeight="1" hidden="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hidden="1">
      <c r="A89" s="32"/>
      <c r="B89" s="33"/>
      <c r="C89" s="27" t="s">
        <v>20</v>
      </c>
      <c r="D89" s="32"/>
      <c r="E89" s="32"/>
      <c r="F89" s="25" t="str">
        <f>F12</f>
        <v>Brno hl.n.</v>
      </c>
      <c r="G89" s="32"/>
      <c r="H89" s="32"/>
      <c r="I89" s="27" t="s">
        <v>22</v>
      </c>
      <c r="J89" s="55" t="str">
        <f>IF(J12="","",J12)</f>
        <v>18. 2. 2021</v>
      </c>
      <c r="K89" s="32"/>
      <c r="L89" s="42"/>
      <c r="S89" s="32"/>
      <c r="T89" s="32"/>
      <c r="U89" s="32"/>
      <c r="V89" s="32"/>
      <c r="W89" s="32"/>
      <c r="X89" s="32"/>
      <c r="Y89" s="32"/>
      <c r="Z89" s="32"/>
      <c r="AA89" s="32"/>
      <c r="AB89" s="32"/>
      <c r="AC89" s="32"/>
      <c r="AD89" s="32"/>
      <c r="AE89" s="32"/>
    </row>
    <row r="90" spans="1:31" s="2" customFormat="1" ht="6.95" customHeight="1" hidden="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25.7" customHeight="1" hidden="1">
      <c r="A91" s="32"/>
      <c r="B91" s="33"/>
      <c r="C91" s="27" t="s">
        <v>24</v>
      </c>
      <c r="D91" s="32"/>
      <c r="E91" s="32"/>
      <c r="F91" s="25" t="str">
        <f>E15</f>
        <v>Správa železnic, státní organizace</v>
      </c>
      <c r="G91" s="32"/>
      <c r="H91" s="32"/>
      <c r="I91" s="27" t="s">
        <v>32</v>
      </c>
      <c r="J91" s="30" t="str">
        <f>E21</f>
        <v>DMC Havlíčkův Brod, s.r.o.</v>
      </c>
      <c r="K91" s="32"/>
      <c r="L91" s="42"/>
      <c r="S91" s="32"/>
      <c r="T91" s="32"/>
      <c r="U91" s="32"/>
      <c r="V91" s="32"/>
      <c r="W91" s="32"/>
      <c r="X91" s="32"/>
      <c r="Y91" s="32"/>
      <c r="Z91" s="32"/>
      <c r="AA91" s="32"/>
      <c r="AB91" s="32"/>
      <c r="AC91" s="32"/>
      <c r="AD91" s="32"/>
      <c r="AE91" s="32"/>
    </row>
    <row r="92" spans="1:31" s="2" customFormat="1" ht="25.7" customHeight="1" hidden="1">
      <c r="A92" s="32"/>
      <c r="B92" s="33"/>
      <c r="C92" s="27" t="s">
        <v>30</v>
      </c>
      <c r="D92" s="32"/>
      <c r="E92" s="32"/>
      <c r="F92" s="25" t="str">
        <f>IF(E18="","",E18)</f>
        <v>Vyplň údaj</v>
      </c>
      <c r="G92" s="32"/>
      <c r="H92" s="32"/>
      <c r="I92" s="27" t="s">
        <v>37</v>
      </c>
      <c r="J92" s="30" t="str">
        <f>E24</f>
        <v>DMC Havlíčkův Brod, s.r.o.</v>
      </c>
      <c r="K92" s="32"/>
      <c r="L92" s="42"/>
      <c r="S92" s="32"/>
      <c r="T92" s="32"/>
      <c r="U92" s="32"/>
      <c r="V92" s="32"/>
      <c r="W92" s="32"/>
      <c r="X92" s="32"/>
      <c r="Y92" s="32"/>
      <c r="Z92" s="32"/>
      <c r="AA92" s="32"/>
      <c r="AB92" s="32"/>
      <c r="AC92" s="32"/>
      <c r="AD92" s="32"/>
      <c r="AE92" s="32"/>
    </row>
    <row r="93" spans="1:31" s="2" customFormat="1" ht="10.35" customHeight="1" hidden="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hidden="1">
      <c r="A94" s="32"/>
      <c r="B94" s="33"/>
      <c r="C94" s="114" t="s">
        <v>187</v>
      </c>
      <c r="D94" s="106"/>
      <c r="E94" s="106"/>
      <c r="F94" s="106"/>
      <c r="G94" s="106"/>
      <c r="H94" s="106"/>
      <c r="I94" s="106"/>
      <c r="J94" s="115" t="s">
        <v>188</v>
      </c>
      <c r="K94" s="106"/>
      <c r="L94" s="42"/>
      <c r="S94" s="32"/>
      <c r="T94" s="32"/>
      <c r="U94" s="32"/>
      <c r="V94" s="32"/>
      <c r="W94" s="32"/>
      <c r="X94" s="32"/>
      <c r="Y94" s="32"/>
      <c r="Z94" s="32"/>
      <c r="AA94" s="32"/>
      <c r="AB94" s="32"/>
      <c r="AC94" s="32"/>
      <c r="AD94" s="32"/>
      <c r="AE94" s="32"/>
    </row>
    <row r="95" spans="1:31" s="2" customFormat="1" ht="10.35" customHeight="1" hidden="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hidden="1">
      <c r="A96" s="32"/>
      <c r="B96" s="33"/>
      <c r="C96" s="116" t="s">
        <v>189</v>
      </c>
      <c r="D96" s="32"/>
      <c r="E96" s="32"/>
      <c r="F96" s="32"/>
      <c r="G96" s="32"/>
      <c r="H96" s="32"/>
      <c r="I96" s="32"/>
      <c r="J96" s="71">
        <f>J117</f>
        <v>0</v>
      </c>
      <c r="K96" s="32"/>
      <c r="L96" s="42"/>
      <c r="S96" s="32"/>
      <c r="T96" s="32"/>
      <c r="U96" s="32"/>
      <c r="V96" s="32"/>
      <c r="W96" s="32"/>
      <c r="X96" s="32"/>
      <c r="Y96" s="32"/>
      <c r="Z96" s="32"/>
      <c r="AA96" s="32"/>
      <c r="AB96" s="32"/>
      <c r="AC96" s="32"/>
      <c r="AD96" s="32"/>
      <c r="AE96" s="32"/>
      <c r="AU96" s="17" t="s">
        <v>190</v>
      </c>
    </row>
    <row r="97" spans="2:12" s="9" customFormat="1" ht="24.95" customHeight="1" hidden="1">
      <c r="B97" s="117"/>
      <c r="D97" s="118" t="s">
        <v>607</v>
      </c>
      <c r="E97" s="119"/>
      <c r="F97" s="119"/>
      <c r="G97" s="119"/>
      <c r="H97" s="119"/>
      <c r="I97" s="119"/>
      <c r="J97" s="120">
        <f>J126</f>
        <v>0</v>
      </c>
      <c r="L97" s="117"/>
    </row>
    <row r="98" spans="1:31" s="2" customFormat="1" ht="21.75" customHeight="1" hidden="1">
      <c r="A98" s="32"/>
      <c r="B98" s="33"/>
      <c r="C98" s="32"/>
      <c r="D98" s="32"/>
      <c r="E98" s="32"/>
      <c r="F98" s="32"/>
      <c r="G98" s="32"/>
      <c r="H98" s="32"/>
      <c r="I98" s="32"/>
      <c r="J98" s="32"/>
      <c r="K98" s="32"/>
      <c r="L98" s="42"/>
      <c r="S98" s="32"/>
      <c r="T98" s="32"/>
      <c r="U98" s="32"/>
      <c r="V98" s="32"/>
      <c r="W98" s="32"/>
      <c r="X98" s="32"/>
      <c r="Y98" s="32"/>
      <c r="Z98" s="32"/>
      <c r="AA98" s="32"/>
      <c r="AB98" s="32"/>
      <c r="AC98" s="32"/>
      <c r="AD98" s="32"/>
      <c r="AE98" s="32"/>
    </row>
    <row r="99" spans="1:31" s="2" customFormat="1" ht="6.95" customHeight="1" hidden="1">
      <c r="A99" s="32"/>
      <c r="B99" s="47"/>
      <c r="C99" s="48"/>
      <c r="D99" s="48"/>
      <c r="E99" s="48"/>
      <c r="F99" s="48"/>
      <c r="G99" s="48"/>
      <c r="H99" s="48"/>
      <c r="I99" s="48"/>
      <c r="J99" s="48"/>
      <c r="K99" s="48"/>
      <c r="L99" s="42"/>
      <c r="S99" s="32"/>
      <c r="T99" s="32"/>
      <c r="U99" s="32"/>
      <c r="V99" s="32"/>
      <c r="W99" s="32"/>
      <c r="X99" s="32"/>
      <c r="Y99" s="32"/>
      <c r="Z99" s="32"/>
      <c r="AA99" s="32"/>
      <c r="AB99" s="32"/>
      <c r="AC99" s="32"/>
      <c r="AD99" s="32"/>
      <c r="AE99" s="32"/>
    </row>
    <row r="100" ht="12" hidden="1"/>
    <row r="101" ht="12" hidden="1"/>
    <row r="102" ht="12" hidden="1"/>
    <row r="103" spans="1:31" s="2" customFormat="1" ht="6.95" customHeight="1">
      <c r="A103" s="32"/>
      <c r="B103" s="49"/>
      <c r="C103" s="50"/>
      <c r="D103" s="50"/>
      <c r="E103" s="50"/>
      <c r="F103" s="50"/>
      <c r="G103" s="50"/>
      <c r="H103" s="50"/>
      <c r="I103" s="50"/>
      <c r="J103" s="50"/>
      <c r="K103" s="50"/>
      <c r="L103" s="42"/>
      <c r="S103" s="32"/>
      <c r="T103" s="32"/>
      <c r="U103" s="32"/>
      <c r="V103" s="32"/>
      <c r="W103" s="32"/>
      <c r="X103" s="32"/>
      <c r="Y103" s="32"/>
      <c r="Z103" s="32"/>
      <c r="AA103" s="32"/>
      <c r="AB103" s="32"/>
      <c r="AC103" s="32"/>
      <c r="AD103" s="32"/>
      <c r="AE103" s="32"/>
    </row>
    <row r="104" spans="1:31" s="2" customFormat="1" ht="24.95" customHeight="1">
      <c r="A104" s="32"/>
      <c r="B104" s="33"/>
      <c r="C104" s="21" t="s">
        <v>192</v>
      </c>
      <c r="D104" s="32"/>
      <c r="E104" s="32"/>
      <c r="F104" s="32"/>
      <c r="G104" s="32"/>
      <c r="H104" s="32"/>
      <c r="I104" s="32"/>
      <c r="J104" s="32"/>
      <c r="K104" s="32"/>
      <c r="L104" s="42"/>
      <c r="S104" s="32"/>
      <c r="T104" s="32"/>
      <c r="U104" s="32"/>
      <c r="V104" s="32"/>
      <c r="W104" s="32"/>
      <c r="X104" s="32"/>
      <c r="Y104" s="32"/>
      <c r="Z104" s="32"/>
      <c r="AA104" s="32"/>
      <c r="AB104" s="32"/>
      <c r="AC104" s="32"/>
      <c r="AD104" s="32"/>
      <c r="AE104" s="32"/>
    </row>
    <row r="105" spans="1:31" s="2" customFormat="1" ht="6.95" customHeight="1">
      <c r="A105" s="32"/>
      <c r="B105" s="33"/>
      <c r="C105" s="32"/>
      <c r="D105" s="32"/>
      <c r="E105" s="32"/>
      <c r="F105" s="32"/>
      <c r="G105" s="32"/>
      <c r="H105" s="32"/>
      <c r="I105" s="32"/>
      <c r="J105" s="32"/>
      <c r="K105" s="32"/>
      <c r="L105" s="42"/>
      <c r="S105" s="32"/>
      <c r="T105" s="32"/>
      <c r="U105" s="32"/>
      <c r="V105" s="32"/>
      <c r="W105" s="32"/>
      <c r="X105" s="32"/>
      <c r="Y105" s="32"/>
      <c r="Z105" s="32"/>
      <c r="AA105" s="32"/>
      <c r="AB105" s="32"/>
      <c r="AC105" s="32"/>
      <c r="AD105" s="32"/>
      <c r="AE105" s="32"/>
    </row>
    <row r="106" spans="1:31" s="2" customFormat="1" ht="12" customHeight="1">
      <c r="A106" s="32"/>
      <c r="B106" s="33"/>
      <c r="C106" s="27" t="s">
        <v>16</v>
      </c>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16.5" customHeight="1">
      <c r="A107" s="32"/>
      <c r="B107" s="33"/>
      <c r="C107" s="32"/>
      <c r="D107" s="32"/>
      <c r="E107" s="259" t="str">
        <f>E7</f>
        <v>Oprava nástupišť č. 5 a 6 v žst. Brno hl.n.</v>
      </c>
      <c r="F107" s="260"/>
      <c r="G107" s="260"/>
      <c r="H107" s="260"/>
      <c r="I107" s="32"/>
      <c r="J107" s="32"/>
      <c r="K107" s="32"/>
      <c r="L107" s="42"/>
      <c r="S107" s="32"/>
      <c r="T107" s="32"/>
      <c r="U107" s="32"/>
      <c r="V107" s="32"/>
      <c r="W107" s="32"/>
      <c r="X107" s="32"/>
      <c r="Y107" s="32"/>
      <c r="Z107" s="32"/>
      <c r="AA107" s="32"/>
      <c r="AB107" s="32"/>
      <c r="AC107" s="32"/>
      <c r="AD107" s="32"/>
      <c r="AE107" s="32"/>
    </row>
    <row r="108" spans="1:31" s="2" customFormat="1" ht="12" customHeight="1">
      <c r="A108" s="32"/>
      <c r="B108" s="33"/>
      <c r="C108" s="27" t="s">
        <v>184</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6.5" customHeight="1">
      <c r="A109" s="32"/>
      <c r="B109" s="33"/>
      <c r="C109" s="32"/>
      <c r="D109" s="32"/>
      <c r="E109" s="232" t="str">
        <f>E9</f>
        <v>SO 517 - Ukolejnění (nástupiště č.5)</v>
      </c>
      <c r="F109" s="258"/>
      <c r="G109" s="258"/>
      <c r="H109" s="258"/>
      <c r="I109" s="32"/>
      <c r="J109" s="32"/>
      <c r="K109" s="32"/>
      <c r="L109" s="42"/>
      <c r="S109" s="32"/>
      <c r="T109" s="32"/>
      <c r="U109" s="32"/>
      <c r="V109" s="32"/>
      <c r="W109" s="32"/>
      <c r="X109" s="32"/>
      <c r="Y109" s="32"/>
      <c r="Z109" s="32"/>
      <c r="AA109" s="32"/>
      <c r="AB109" s="32"/>
      <c r="AC109" s="32"/>
      <c r="AD109" s="32"/>
      <c r="AE109" s="32"/>
    </row>
    <row r="110" spans="1:31" s="2" customFormat="1" ht="6.95" customHeight="1">
      <c r="A110" s="32"/>
      <c r="B110" s="33"/>
      <c r="C110" s="32"/>
      <c r="D110" s="32"/>
      <c r="E110" s="32"/>
      <c r="F110" s="32"/>
      <c r="G110" s="32"/>
      <c r="H110" s="32"/>
      <c r="I110" s="32"/>
      <c r="J110" s="32"/>
      <c r="K110" s="32"/>
      <c r="L110" s="42"/>
      <c r="S110" s="32"/>
      <c r="T110" s="32"/>
      <c r="U110" s="32"/>
      <c r="V110" s="32"/>
      <c r="W110" s="32"/>
      <c r="X110" s="32"/>
      <c r="Y110" s="32"/>
      <c r="Z110" s="32"/>
      <c r="AA110" s="32"/>
      <c r="AB110" s="32"/>
      <c r="AC110" s="32"/>
      <c r="AD110" s="32"/>
      <c r="AE110" s="32"/>
    </row>
    <row r="111" spans="1:31" s="2" customFormat="1" ht="12" customHeight="1">
      <c r="A111" s="32"/>
      <c r="B111" s="33"/>
      <c r="C111" s="27" t="s">
        <v>20</v>
      </c>
      <c r="D111" s="32"/>
      <c r="E111" s="32"/>
      <c r="F111" s="25" t="str">
        <f>F12</f>
        <v>Brno hl.n.</v>
      </c>
      <c r="G111" s="32"/>
      <c r="H111" s="32"/>
      <c r="I111" s="27" t="s">
        <v>22</v>
      </c>
      <c r="J111" s="55" t="str">
        <f>IF(J12="","",J12)</f>
        <v>18. 2. 2021</v>
      </c>
      <c r="K111" s="32"/>
      <c r="L111" s="42"/>
      <c r="S111" s="32"/>
      <c r="T111" s="32"/>
      <c r="U111" s="32"/>
      <c r="V111" s="32"/>
      <c r="W111" s="32"/>
      <c r="X111" s="32"/>
      <c r="Y111" s="32"/>
      <c r="Z111" s="32"/>
      <c r="AA111" s="32"/>
      <c r="AB111" s="32"/>
      <c r="AC111" s="32"/>
      <c r="AD111" s="32"/>
      <c r="AE111" s="32"/>
    </row>
    <row r="112" spans="1:31" s="2" customFormat="1" ht="6.95" customHeight="1">
      <c r="A112" s="32"/>
      <c r="B112" s="33"/>
      <c r="C112" s="32"/>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25.7" customHeight="1">
      <c r="A113" s="32"/>
      <c r="B113" s="33"/>
      <c r="C113" s="27" t="s">
        <v>24</v>
      </c>
      <c r="D113" s="32"/>
      <c r="E113" s="32"/>
      <c r="F113" s="25" t="str">
        <f>E15</f>
        <v>Správa železnic, státní organizace</v>
      </c>
      <c r="G113" s="32"/>
      <c r="H113" s="32"/>
      <c r="I113" s="27" t="s">
        <v>32</v>
      </c>
      <c r="J113" s="30" t="str">
        <f>E21</f>
        <v>DMC Havlíčkův Brod, s.r.o.</v>
      </c>
      <c r="K113" s="32"/>
      <c r="L113" s="42"/>
      <c r="S113" s="32"/>
      <c r="T113" s="32"/>
      <c r="U113" s="32"/>
      <c r="V113" s="32"/>
      <c r="W113" s="32"/>
      <c r="X113" s="32"/>
      <c r="Y113" s="32"/>
      <c r="Z113" s="32"/>
      <c r="AA113" s="32"/>
      <c r="AB113" s="32"/>
      <c r="AC113" s="32"/>
      <c r="AD113" s="32"/>
      <c r="AE113" s="32"/>
    </row>
    <row r="114" spans="1:31" s="2" customFormat="1" ht="25.7" customHeight="1">
      <c r="A114" s="32"/>
      <c r="B114" s="33"/>
      <c r="C114" s="27" t="s">
        <v>30</v>
      </c>
      <c r="D114" s="32"/>
      <c r="E114" s="32"/>
      <c r="F114" s="25" t="str">
        <f>IF(E18="","",E18)</f>
        <v>Vyplň údaj</v>
      </c>
      <c r="G114" s="32"/>
      <c r="H114" s="32"/>
      <c r="I114" s="27" t="s">
        <v>37</v>
      </c>
      <c r="J114" s="30" t="str">
        <f>E24</f>
        <v>DMC Havlíčkův Brod, s.r.o.</v>
      </c>
      <c r="K114" s="32"/>
      <c r="L114" s="42"/>
      <c r="S114" s="32"/>
      <c r="T114" s="32"/>
      <c r="U114" s="32"/>
      <c r="V114" s="32"/>
      <c r="W114" s="32"/>
      <c r="X114" s="32"/>
      <c r="Y114" s="32"/>
      <c r="Z114" s="32"/>
      <c r="AA114" s="32"/>
      <c r="AB114" s="32"/>
      <c r="AC114" s="32"/>
      <c r="AD114" s="32"/>
      <c r="AE114" s="32"/>
    </row>
    <row r="115" spans="1:31" s="2" customFormat="1" ht="10.35" customHeight="1">
      <c r="A115" s="32"/>
      <c r="B115" s="33"/>
      <c r="C115" s="32"/>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10" customFormat="1" ht="29.25" customHeight="1">
      <c r="A116" s="121"/>
      <c r="B116" s="122"/>
      <c r="C116" s="123" t="s">
        <v>193</v>
      </c>
      <c r="D116" s="124" t="s">
        <v>64</v>
      </c>
      <c r="E116" s="124" t="s">
        <v>60</v>
      </c>
      <c r="F116" s="124" t="s">
        <v>61</v>
      </c>
      <c r="G116" s="124" t="s">
        <v>194</v>
      </c>
      <c r="H116" s="124" t="s">
        <v>195</v>
      </c>
      <c r="I116" s="124" t="s">
        <v>196</v>
      </c>
      <c r="J116" s="125" t="s">
        <v>188</v>
      </c>
      <c r="K116" s="126" t="s">
        <v>197</v>
      </c>
      <c r="L116" s="127"/>
      <c r="M116" s="62" t="s">
        <v>1</v>
      </c>
      <c r="N116" s="63" t="s">
        <v>43</v>
      </c>
      <c r="O116" s="63" t="s">
        <v>198</v>
      </c>
      <c r="P116" s="63" t="s">
        <v>199</v>
      </c>
      <c r="Q116" s="63" t="s">
        <v>200</v>
      </c>
      <c r="R116" s="63" t="s">
        <v>201</v>
      </c>
      <c r="S116" s="63" t="s">
        <v>202</v>
      </c>
      <c r="T116" s="64" t="s">
        <v>203</v>
      </c>
      <c r="U116" s="121"/>
      <c r="V116" s="121"/>
      <c r="W116" s="121"/>
      <c r="X116" s="121"/>
      <c r="Y116" s="121"/>
      <c r="Z116" s="121"/>
      <c r="AA116" s="121"/>
      <c r="AB116" s="121"/>
      <c r="AC116" s="121"/>
      <c r="AD116" s="121"/>
      <c r="AE116" s="121"/>
    </row>
    <row r="117" spans="1:63" s="2" customFormat="1" ht="22.9" customHeight="1">
      <c r="A117" s="32"/>
      <c r="B117" s="33"/>
      <c r="C117" s="69" t="s">
        <v>204</v>
      </c>
      <c r="D117" s="32"/>
      <c r="E117" s="32"/>
      <c r="F117" s="32"/>
      <c r="G117" s="32"/>
      <c r="H117" s="32"/>
      <c r="I117" s="32"/>
      <c r="J117" s="128">
        <f>BK117</f>
        <v>0</v>
      </c>
      <c r="K117" s="32"/>
      <c r="L117" s="33"/>
      <c r="M117" s="65"/>
      <c r="N117" s="56"/>
      <c r="O117" s="66"/>
      <c r="P117" s="129">
        <f>P118+SUM(P119:P126)</f>
        <v>0</v>
      </c>
      <c r="Q117" s="66"/>
      <c r="R117" s="129">
        <f>R118+SUM(R119:R126)</f>
        <v>0</v>
      </c>
      <c r="S117" s="66"/>
      <c r="T117" s="130">
        <f>T118+SUM(T119:T126)</f>
        <v>0</v>
      </c>
      <c r="U117" s="32"/>
      <c r="V117" s="32"/>
      <c r="W117" s="32"/>
      <c r="X117" s="32"/>
      <c r="Y117" s="32"/>
      <c r="Z117" s="32"/>
      <c r="AA117" s="32"/>
      <c r="AB117" s="32"/>
      <c r="AC117" s="32"/>
      <c r="AD117" s="32"/>
      <c r="AE117" s="32"/>
      <c r="AT117" s="17" t="s">
        <v>78</v>
      </c>
      <c r="AU117" s="17" t="s">
        <v>190</v>
      </c>
      <c r="BK117" s="131">
        <f>BK118+SUM(BK119:BK126)</f>
        <v>0</v>
      </c>
    </row>
    <row r="118" spans="1:65" s="2" customFormat="1" ht="21.75" customHeight="1">
      <c r="A118" s="32"/>
      <c r="B118" s="143"/>
      <c r="C118" s="197" t="s">
        <v>87</v>
      </c>
      <c r="D118" s="197" t="s">
        <v>267</v>
      </c>
      <c r="E118" s="198" t="s">
        <v>2347</v>
      </c>
      <c r="F118" s="199" t="s">
        <v>2348</v>
      </c>
      <c r="G118" s="200" t="s">
        <v>333</v>
      </c>
      <c r="H118" s="201">
        <v>4</v>
      </c>
      <c r="I118" s="202"/>
      <c r="J118" s="203">
        <f>ROUND(I118*H118,2)</f>
        <v>0</v>
      </c>
      <c r="K118" s="204"/>
      <c r="L118" s="205"/>
      <c r="M118" s="206" t="s">
        <v>1</v>
      </c>
      <c r="N118" s="207" t="s">
        <v>44</v>
      </c>
      <c r="O118" s="58"/>
      <c r="P118" s="154">
        <f>O118*H118</f>
        <v>0</v>
      </c>
      <c r="Q118" s="154">
        <v>0</v>
      </c>
      <c r="R118" s="154">
        <f>Q118*H118</f>
        <v>0</v>
      </c>
      <c r="S118" s="154">
        <v>0</v>
      </c>
      <c r="T118" s="155">
        <f>S118*H118</f>
        <v>0</v>
      </c>
      <c r="U118" s="32"/>
      <c r="V118" s="32"/>
      <c r="W118" s="32"/>
      <c r="X118" s="32"/>
      <c r="Y118" s="32"/>
      <c r="Z118" s="32"/>
      <c r="AA118" s="32"/>
      <c r="AB118" s="32"/>
      <c r="AC118" s="32"/>
      <c r="AD118" s="32"/>
      <c r="AE118" s="32"/>
      <c r="AR118" s="156" t="s">
        <v>224</v>
      </c>
      <c r="AT118" s="156" t="s">
        <v>267</v>
      </c>
      <c r="AU118" s="156" t="s">
        <v>79</v>
      </c>
      <c r="AY118" s="17" t="s">
        <v>207</v>
      </c>
      <c r="BE118" s="157">
        <f>IF(N118="základní",J118,0)</f>
        <v>0</v>
      </c>
      <c r="BF118" s="157">
        <f>IF(N118="snížená",J118,0)</f>
        <v>0</v>
      </c>
      <c r="BG118" s="157">
        <f>IF(N118="zákl. přenesená",J118,0)</f>
        <v>0</v>
      </c>
      <c r="BH118" s="157">
        <f>IF(N118="sníž. přenesená",J118,0)</f>
        <v>0</v>
      </c>
      <c r="BI118" s="157">
        <f>IF(N118="nulová",J118,0)</f>
        <v>0</v>
      </c>
      <c r="BJ118" s="17" t="s">
        <v>87</v>
      </c>
      <c r="BK118" s="157">
        <f>ROUND(I118*H118,2)</f>
        <v>0</v>
      </c>
      <c r="BL118" s="17" t="s">
        <v>212</v>
      </c>
      <c r="BM118" s="156" t="s">
        <v>2349</v>
      </c>
    </row>
    <row r="119" spans="1:47" s="2" customFormat="1" ht="19.5">
      <c r="A119" s="32"/>
      <c r="B119" s="33"/>
      <c r="C119" s="32"/>
      <c r="D119" s="158" t="s">
        <v>213</v>
      </c>
      <c r="E119" s="32"/>
      <c r="F119" s="159" t="s">
        <v>2348</v>
      </c>
      <c r="G119" s="32"/>
      <c r="H119" s="32"/>
      <c r="I119" s="160"/>
      <c r="J119" s="32"/>
      <c r="K119" s="32"/>
      <c r="L119" s="33"/>
      <c r="M119" s="161"/>
      <c r="N119" s="162"/>
      <c r="O119" s="58"/>
      <c r="P119" s="58"/>
      <c r="Q119" s="58"/>
      <c r="R119" s="58"/>
      <c r="S119" s="58"/>
      <c r="T119" s="59"/>
      <c r="U119" s="32"/>
      <c r="V119" s="32"/>
      <c r="W119" s="32"/>
      <c r="X119" s="32"/>
      <c r="Y119" s="32"/>
      <c r="Z119" s="32"/>
      <c r="AA119" s="32"/>
      <c r="AB119" s="32"/>
      <c r="AC119" s="32"/>
      <c r="AD119" s="32"/>
      <c r="AE119" s="32"/>
      <c r="AT119" s="17" t="s">
        <v>213</v>
      </c>
      <c r="AU119" s="17" t="s">
        <v>79</v>
      </c>
    </row>
    <row r="120" spans="1:65" s="2" customFormat="1" ht="33" customHeight="1">
      <c r="A120" s="32"/>
      <c r="B120" s="143"/>
      <c r="C120" s="197" t="s">
        <v>89</v>
      </c>
      <c r="D120" s="197" t="s">
        <v>267</v>
      </c>
      <c r="E120" s="198" t="s">
        <v>2350</v>
      </c>
      <c r="F120" s="199" t="s">
        <v>2351</v>
      </c>
      <c r="G120" s="200" t="s">
        <v>333</v>
      </c>
      <c r="H120" s="201">
        <v>4</v>
      </c>
      <c r="I120" s="202"/>
      <c r="J120" s="203">
        <f>ROUND(I120*H120,2)</f>
        <v>0</v>
      </c>
      <c r="K120" s="204"/>
      <c r="L120" s="205"/>
      <c r="M120" s="206" t="s">
        <v>1</v>
      </c>
      <c r="N120" s="207" t="s">
        <v>44</v>
      </c>
      <c r="O120" s="58"/>
      <c r="P120" s="154">
        <f>O120*H120</f>
        <v>0</v>
      </c>
      <c r="Q120" s="154">
        <v>0</v>
      </c>
      <c r="R120" s="154">
        <f>Q120*H120</f>
        <v>0</v>
      </c>
      <c r="S120" s="154">
        <v>0</v>
      </c>
      <c r="T120" s="155">
        <f>S120*H120</f>
        <v>0</v>
      </c>
      <c r="U120" s="32"/>
      <c r="V120" s="32"/>
      <c r="W120" s="32"/>
      <c r="X120" s="32"/>
      <c r="Y120" s="32"/>
      <c r="Z120" s="32"/>
      <c r="AA120" s="32"/>
      <c r="AB120" s="32"/>
      <c r="AC120" s="32"/>
      <c r="AD120" s="32"/>
      <c r="AE120" s="32"/>
      <c r="AR120" s="156" t="s">
        <v>224</v>
      </c>
      <c r="AT120" s="156" t="s">
        <v>267</v>
      </c>
      <c r="AU120" s="156" t="s">
        <v>79</v>
      </c>
      <c r="AY120" s="17" t="s">
        <v>207</v>
      </c>
      <c r="BE120" s="157">
        <f>IF(N120="základní",J120,0)</f>
        <v>0</v>
      </c>
      <c r="BF120" s="157">
        <f>IF(N120="snížená",J120,0)</f>
        <v>0</v>
      </c>
      <c r="BG120" s="157">
        <f>IF(N120="zákl. přenesená",J120,0)</f>
        <v>0</v>
      </c>
      <c r="BH120" s="157">
        <f>IF(N120="sníž. přenesená",J120,0)</f>
        <v>0</v>
      </c>
      <c r="BI120" s="157">
        <f>IF(N120="nulová",J120,0)</f>
        <v>0</v>
      </c>
      <c r="BJ120" s="17" t="s">
        <v>87</v>
      </c>
      <c r="BK120" s="157">
        <f>ROUND(I120*H120,2)</f>
        <v>0</v>
      </c>
      <c r="BL120" s="17" t="s">
        <v>212</v>
      </c>
      <c r="BM120" s="156" t="s">
        <v>2352</v>
      </c>
    </row>
    <row r="121" spans="1:47" s="2" customFormat="1" ht="19.5">
      <c r="A121" s="32"/>
      <c r="B121" s="33"/>
      <c r="C121" s="32"/>
      <c r="D121" s="158" t="s">
        <v>213</v>
      </c>
      <c r="E121" s="32"/>
      <c r="F121" s="159" t="s">
        <v>2351</v>
      </c>
      <c r="G121" s="32"/>
      <c r="H121" s="32"/>
      <c r="I121" s="160"/>
      <c r="J121" s="32"/>
      <c r="K121" s="32"/>
      <c r="L121" s="33"/>
      <c r="M121" s="161"/>
      <c r="N121" s="162"/>
      <c r="O121" s="58"/>
      <c r="P121" s="58"/>
      <c r="Q121" s="58"/>
      <c r="R121" s="58"/>
      <c r="S121" s="58"/>
      <c r="T121" s="59"/>
      <c r="U121" s="32"/>
      <c r="V121" s="32"/>
      <c r="W121" s="32"/>
      <c r="X121" s="32"/>
      <c r="Y121" s="32"/>
      <c r="Z121" s="32"/>
      <c r="AA121" s="32"/>
      <c r="AB121" s="32"/>
      <c r="AC121" s="32"/>
      <c r="AD121" s="32"/>
      <c r="AE121" s="32"/>
      <c r="AT121" s="17" t="s">
        <v>213</v>
      </c>
      <c r="AU121" s="17" t="s">
        <v>79</v>
      </c>
    </row>
    <row r="122" spans="1:65" s="2" customFormat="1" ht="21.75" customHeight="1">
      <c r="A122" s="32"/>
      <c r="B122" s="143"/>
      <c r="C122" s="197" t="s">
        <v>218</v>
      </c>
      <c r="D122" s="197" t="s">
        <v>267</v>
      </c>
      <c r="E122" s="198" t="s">
        <v>2353</v>
      </c>
      <c r="F122" s="199" t="s">
        <v>2354</v>
      </c>
      <c r="G122" s="200" t="s">
        <v>333</v>
      </c>
      <c r="H122" s="201">
        <v>12</v>
      </c>
      <c r="I122" s="202"/>
      <c r="J122" s="203">
        <f>ROUND(I122*H122,2)</f>
        <v>0</v>
      </c>
      <c r="K122" s="204"/>
      <c r="L122" s="205"/>
      <c r="M122" s="206" t="s">
        <v>1</v>
      </c>
      <c r="N122" s="207" t="s">
        <v>44</v>
      </c>
      <c r="O122" s="58"/>
      <c r="P122" s="154">
        <f>O122*H122</f>
        <v>0</v>
      </c>
      <c r="Q122" s="154">
        <v>0</v>
      </c>
      <c r="R122" s="154">
        <f>Q122*H122</f>
        <v>0</v>
      </c>
      <c r="S122" s="154">
        <v>0</v>
      </c>
      <c r="T122" s="155">
        <f>S122*H122</f>
        <v>0</v>
      </c>
      <c r="U122" s="32"/>
      <c r="V122" s="32"/>
      <c r="W122" s="32"/>
      <c r="X122" s="32"/>
      <c r="Y122" s="32"/>
      <c r="Z122" s="32"/>
      <c r="AA122" s="32"/>
      <c r="AB122" s="32"/>
      <c r="AC122" s="32"/>
      <c r="AD122" s="32"/>
      <c r="AE122" s="32"/>
      <c r="AR122" s="156" t="s">
        <v>224</v>
      </c>
      <c r="AT122" s="156" t="s">
        <v>267</v>
      </c>
      <c r="AU122" s="156" t="s">
        <v>79</v>
      </c>
      <c r="AY122" s="17" t="s">
        <v>207</v>
      </c>
      <c r="BE122" s="157">
        <f>IF(N122="základní",J122,0)</f>
        <v>0</v>
      </c>
      <c r="BF122" s="157">
        <f>IF(N122="snížená",J122,0)</f>
        <v>0</v>
      </c>
      <c r="BG122" s="157">
        <f>IF(N122="zákl. přenesená",J122,0)</f>
        <v>0</v>
      </c>
      <c r="BH122" s="157">
        <f>IF(N122="sníž. přenesená",J122,0)</f>
        <v>0</v>
      </c>
      <c r="BI122" s="157">
        <f>IF(N122="nulová",J122,0)</f>
        <v>0</v>
      </c>
      <c r="BJ122" s="17" t="s">
        <v>87</v>
      </c>
      <c r="BK122" s="157">
        <f>ROUND(I122*H122,2)</f>
        <v>0</v>
      </c>
      <c r="BL122" s="17" t="s">
        <v>212</v>
      </c>
      <c r="BM122" s="156" t="s">
        <v>2355</v>
      </c>
    </row>
    <row r="123" spans="1:47" s="2" customFormat="1" ht="19.5">
      <c r="A123" s="32"/>
      <c r="B123" s="33"/>
      <c r="C123" s="32"/>
      <c r="D123" s="158" t="s">
        <v>213</v>
      </c>
      <c r="E123" s="32"/>
      <c r="F123" s="159" t="s">
        <v>2354</v>
      </c>
      <c r="G123" s="32"/>
      <c r="H123" s="32"/>
      <c r="I123" s="160"/>
      <c r="J123" s="32"/>
      <c r="K123" s="32"/>
      <c r="L123" s="33"/>
      <c r="M123" s="161"/>
      <c r="N123" s="162"/>
      <c r="O123" s="58"/>
      <c r="P123" s="58"/>
      <c r="Q123" s="58"/>
      <c r="R123" s="58"/>
      <c r="S123" s="58"/>
      <c r="T123" s="59"/>
      <c r="U123" s="32"/>
      <c r="V123" s="32"/>
      <c r="W123" s="32"/>
      <c r="X123" s="32"/>
      <c r="Y123" s="32"/>
      <c r="Z123" s="32"/>
      <c r="AA123" s="32"/>
      <c r="AB123" s="32"/>
      <c r="AC123" s="32"/>
      <c r="AD123" s="32"/>
      <c r="AE123" s="32"/>
      <c r="AT123" s="17" t="s">
        <v>213</v>
      </c>
      <c r="AU123" s="17" t="s">
        <v>79</v>
      </c>
    </row>
    <row r="124" spans="1:65" s="2" customFormat="1" ht="33" customHeight="1">
      <c r="A124" s="32"/>
      <c r="B124" s="143"/>
      <c r="C124" s="197" t="s">
        <v>212</v>
      </c>
      <c r="D124" s="197" t="s">
        <v>267</v>
      </c>
      <c r="E124" s="198" t="s">
        <v>2356</v>
      </c>
      <c r="F124" s="199" t="s">
        <v>2357</v>
      </c>
      <c r="G124" s="200" t="s">
        <v>333</v>
      </c>
      <c r="H124" s="201">
        <v>4</v>
      </c>
      <c r="I124" s="202"/>
      <c r="J124" s="203">
        <f>ROUND(I124*H124,2)</f>
        <v>0</v>
      </c>
      <c r="K124" s="204"/>
      <c r="L124" s="205"/>
      <c r="M124" s="206" t="s">
        <v>1</v>
      </c>
      <c r="N124" s="207" t="s">
        <v>44</v>
      </c>
      <c r="O124" s="58"/>
      <c r="P124" s="154">
        <f>O124*H124</f>
        <v>0</v>
      </c>
      <c r="Q124" s="154">
        <v>0</v>
      </c>
      <c r="R124" s="154">
        <f>Q124*H124</f>
        <v>0</v>
      </c>
      <c r="S124" s="154">
        <v>0</v>
      </c>
      <c r="T124" s="155">
        <f>S124*H124</f>
        <v>0</v>
      </c>
      <c r="U124" s="32"/>
      <c r="V124" s="32"/>
      <c r="W124" s="32"/>
      <c r="X124" s="32"/>
      <c r="Y124" s="32"/>
      <c r="Z124" s="32"/>
      <c r="AA124" s="32"/>
      <c r="AB124" s="32"/>
      <c r="AC124" s="32"/>
      <c r="AD124" s="32"/>
      <c r="AE124" s="32"/>
      <c r="AR124" s="156" t="s">
        <v>224</v>
      </c>
      <c r="AT124" s="156" t="s">
        <v>267</v>
      </c>
      <c r="AU124" s="156" t="s">
        <v>79</v>
      </c>
      <c r="AY124" s="17" t="s">
        <v>207</v>
      </c>
      <c r="BE124" s="157">
        <f>IF(N124="základní",J124,0)</f>
        <v>0</v>
      </c>
      <c r="BF124" s="157">
        <f>IF(N124="snížená",J124,0)</f>
        <v>0</v>
      </c>
      <c r="BG124" s="157">
        <f>IF(N124="zákl. přenesená",J124,0)</f>
        <v>0</v>
      </c>
      <c r="BH124" s="157">
        <f>IF(N124="sníž. přenesená",J124,0)</f>
        <v>0</v>
      </c>
      <c r="BI124" s="157">
        <f>IF(N124="nulová",J124,0)</f>
        <v>0</v>
      </c>
      <c r="BJ124" s="17" t="s">
        <v>87</v>
      </c>
      <c r="BK124" s="157">
        <f>ROUND(I124*H124,2)</f>
        <v>0</v>
      </c>
      <c r="BL124" s="17" t="s">
        <v>212</v>
      </c>
      <c r="BM124" s="156" t="s">
        <v>2358</v>
      </c>
    </row>
    <row r="125" spans="1:47" s="2" customFormat="1" ht="19.5">
      <c r="A125" s="32"/>
      <c r="B125" s="33"/>
      <c r="C125" s="32"/>
      <c r="D125" s="158" t="s">
        <v>213</v>
      </c>
      <c r="E125" s="32"/>
      <c r="F125" s="159" t="s">
        <v>2357</v>
      </c>
      <c r="G125" s="32"/>
      <c r="H125" s="32"/>
      <c r="I125" s="160"/>
      <c r="J125" s="32"/>
      <c r="K125" s="32"/>
      <c r="L125" s="33"/>
      <c r="M125" s="161"/>
      <c r="N125" s="162"/>
      <c r="O125" s="58"/>
      <c r="P125" s="58"/>
      <c r="Q125" s="58"/>
      <c r="R125" s="58"/>
      <c r="S125" s="58"/>
      <c r="T125" s="59"/>
      <c r="U125" s="32"/>
      <c r="V125" s="32"/>
      <c r="W125" s="32"/>
      <c r="X125" s="32"/>
      <c r="Y125" s="32"/>
      <c r="Z125" s="32"/>
      <c r="AA125" s="32"/>
      <c r="AB125" s="32"/>
      <c r="AC125" s="32"/>
      <c r="AD125" s="32"/>
      <c r="AE125" s="32"/>
      <c r="AT125" s="17" t="s">
        <v>213</v>
      </c>
      <c r="AU125" s="17" t="s">
        <v>79</v>
      </c>
    </row>
    <row r="126" spans="2:63" s="11" customFormat="1" ht="25.9" customHeight="1">
      <c r="B126" s="132"/>
      <c r="D126" s="133" t="s">
        <v>78</v>
      </c>
      <c r="E126" s="134" t="s">
        <v>608</v>
      </c>
      <c r="F126" s="134" t="s">
        <v>609</v>
      </c>
      <c r="I126" s="135"/>
      <c r="J126" s="136">
        <f>BK126</f>
        <v>0</v>
      </c>
      <c r="L126" s="132"/>
      <c r="M126" s="137"/>
      <c r="N126" s="138"/>
      <c r="O126" s="138"/>
      <c r="P126" s="139">
        <f>SUM(P127:P148)</f>
        <v>0</v>
      </c>
      <c r="Q126" s="138"/>
      <c r="R126" s="139">
        <f>SUM(R127:R148)</f>
        <v>0</v>
      </c>
      <c r="S126" s="138"/>
      <c r="T126" s="140">
        <f>SUM(T127:T148)</f>
        <v>0</v>
      </c>
      <c r="AR126" s="133" t="s">
        <v>212</v>
      </c>
      <c r="AT126" s="141" t="s">
        <v>78</v>
      </c>
      <c r="AU126" s="141" t="s">
        <v>79</v>
      </c>
      <c r="AY126" s="133" t="s">
        <v>207</v>
      </c>
      <c r="BK126" s="142">
        <f>SUM(BK127:BK148)</f>
        <v>0</v>
      </c>
    </row>
    <row r="127" spans="1:65" s="2" customFormat="1" ht="21.75" customHeight="1">
      <c r="A127" s="32"/>
      <c r="B127" s="143"/>
      <c r="C127" s="144" t="s">
        <v>225</v>
      </c>
      <c r="D127" s="144" t="s">
        <v>208</v>
      </c>
      <c r="E127" s="145" t="s">
        <v>2359</v>
      </c>
      <c r="F127" s="146" t="s">
        <v>2360</v>
      </c>
      <c r="G127" s="147" t="s">
        <v>333</v>
      </c>
      <c r="H127" s="148">
        <v>5</v>
      </c>
      <c r="I127" s="149"/>
      <c r="J127" s="150">
        <f>ROUND(I127*H127,2)</f>
        <v>0</v>
      </c>
      <c r="K127" s="151"/>
      <c r="L127" s="33"/>
      <c r="M127" s="152" t="s">
        <v>1</v>
      </c>
      <c r="N127" s="153" t="s">
        <v>44</v>
      </c>
      <c r="O127" s="58"/>
      <c r="P127" s="154">
        <f>O127*H127</f>
        <v>0</v>
      </c>
      <c r="Q127" s="154">
        <v>0</v>
      </c>
      <c r="R127" s="154">
        <f>Q127*H127</f>
        <v>0</v>
      </c>
      <c r="S127" s="154">
        <v>0</v>
      </c>
      <c r="T127" s="155">
        <f>S127*H127</f>
        <v>0</v>
      </c>
      <c r="U127" s="32"/>
      <c r="V127" s="32"/>
      <c r="W127" s="32"/>
      <c r="X127" s="32"/>
      <c r="Y127" s="32"/>
      <c r="Z127" s="32"/>
      <c r="AA127" s="32"/>
      <c r="AB127" s="32"/>
      <c r="AC127" s="32"/>
      <c r="AD127" s="32"/>
      <c r="AE127" s="32"/>
      <c r="AR127" s="156" t="s">
        <v>902</v>
      </c>
      <c r="AT127" s="156" t="s">
        <v>208</v>
      </c>
      <c r="AU127" s="156" t="s">
        <v>87</v>
      </c>
      <c r="AY127" s="17" t="s">
        <v>207</v>
      </c>
      <c r="BE127" s="157">
        <f>IF(N127="základní",J127,0)</f>
        <v>0</v>
      </c>
      <c r="BF127" s="157">
        <f>IF(N127="snížená",J127,0)</f>
        <v>0</v>
      </c>
      <c r="BG127" s="157">
        <f>IF(N127="zákl. přenesená",J127,0)</f>
        <v>0</v>
      </c>
      <c r="BH127" s="157">
        <f>IF(N127="sníž. přenesená",J127,0)</f>
        <v>0</v>
      </c>
      <c r="BI127" s="157">
        <f>IF(N127="nulová",J127,0)</f>
        <v>0</v>
      </c>
      <c r="BJ127" s="17" t="s">
        <v>87</v>
      </c>
      <c r="BK127" s="157">
        <f>ROUND(I127*H127,2)</f>
        <v>0</v>
      </c>
      <c r="BL127" s="17" t="s">
        <v>902</v>
      </c>
      <c r="BM127" s="156" t="s">
        <v>2361</v>
      </c>
    </row>
    <row r="128" spans="1:47" s="2" customFormat="1" ht="12">
      <c r="A128" s="32"/>
      <c r="B128" s="33"/>
      <c r="C128" s="32"/>
      <c r="D128" s="158" t="s">
        <v>213</v>
      </c>
      <c r="E128" s="32"/>
      <c r="F128" s="159" t="s">
        <v>2360</v>
      </c>
      <c r="G128" s="32"/>
      <c r="H128" s="32"/>
      <c r="I128" s="160"/>
      <c r="J128" s="32"/>
      <c r="K128" s="32"/>
      <c r="L128" s="33"/>
      <c r="M128" s="161"/>
      <c r="N128" s="162"/>
      <c r="O128" s="58"/>
      <c r="P128" s="58"/>
      <c r="Q128" s="58"/>
      <c r="R128" s="58"/>
      <c r="S128" s="58"/>
      <c r="T128" s="59"/>
      <c r="U128" s="32"/>
      <c r="V128" s="32"/>
      <c r="W128" s="32"/>
      <c r="X128" s="32"/>
      <c r="Y128" s="32"/>
      <c r="Z128" s="32"/>
      <c r="AA128" s="32"/>
      <c r="AB128" s="32"/>
      <c r="AC128" s="32"/>
      <c r="AD128" s="32"/>
      <c r="AE128" s="32"/>
      <c r="AT128" s="17" t="s">
        <v>213</v>
      </c>
      <c r="AU128" s="17" t="s">
        <v>87</v>
      </c>
    </row>
    <row r="129" spans="1:65" s="2" customFormat="1" ht="21.75" customHeight="1">
      <c r="A129" s="32"/>
      <c r="B129" s="143"/>
      <c r="C129" s="144" t="s">
        <v>221</v>
      </c>
      <c r="D129" s="144" t="s">
        <v>208</v>
      </c>
      <c r="E129" s="145" t="s">
        <v>2362</v>
      </c>
      <c r="F129" s="146" t="s">
        <v>2363</v>
      </c>
      <c r="G129" s="147" t="s">
        <v>333</v>
      </c>
      <c r="H129" s="148">
        <v>12</v>
      </c>
      <c r="I129" s="149"/>
      <c r="J129" s="150">
        <f>ROUND(I129*H129,2)</f>
        <v>0</v>
      </c>
      <c r="K129" s="151"/>
      <c r="L129" s="33"/>
      <c r="M129" s="152" t="s">
        <v>1</v>
      </c>
      <c r="N129" s="153" t="s">
        <v>44</v>
      </c>
      <c r="O129" s="58"/>
      <c r="P129" s="154">
        <f>O129*H129</f>
        <v>0</v>
      </c>
      <c r="Q129" s="154">
        <v>0</v>
      </c>
      <c r="R129" s="154">
        <f>Q129*H129</f>
        <v>0</v>
      </c>
      <c r="S129" s="154">
        <v>0</v>
      </c>
      <c r="T129" s="155">
        <f>S129*H129</f>
        <v>0</v>
      </c>
      <c r="U129" s="32"/>
      <c r="V129" s="32"/>
      <c r="W129" s="32"/>
      <c r="X129" s="32"/>
      <c r="Y129" s="32"/>
      <c r="Z129" s="32"/>
      <c r="AA129" s="32"/>
      <c r="AB129" s="32"/>
      <c r="AC129" s="32"/>
      <c r="AD129" s="32"/>
      <c r="AE129" s="32"/>
      <c r="AR129" s="156" t="s">
        <v>902</v>
      </c>
      <c r="AT129" s="156" t="s">
        <v>208</v>
      </c>
      <c r="AU129" s="156" t="s">
        <v>87</v>
      </c>
      <c r="AY129" s="17" t="s">
        <v>207</v>
      </c>
      <c r="BE129" s="157">
        <f>IF(N129="základní",J129,0)</f>
        <v>0</v>
      </c>
      <c r="BF129" s="157">
        <f>IF(N129="snížená",J129,0)</f>
        <v>0</v>
      </c>
      <c r="BG129" s="157">
        <f>IF(N129="zákl. přenesená",J129,0)</f>
        <v>0</v>
      </c>
      <c r="BH129" s="157">
        <f>IF(N129="sníž. přenesená",J129,0)</f>
        <v>0</v>
      </c>
      <c r="BI129" s="157">
        <f>IF(N129="nulová",J129,0)</f>
        <v>0</v>
      </c>
      <c r="BJ129" s="17" t="s">
        <v>87</v>
      </c>
      <c r="BK129" s="157">
        <f>ROUND(I129*H129,2)</f>
        <v>0</v>
      </c>
      <c r="BL129" s="17" t="s">
        <v>902</v>
      </c>
      <c r="BM129" s="156" t="s">
        <v>2364</v>
      </c>
    </row>
    <row r="130" spans="1:47" s="2" customFormat="1" ht="12">
      <c r="A130" s="32"/>
      <c r="B130" s="33"/>
      <c r="C130" s="32"/>
      <c r="D130" s="158" t="s">
        <v>213</v>
      </c>
      <c r="E130" s="32"/>
      <c r="F130" s="159" t="s">
        <v>2363</v>
      </c>
      <c r="G130" s="32"/>
      <c r="H130" s="32"/>
      <c r="I130" s="160"/>
      <c r="J130" s="32"/>
      <c r="K130" s="32"/>
      <c r="L130" s="33"/>
      <c r="M130" s="161"/>
      <c r="N130" s="162"/>
      <c r="O130" s="58"/>
      <c r="P130" s="58"/>
      <c r="Q130" s="58"/>
      <c r="R130" s="58"/>
      <c r="S130" s="58"/>
      <c r="T130" s="59"/>
      <c r="U130" s="32"/>
      <c r="V130" s="32"/>
      <c r="W130" s="32"/>
      <c r="X130" s="32"/>
      <c r="Y130" s="32"/>
      <c r="Z130" s="32"/>
      <c r="AA130" s="32"/>
      <c r="AB130" s="32"/>
      <c r="AC130" s="32"/>
      <c r="AD130" s="32"/>
      <c r="AE130" s="32"/>
      <c r="AT130" s="17" t="s">
        <v>213</v>
      </c>
      <c r="AU130" s="17" t="s">
        <v>87</v>
      </c>
    </row>
    <row r="131" spans="1:65" s="2" customFormat="1" ht="21.75" customHeight="1">
      <c r="A131" s="32"/>
      <c r="B131" s="143"/>
      <c r="C131" s="144" t="s">
        <v>232</v>
      </c>
      <c r="D131" s="144" t="s">
        <v>208</v>
      </c>
      <c r="E131" s="145" t="s">
        <v>2365</v>
      </c>
      <c r="F131" s="146" t="s">
        <v>2366</v>
      </c>
      <c r="G131" s="147" t="s">
        <v>333</v>
      </c>
      <c r="H131" s="148">
        <v>4</v>
      </c>
      <c r="I131" s="149"/>
      <c r="J131" s="150">
        <f>ROUND(I131*H131,2)</f>
        <v>0</v>
      </c>
      <c r="K131" s="151"/>
      <c r="L131" s="33"/>
      <c r="M131" s="152" t="s">
        <v>1</v>
      </c>
      <c r="N131" s="153" t="s">
        <v>44</v>
      </c>
      <c r="O131" s="58"/>
      <c r="P131" s="154">
        <f>O131*H131</f>
        <v>0</v>
      </c>
      <c r="Q131" s="154">
        <v>0</v>
      </c>
      <c r="R131" s="154">
        <f>Q131*H131</f>
        <v>0</v>
      </c>
      <c r="S131" s="154">
        <v>0</v>
      </c>
      <c r="T131" s="155">
        <f>S131*H131</f>
        <v>0</v>
      </c>
      <c r="U131" s="32"/>
      <c r="V131" s="32"/>
      <c r="W131" s="32"/>
      <c r="X131" s="32"/>
      <c r="Y131" s="32"/>
      <c r="Z131" s="32"/>
      <c r="AA131" s="32"/>
      <c r="AB131" s="32"/>
      <c r="AC131" s="32"/>
      <c r="AD131" s="32"/>
      <c r="AE131" s="32"/>
      <c r="AR131" s="156" t="s">
        <v>902</v>
      </c>
      <c r="AT131" s="156" t="s">
        <v>208</v>
      </c>
      <c r="AU131" s="156" t="s">
        <v>87</v>
      </c>
      <c r="AY131" s="17" t="s">
        <v>207</v>
      </c>
      <c r="BE131" s="157">
        <f>IF(N131="základní",J131,0)</f>
        <v>0</v>
      </c>
      <c r="BF131" s="157">
        <f>IF(N131="snížená",J131,0)</f>
        <v>0</v>
      </c>
      <c r="BG131" s="157">
        <f>IF(N131="zákl. přenesená",J131,0)</f>
        <v>0</v>
      </c>
      <c r="BH131" s="157">
        <f>IF(N131="sníž. přenesená",J131,0)</f>
        <v>0</v>
      </c>
      <c r="BI131" s="157">
        <f>IF(N131="nulová",J131,0)</f>
        <v>0</v>
      </c>
      <c r="BJ131" s="17" t="s">
        <v>87</v>
      </c>
      <c r="BK131" s="157">
        <f>ROUND(I131*H131,2)</f>
        <v>0</v>
      </c>
      <c r="BL131" s="17" t="s">
        <v>902</v>
      </c>
      <c r="BM131" s="156" t="s">
        <v>2367</v>
      </c>
    </row>
    <row r="132" spans="1:47" s="2" customFormat="1" ht="19.5">
      <c r="A132" s="32"/>
      <c r="B132" s="33"/>
      <c r="C132" s="32"/>
      <c r="D132" s="158" t="s">
        <v>213</v>
      </c>
      <c r="E132" s="32"/>
      <c r="F132" s="159" t="s">
        <v>2368</v>
      </c>
      <c r="G132" s="32"/>
      <c r="H132" s="32"/>
      <c r="I132" s="160"/>
      <c r="J132" s="32"/>
      <c r="K132" s="32"/>
      <c r="L132" s="33"/>
      <c r="M132" s="161"/>
      <c r="N132" s="162"/>
      <c r="O132" s="58"/>
      <c r="P132" s="58"/>
      <c r="Q132" s="58"/>
      <c r="R132" s="58"/>
      <c r="S132" s="58"/>
      <c r="T132" s="59"/>
      <c r="U132" s="32"/>
      <c r="V132" s="32"/>
      <c r="W132" s="32"/>
      <c r="X132" s="32"/>
      <c r="Y132" s="32"/>
      <c r="Z132" s="32"/>
      <c r="AA132" s="32"/>
      <c r="AB132" s="32"/>
      <c r="AC132" s="32"/>
      <c r="AD132" s="32"/>
      <c r="AE132" s="32"/>
      <c r="AT132" s="17" t="s">
        <v>213</v>
      </c>
      <c r="AU132" s="17" t="s">
        <v>87</v>
      </c>
    </row>
    <row r="133" spans="1:65" s="2" customFormat="1" ht="21.75" customHeight="1">
      <c r="A133" s="32"/>
      <c r="B133" s="143"/>
      <c r="C133" s="144" t="s">
        <v>224</v>
      </c>
      <c r="D133" s="144" t="s">
        <v>208</v>
      </c>
      <c r="E133" s="145" t="s">
        <v>2369</v>
      </c>
      <c r="F133" s="146" t="s">
        <v>2370</v>
      </c>
      <c r="G133" s="147" t="s">
        <v>333</v>
      </c>
      <c r="H133" s="148">
        <v>4</v>
      </c>
      <c r="I133" s="149"/>
      <c r="J133" s="150">
        <f>ROUND(I133*H133,2)</f>
        <v>0</v>
      </c>
      <c r="K133" s="151"/>
      <c r="L133" s="33"/>
      <c r="M133" s="152" t="s">
        <v>1</v>
      </c>
      <c r="N133" s="153" t="s">
        <v>44</v>
      </c>
      <c r="O133" s="58"/>
      <c r="P133" s="154">
        <f>O133*H133</f>
        <v>0</v>
      </c>
      <c r="Q133" s="154">
        <v>0</v>
      </c>
      <c r="R133" s="154">
        <f>Q133*H133</f>
        <v>0</v>
      </c>
      <c r="S133" s="154">
        <v>0</v>
      </c>
      <c r="T133" s="155">
        <f>S133*H133</f>
        <v>0</v>
      </c>
      <c r="U133" s="32"/>
      <c r="V133" s="32"/>
      <c r="W133" s="32"/>
      <c r="X133" s="32"/>
      <c r="Y133" s="32"/>
      <c r="Z133" s="32"/>
      <c r="AA133" s="32"/>
      <c r="AB133" s="32"/>
      <c r="AC133" s="32"/>
      <c r="AD133" s="32"/>
      <c r="AE133" s="32"/>
      <c r="AR133" s="156" t="s">
        <v>902</v>
      </c>
      <c r="AT133" s="156" t="s">
        <v>208</v>
      </c>
      <c r="AU133" s="156" t="s">
        <v>87</v>
      </c>
      <c r="AY133" s="17" t="s">
        <v>207</v>
      </c>
      <c r="BE133" s="157">
        <f>IF(N133="základní",J133,0)</f>
        <v>0</v>
      </c>
      <c r="BF133" s="157">
        <f>IF(N133="snížená",J133,0)</f>
        <v>0</v>
      </c>
      <c r="BG133" s="157">
        <f>IF(N133="zákl. přenesená",J133,0)</f>
        <v>0</v>
      </c>
      <c r="BH133" s="157">
        <f>IF(N133="sníž. přenesená",J133,0)</f>
        <v>0</v>
      </c>
      <c r="BI133" s="157">
        <f>IF(N133="nulová",J133,0)</f>
        <v>0</v>
      </c>
      <c r="BJ133" s="17" t="s">
        <v>87</v>
      </c>
      <c r="BK133" s="157">
        <f>ROUND(I133*H133,2)</f>
        <v>0</v>
      </c>
      <c r="BL133" s="17" t="s">
        <v>902</v>
      </c>
      <c r="BM133" s="156" t="s">
        <v>2371</v>
      </c>
    </row>
    <row r="134" spans="1:47" s="2" customFormat="1" ht="19.5">
      <c r="A134" s="32"/>
      <c r="B134" s="33"/>
      <c r="C134" s="32"/>
      <c r="D134" s="158" t="s">
        <v>213</v>
      </c>
      <c r="E134" s="32"/>
      <c r="F134" s="159" t="s">
        <v>2372</v>
      </c>
      <c r="G134" s="32"/>
      <c r="H134" s="32"/>
      <c r="I134" s="160"/>
      <c r="J134" s="32"/>
      <c r="K134" s="32"/>
      <c r="L134" s="33"/>
      <c r="M134" s="161"/>
      <c r="N134" s="162"/>
      <c r="O134" s="58"/>
      <c r="P134" s="58"/>
      <c r="Q134" s="58"/>
      <c r="R134" s="58"/>
      <c r="S134" s="58"/>
      <c r="T134" s="59"/>
      <c r="U134" s="32"/>
      <c r="V134" s="32"/>
      <c r="W134" s="32"/>
      <c r="X134" s="32"/>
      <c r="Y134" s="32"/>
      <c r="Z134" s="32"/>
      <c r="AA134" s="32"/>
      <c r="AB134" s="32"/>
      <c r="AC134" s="32"/>
      <c r="AD134" s="32"/>
      <c r="AE134" s="32"/>
      <c r="AT134" s="17" t="s">
        <v>213</v>
      </c>
      <c r="AU134" s="17" t="s">
        <v>87</v>
      </c>
    </row>
    <row r="135" spans="1:65" s="2" customFormat="1" ht="21.75" customHeight="1">
      <c r="A135" s="32"/>
      <c r="B135" s="143"/>
      <c r="C135" s="144" t="s">
        <v>239</v>
      </c>
      <c r="D135" s="144" t="s">
        <v>208</v>
      </c>
      <c r="E135" s="145" t="s">
        <v>2373</v>
      </c>
      <c r="F135" s="146" t="s">
        <v>2374</v>
      </c>
      <c r="G135" s="147" t="s">
        <v>333</v>
      </c>
      <c r="H135" s="148">
        <v>10</v>
      </c>
      <c r="I135" s="149"/>
      <c r="J135" s="150">
        <f>ROUND(I135*H135,2)</f>
        <v>0</v>
      </c>
      <c r="K135" s="151"/>
      <c r="L135" s="33"/>
      <c r="M135" s="152" t="s">
        <v>1</v>
      </c>
      <c r="N135" s="153" t="s">
        <v>44</v>
      </c>
      <c r="O135" s="58"/>
      <c r="P135" s="154">
        <f>O135*H135</f>
        <v>0</v>
      </c>
      <c r="Q135" s="154">
        <v>0</v>
      </c>
      <c r="R135" s="154">
        <f>Q135*H135</f>
        <v>0</v>
      </c>
      <c r="S135" s="154">
        <v>0</v>
      </c>
      <c r="T135" s="155">
        <f>S135*H135</f>
        <v>0</v>
      </c>
      <c r="U135" s="32"/>
      <c r="V135" s="32"/>
      <c r="W135" s="32"/>
      <c r="X135" s="32"/>
      <c r="Y135" s="32"/>
      <c r="Z135" s="32"/>
      <c r="AA135" s="32"/>
      <c r="AB135" s="32"/>
      <c r="AC135" s="32"/>
      <c r="AD135" s="32"/>
      <c r="AE135" s="32"/>
      <c r="AR135" s="156" t="s">
        <v>902</v>
      </c>
      <c r="AT135" s="156" t="s">
        <v>208</v>
      </c>
      <c r="AU135" s="156" t="s">
        <v>87</v>
      </c>
      <c r="AY135" s="17" t="s">
        <v>207</v>
      </c>
      <c r="BE135" s="157">
        <f>IF(N135="základní",J135,0)</f>
        <v>0</v>
      </c>
      <c r="BF135" s="157">
        <f>IF(N135="snížená",J135,0)</f>
        <v>0</v>
      </c>
      <c r="BG135" s="157">
        <f>IF(N135="zákl. přenesená",J135,0)</f>
        <v>0</v>
      </c>
      <c r="BH135" s="157">
        <f>IF(N135="sníž. přenesená",J135,0)</f>
        <v>0</v>
      </c>
      <c r="BI135" s="157">
        <f>IF(N135="nulová",J135,0)</f>
        <v>0</v>
      </c>
      <c r="BJ135" s="17" t="s">
        <v>87</v>
      </c>
      <c r="BK135" s="157">
        <f>ROUND(I135*H135,2)</f>
        <v>0</v>
      </c>
      <c r="BL135" s="17" t="s">
        <v>902</v>
      </c>
      <c r="BM135" s="156" t="s">
        <v>2375</v>
      </c>
    </row>
    <row r="136" spans="1:47" s="2" customFormat="1" ht="29.25">
      <c r="A136" s="32"/>
      <c r="B136" s="33"/>
      <c r="C136" s="32"/>
      <c r="D136" s="158" t="s">
        <v>213</v>
      </c>
      <c r="E136" s="32"/>
      <c r="F136" s="159" t="s">
        <v>2376</v>
      </c>
      <c r="G136" s="32"/>
      <c r="H136" s="32"/>
      <c r="I136" s="160"/>
      <c r="J136" s="32"/>
      <c r="K136" s="32"/>
      <c r="L136" s="33"/>
      <c r="M136" s="161"/>
      <c r="N136" s="162"/>
      <c r="O136" s="58"/>
      <c r="P136" s="58"/>
      <c r="Q136" s="58"/>
      <c r="R136" s="58"/>
      <c r="S136" s="58"/>
      <c r="T136" s="59"/>
      <c r="U136" s="32"/>
      <c r="V136" s="32"/>
      <c r="W136" s="32"/>
      <c r="X136" s="32"/>
      <c r="Y136" s="32"/>
      <c r="Z136" s="32"/>
      <c r="AA136" s="32"/>
      <c r="AB136" s="32"/>
      <c r="AC136" s="32"/>
      <c r="AD136" s="32"/>
      <c r="AE136" s="32"/>
      <c r="AT136" s="17" t="s">
        <v>213</v>
      </c>
      <c r="AU136" s="17" t="s">
        <v>87</v>
      </c>
    </row>
    <row r="137" spans="1:65" s="2" customFormat="1" ht="33" customHeight="1">
      <c r="A137" s="32"/>
      <c r="B137" s="143"/>
      <c r="C137" s="144" t="s">
        <v>228</v>
      </c>
      <c r="D137" s="144" t="s">
        <v>208</v>
      </c>
      <c r="E137" s="145" t="s">
        <v>2377</v>
      </c>
      <c r="F137" s="146" t="s">
        <v>2378</v>
      </c>
      <c r="G137" s="147" t="s">
        <v>333</v>
      </c>
      <c r="H137" s="148">
        <v>10</v>
      </c>
      <c r="I137" s="149"/>
      <c r="J137" s="150">
        <f>ROUND(I137*H137,2)</f>
        <v>0</v>
      </c>
      <c r="K137" s="151"/>
      <c r="L137" s="33"/>
      <c r="M137" s="152" t="s">
        <v>1</v>
      </c>
      <c r="N137" s="153" t="s">
        <v>44</v>
      </c>
      <c r="O137" s="58"/>
      <c r="P137" s="154">
        <f>O137*H137</f>
        <v>0</v>
      </c>
      <c r="Q137" s="154">
        <v>0</v>
      </c>
      <c r="R137" s="154">
        <f>Q137*H137</f>
        <v>0</v>
      </c>
      <c r="S137" s="154">
        <v>0</v>
      </c>
      <c r="T137" s="155">
        <f>S137*H137</f>
        <v>0</v>
      </c>
      <c r="U137" s="32"/>
      <c r="V137" s="32"/>
      <c r="W137" s="32"/>
      <c r="X137" s="32"/>
      <c r="Y137" s="32"/>
      <c r="Z137" s="32"/>
      <c r="AA137" s="32"/>
      <c r="AB137" s="32"/>
      <c r="AC137" s="32"/>
      <c r="AD137" s="32"/>
      <c r="AE137" s="32"/>
      <c r="AR137" s="156" t="s">
        <v>902</v>
      </c>
      <c r="AT137" s="156" t="s">
        <v>208</v>
      </c>
      <c r="AU137" s="156" t="s">
        <v>87</v>
      </c>
      <c r="AY137" s="17" t="s">
        <v>207</v>
      </c>
      <c r="BE137" s="157">
        <f>IF(N137="základní",J137,0)</f>
        <v>0</v>
      </c>
      <c r="BF137" s="157">
        <f>IF(N137="snížená",J137,0)</f>
        <v>0</v>
      </c>
      <c r="BG137" s="157">
        <f>IF(N137="zákl. přenesená",J137,0)</f>
        <v>0</v>
      </c>
      <c r="BH137" s="157">
        <f>IF(N137="sníž. přenesená",J137,0)</f>
        <v>0</v>
      </c>
      <c r="BI137" s="157">
        <f>IF(N137="nulová",J137,0)</f>
        <v>0</v>
      </c>
      <c r="BJ137" s="17" t="s">
        <v>87</v>
      </c>
      <c r="BK137" s="157">
        <f>ROUND(I137*H137,2)</f>
        <v>0</v>
      </c>
      <c r="BL137" s="17" t="s">
        <v>902</v>
      </c>
      <c r="BM137" s="156" t="s">
        <v>2379</v>
      </c>
    </row>
    <row r="138" spans="1:47" s="2" customFormat="1" ht="39">
      <c r="A138" s="32"/>
      <c r="B138" s="33"/>
      <c r="C138" s="32"/>
      <c r="D138" s="158" t="s">
        <v>213</v>
      </c>
      <c r="E138" s="32"/>
      <c r="F138" s="159" t="s">
        <v>2380</v>
      </c>
      <c r="G138" s="32"/>
      <c r="H138" s="32"/>
      <c r="I138" s="160"/>
      <c r="J138" s="32"/>
      <c r="K138" s="32"/>
      <c r="L138" s="33"/>
      <c r="M138" s="161"/>
      <c r="N138" s="162"/>
      <c r="O138" s="58"/>
      <c r="P138" s="58"/>
      <c r="Q138" s="58"/>
      <c r="R138" s="58"/>
      <c r="S138" s="58"/>
      <c r="T138" s="59"/>
      <c r="U138" s="32"/>
      <c r="V138" s="32"/>
      <c r="W138" s="32"/>
      <c r="X138" s="32"/>
      <c r="Y138" s="32"/>
      <c r="Z138" s="32"/>
      <c r="AA138" s="32"/>
      <c r="AB138" s="32"/>
      <c r="AC138" s="32"/>
      <c r="AD138" s="32"/>
      <c r="AE138" s="32"/>
      <c r="AT138" s="17" t="s">
        <v>213</v>
      </c>
      <c r="AU138" s="17" t="s">
        <v>87</v>
      </c>
    </row>
    <row r="139" spans="1:65" s="2" customFormat="1" ht="33" customHeight="1">
      <c r="A139" s="32"/>
      <c r="B139" s="143"/>
      <c r="C139" s="144" t="s">
        <v>14</v>
      </c>
      <c r="D139" s="144" t="s">
        <v>208</v>
      </c>
      <c r="E139" s="145" t="s">
        <v>1947</v>
      </c>
      <c r="F139" s="146" t="s">
        <v>1948</v>
      </c>
      <c r="G139" s="147" t="s">
        <v>333</v>
      </c>
      <c r="H139" s="148">
        <v>1</v>
      </c>
      <c r="I139" s="149"/>
      <c r="J139" s="150">
        <f>ROUND(I139*H139,2)</f>
        <v>0</v>
      </c>
      <c r="K139" s="151"/>
      <c r="L139" s="33"/>
      <c r="M139" s="152" t="s">
        <v>1</v>
      </c>
      <c r="N139" s="153" t="s">
        <v>44</v>
      </c>
      <c r="O139" s="58"/>
      <c r="P139" s="154">
        <f>O139*H139</f>
        <v>0</v>
      </c>
      <c r="Q139" s="154">
        <v>0</v>
      </c>
      <c r="R139" s="154">
        <f>Q139*H139</f>
        <v>0</v>
      </c>
      <c r="S139" s="154">
        <v>0</v>
      </c>
      <c r="T139" s="155">
        <f>S139*H139</f>
        <v>0</v>
      </c>
      <c r="U139" s="32"/>
      <c r="V139" s="32"/>
      <c r="W139" s="32"/>
      <c r="X139" s="32"/>
      <c r="Y139" s="32"/>
      <c r="Z139" s="32"/>
      <c r="AA139" s="32"/>
      <c r="AB139" s="32"/>
      <c r="AC139" s="32"/>
      <c r="AD139" s="32"/>
      <c r="AE139" s="32"/>
      <c r="AR139" s="156" t="s">
        <v>902</v>
      </c>
      <c r="AT139" s="156" t="s">
        <v>208</v>
      </c>
      <c r="AU139" s="156" t="s">
        <v>87</v>
      </c>
      <c r="AY139" s="17" t="s">
        <v>207</v>
      </c>
      <c r="BE139" s="157">
        <f>IF(N139="základní",J139,0)</f>
        <v>0</v>
      </c>
      <c r="BF139" s="157">
        <f>IF(N139="snížená",J139,0)</f>
        <v>0</v>
      </c>
      <c r="BG139" s="157">
        <f>IF(N139="zákl. přenesená",J139,0)</f>
        <v>0</v>
      </c>
      <c r="BH139" s="157">
        <f>IF(N139="sníž. přenesená",J139,0)</f>
        <v>0</v>
      </c>
      <c r="BI139" s="157">
        <f>IF(N139="nulová",J139,0)</f>
        <v>0</v>
      </c>
      <c r="BJ139" s="17" t="s">
        <v>87</v>
      </c>
      <c r="BK139" s="157">
        <f>ROUND(I139*H139,2)</f>
        <v>0</v>
      </c>
      <c r="BL139" s="17" t="s">
        <v>902</v>
      </c>
      <c r="BM139" s="156" t="s">
        <v>2381</v>
      </c>
    </row>
    <row r="140" spans="1:47" s="2" customFormat="1" ht="58.5">
      <c r="A140" s="32"/>
      <c r="B140" s="33"/>
      <c r="C140" s="32"/>
      <c r="D140" s="158" t="s">
        <v>213</v>
      </c>
      <c r="E140" s="32"/>
      <c r="F140" s="159" t="s">
        <v>1950</v>
      </c>
      <c r="G140" s="32"/>
      <c r="H140" s="32"/>
      <c r="I140" s="160"/>
      <c r="J140" s="32"/>
      <c r="K140" s="32"/>
      <c r="L140" s="33"/>
      <c r="M140" s="161"/>
      <c r="N140" s="162"/>
      <c r="O140" s="58"/>
      <c r="P140" s="58"/>
      <c r="Q140" s="58"/>
      <c r="R140" s="58"/>
      <c r="S140" s="58"/>
      <c r="T140" s="59"/>
      <c r="U140" s="32"/>
      <c r="V140" s="32"/>
      <c r="W140" s="32"/>
      <c r="X140" s="32"/>
      <c r="Y140" s="32"/>
      <c r="Z140" s="32"/>
      <c r="AA140" s="32"/>
      <c r="AB140" s="32"/>
      <c r="AC140" s="32"/>
      <c r="AD140" s="32"/>
      <c r="AE140" s="32"/>
      <c r="AT140" s="17" t="s">
        <v>213</v>
      </c>
      <c r="AU140" s="17" t="s">
        <v>87</v>
      </c>
    </row>
    <row r="141" spans="1:65" s="2" customFormat="1" ht="21.75" customHeight="1">
      <c r="A141" s="32"/>
      <c r="B141" s="143"/>
      <c r="C141" s="144" t="s">
        <v>231</v>
      </c>
      <c r="D141" s="144" t="s">
        <v>208</v>
      </c>
      <c r="E141" s="145" t="s">
        <v>2382</v>
      </c>
      <c r="F141" s="146" t="s">
        <v>2383</v>
      </c>
      <c r="G141" s="147" t="s">
        <v>325</v>
      </c>
      <c r="H141" s="148">
        <v>8</v>
      </c>
      <c r="I141" s="149"/>
      <c r="J141" s="150">
        <f>ROUND(I141*H141,2)</f>
        <v>0</v>
      </c>
      <c r="K141" s="151"/>
      <c r="L141" s="33"/>
      <c r="M141" s="152" t="s">
        <v>1</v>
      </c>
      <c r="N141" s="153" t="s">
        <v>44</v>
      </c>
      <c r="O141" s="58"/>
      <c r="P141" s="154">
        <f>O141*H141</f>
        <v>0</v>
      </c>
      <c r="Q141" s="154">
        <v>0</v>
      </c>
      <c r="R141" s="154">
        <f>Q141*H141</f>
        <v>0</v>
      </c>
      <c r="S141" s="154">
        <v>0</v>
      </c>
      <c r="T141" s="155">
        <f>S141*H141</f>
        <v>0</v>
      </c>
      <c r="U141" s="32"/>
      <c r="V141" s="32"/>
      <c r="W141" s="32"/>
      <c r="X141" s="32"/>
      <c r="Y141" s="32"/>
      <c r="Z141" s="32"/>
      <c r="AA141" s="32"/>
      <c r="AB141" s="32"/>
      <c r="AC141" s="32"/>
      <c r="AD141" s="32"/>
      <c r="AE141" s="32"/>
      <c r="AR141" s="156" t="s">
        <v>902</v>
      </c>
      <c r="AT141" s="156" t="s">
        <v>208</v>
      </c>
      <c r="AU141" s="156" t="s">
        <v>87</v>
      </c>
      <c r="AY141" s="17" t="s">
        <v>207</v>
      </c>
      <c r="BE141" s="157">
        <f>IF(N141="základní",J141,0)</f>
        <v>0</v>
      </c>
      <c r="BF141" s="157">
        <f>IF(N141="snížená",J141,0)</f>
        <v>0</v>
      </c>
      <c r="BG141" s="157">
        <f>IF(N141="zákl. přenesená",J141,0)</f>
        <v>0</v>
      </c>
      <c r="BH141" s="157">
        <f>IF(N141="sníž. přenesená",J141,0)</f>
        <v>0</v>
      </c>
      <c r="BI141" s="157">
        <f>IF(N141="nulová",J141,0)</f>
        <v>0</v>
      </c>
      <c r="BJ141" s="17" t="s">
        <v>87</v>
      </c>
      <c r="BK141" s="157">
        <f>ROUND(I141*H141,2)</f>
        <v>0</v>
      </c>
      <c r="BL141" s="17" t="s">
        <v>902</v>
      </c>
      <c r="BM141" s="156" t="s">
        <v>2384</v>
      </c>
    </row>
    <row r="142" spans="1:47" s="2" customFormat="1" ht="48.75">
      <c r="A142" s="32"/>
      <c r="B142" s="33"/>
      <c r="C142" s="32"/>
      <c r="D142" s="158" t="s">
        <v>213</v>
      </c>
      <c r="E142" s="32"/>
      <c r="F142" s="159" t="s">
        <v>2385</v>
      </c>
      <c r="G142" s="32"/>
      <c r="H142" s="32"/>
      <c r="I142" s="160"/>
      <c r="J142" s="32"/>
      <c r="K142" s="32"/>
      <c r="L142" s="33"/>
      <c r="M142" s="161"/>
      <c r="N142" s="162"/>
      <c r="O142" s="58"/>
      <c r="P142" s="58"/>
      <c r="Q142" s="58"/>
      <c r="R142" s="58"/>
      <c r="S142" s="58"/>
      <c r="T142" s="59"/>
      <c r="U142" s="32"/>
      <c r="V142" s="32"/>
      <c r="W142" s="32"/>
      <c r="X142" s="32"/>
      <c r="Y142" s="32"/>
      <c r="Z142" s="32"/>
      <c r="AA142" s="32"/>
      <c r="AB142" s="32"/>
      <c r="AC142" s="32"/>
      <c r="AD142" s="32"/>
      <c r="AE142" s="32"/>
      <c r="AT142" s="17" t="s">
        <v>213</v>
      </c>
      <c r="AU142" s="17" t="s">
        <v>87</v>
      </c>
    </row>
    <row r="143" spans="1:65" s="2" customFormat="1" ht="21.75" customHeight="1">
      <c r="A143" s="32"/>
      <c r="B143" s="143"/>
      <c r="C143" s="144" t="s">
        <v>254</v>
      </c>
      <c r="D143" s="144" t="s">
        <v>208</v>
      </c>
      <c r="E143" s="145" t="s">
        <v>1951</v>
      </c>
      <c r="F143" s="146" t="s">
        <v>1952</v>
      </c>
      <c r="G143" s="147" t="s">
        <v>333</v>
      </c>
      <c r="H143" s="148">
        <v>1</v>
      </c>
      <c r="I143" s="149"/>
      <c r="J143" s="150">
        <f>ROUND(I143*H143,2)</f>
        <v>0</v>
      </c>
      <c r="K143" s="151"/>
      <c r="L143" s="33"/>
      <c r="M143" s="152" t="s">
        <v>1</v>
      </c>
      <c r="N143" s="153" t="s">
        <v>44</v>
      </c>
      <c r="O143" s="58"/>
      <c r="P143" s="154">
        <f>O143*H143</f>
        <v>0</v>
      </c>
      <c r="Q143" s="154">
        <v>0</v>
      </c>
      <c r="R143" s="154">
        <f>Q143*H143</f>
        <v>0</v>
      </c>
      <c r="S143" s="154">
        <v>0</v>
      </c>
      <c r="T143" s="155">
        <f>S143*H143</f>
        <v>0</v>
      </c>
      <c r="U143" s="32"/>
      <c r="V143" s="32"/>
      <c r="W143" s="32"/>
      <c r="X143" s="32"/>
      <c r="Y143" s="32"/>
      <c r="Z143" s="32"/>
      <c r="AA143" s="32"/>
      <c r="AB143" s="32"/>
      <c r="AC143" s="32"/>
      <c r="AD143" s="32"/>
      <c r="AE143" s="32"/>
      <c r="AR143" s="156" t="s">
        <v>902</v>
      </c>
      <c r="AT143" s="156" t="s">
        <v>208</v>
      </c>
      <c r="AU143" s="156" t="s">
        <v>87</v>
      </c>
      <c r="AY143" s="17" t="s">
        <v>207</v>
      </c>
      <c r="BE143" s="157">
        <f>IF(N143="základní",J143,0)</f>
        <v>0</v>
      </c>
      <c r="BF143" s="157">
        <f>IF(N143="snížená",J143,0)</f>
        <v>0</v>
      </c>
      <c r="BG143" s="157">
        <f>IF(N143="zákl. přenesená",J143,0)</f>
        <v>0</v>
      </c>
      <c r="BH143" s="157">
        <f>IF(N143="sníž. přenesená",J143,0)</f>
        <v>0</v>
      </c>
      <c r="BI143" s="157">
        <f>IF(N143="nulová",J143,0)</f>
        <v>0</v>
      </c>
      <c r="BJ143" s="17" t="s">
        <v>87</v>
      </c>
      <c r="BK143" s="157">
        <f>ROUND(I143*H143,2)</f>
        <v>0</v>
      </c>
      <c r="BL143" s="17" t="s">
        <v>902</v>
      </c>
      <c r="BM143" s="156" t="s">
        <v>2386</v>
      </c>
    </row>
    <row r="144" spans="1:47" s="2" customFormat="1" ht="29.25">
      <c r="A144" s="32"/>
      <c r="B144" s="33"/>
      <c r="C144" s="32"/>
      <c r="D144" s="158" t="s">
        <v>213</v>
      </c>
      <c r="E144" s="32"/>
      <c r="F144" s="159" t="s">
        <v>1954</v>
      </c>
      <c r="G144" s="32"/>
      <c r="H144" s="32"/>
      <c r="I144" s="160"/>
      <c r="J144" s="32"/>
      <c r="K144" s="32"/>
      <c r="L144" s="33"/>
      <c r="M144" s="161"/>
      <c r="N144" s="162"/>
      <c r="O144" s="58"/>
      <c r="P144" s="58"/>
      <c r="Q144" s="58"/>
      <c r="R144" s="58"/>
      <c r="S144" s="58"/>
      <c r="T144" s="59"/>
      <c r="U144" s="32"/>
      <c r="V144" s="32"/>
      <c r="W144" s="32"/>
      <c r="X144" s="32"/>
      <c r="Y144" s="32"/>
      <c r="Z144" s="32"/>
      <c r="AA144" s="32"/>
      <c r="AB144" s="32"/>
      <c r="AC144" s="32"/>
      <c r="AD144" s="32"/>
      <c r="AE144" s="32"/>
      <c r="AT144" s="17" t="s">
        <v>213</v>
      </c>
      <c r="AU144" s="17" t="s">
        <v>87</v>
      </c>
    </row>
    <row r="145" spans="1:65" s="2" customFormat="1" ht="55.5" customHeight="1">
      <c r="A145" s="32"/>
      <c r="B145" s="143"/>
      <c r="C145" s="144" t="s">
        <v>235</v>
      </c>
      <c r="D145" s="144" t="s">
        <v>208</v>
      </c>
      <c r="E145" s="145" t="s">
        <v>2387</v>
      </c>
      <c r="F145" s="146" t="s">
        <v>2388</v>
      </c>
      <c r="G145" s="147" t="s">
        <v>333</v>
      </c>
      <c r="H145" s="148">
        <v>1</v>
      </c>
      <c r="I145" s="149"/>
      <c r="J145" s="150">
        <f>ROUND(I145*H145,2)</f>
        <v>0</v>
      </c>
      <c r="K145" s="151"/>
      <c r="L145" s="33"/>
      <c r="M145" s="152" t="s">
        <v>1</v>
      </c>
      <c r="N145" s="153" t="s">
        <v>44</v>
      </c>
      <c r="O145" s="58"/>
      <c r="P145" s="154">
        <f>O145*H145</f>
        <v>0</v>
      </c>
      <c r="Q145" s="154">
        <v>0</v>
      </c>
      <c r="R145" s="154">
        <f>Q145*H145</f>
        <v>0</v>
      </c>
      <c r="S145" s="154">
        <v>0</v>
      </c>
      <c r="T145" s="155">
        <f>S145*H145</f>
        <v>0</v>
      </c>
      <c r="U145" s="32"/>
      <c r="V145" s="32"/>
      <c r="W145" s="32"/>
      <c r="X145" s="32"/>
      <c r="Y145" s="32"/>
      <c r="Z145" s="32"/>
      <c r="AA145" s="32"/>
      <c r="AB145" s="32"/>
      <c r="AC145" s="32"/>
      <c r="AD145" s="32"/>
      <c r="AE145" s="32"/>
      <c r="AR145" s="156" t="s">
        <v>902</v>
      </c>
      <c r="AT145" s="156" t="s">
        <v>208</v>
      </c>
      <c r="AU145" s="156" t="s">
        <v>87</v>
      </c>
      <c r="AY145" s="17" t="s">
        <v>207</v>
      </c>
      <c r="BE145" s="157">
        <f>IF(N145="základní",J145,0)</f>
        <v>0</v>
      </c>
      <c r="BF145" s="157">
        <f>IF(N145="snížená",J145,0)</f>
        <v>0</v>
      </c>
      <c r="BG145" s="157">
        <f>IF(N145="zákl. přenesená",J145,0)</f>
        <v>0</v>
      </c>
      <c r="BH145" s="157">
        <f>IF(N145="sníž. přenesená",J145,0)</f>
        <v>0</v>
      </c>
      <c r="BI145" s="157">
        <f>IF(N145="nulová",J145,0)</f>
        <v>0</v>
      </c>
      <c r="BJ145" s="17" t="s">
        <v>87</v>
      </c>
      <c r="BK145" s="157">
        <f>ROUND(I145*H145,2)</f>
        <v>0</v>
      </c>
      <c r="BL145" s="17" t="s">
        <v>902</v>
      </c>
      <c r="BM145" s="156" t="s">
        <v>2389</v>
      </c>
    </row>
    <row r="146" spans="1:47" s="2" customFormat="1" ht="78">
      <c r="A146" s="32"/>
      <c r="B146" s="33"/>
      <c r="C146" s="32"/>
      <c r="D146" s="158" t="s">
        <v>213</v>
      </c>
      <c r="E146" s="32"/>
      <c r="F146" s="159" t="s">
        <v>2390</v>
      </c>
      <c r="G146" s="32"/>
      <c r="H146" s="32"/>
      <c r="I146" s="160"/>
      <c r="J146" s="32"/>
      <c r="K146" s="32"/>
      <c r="L146" s="33"/>
      <c r="M146" s="161"/>
      <c r="N146" s="162"/>
      <c r="O146" s="58"/>
      <c r="P146" s="58"/>
      <c r="Q146" s="58"/>
      <c r="R146" s="58"/>
      <c r="S146" s="58"/>
      <c r="T146" s="59"/>
      <c r="U146" s="32"/>
      <c r="V146" s="32"/>
      <c r="W146" s="32"/>
      <c r="X146" s="32"/>
      <c r="Y146" s="32"/>
      <c r="Z146" s="32"/>
      <c r="AA146" s="32"/>
      <c r="AB146" s="32"/>
      <c r="AC146" s="32"/>
      <c r="AD146" s="32"/>
      <c r="AE146" s="32"/>
      <c r="AT146" s="17" t="s">
        <v>213</v>
      </c>
      <c r="AU146" s="17" t="s">
        <v>87</v>
      </c>
    </row>
    <row r="147" spans="1:65" s="2" customFormat="1" ht="66.75" customHeight="1">
      <c r="A147" s="32"/>
      <c r="B147" s="143"/>
      <c r="C147" s="144" t="s">
        <v>8</v>
      </c>
      <c r="D147" s="144" t="s">
        <v>208</v>
      </c>
      <c r="E147" s="145" t="s">
        <v>2391</v>
      </c>
      <c r="F147" s="146" t="s">
        <v>2392</v>
      </c>
      <c r="G147" s="147" t="s">
        <v>333</v>
      </c>
      <c r="H147" s="148">
        <v>4</v>
      </c>
      <c r="I147" s="149"/>
      <c r="J147" s="150">
        <f>ROUND(I147*H147,2)</f>
        <v>0</v>
      </c>
      <c r="K147" s="151"/>
      <c r="L147" s="33"/>
      <c r="M147" s="152" t="s">
        <v>1</v>
      </c>
      <c r="N147" s="153" t="s">
        <v>44</v>
      </c>
      <c r="O147" s="58"/>
      <c r="P147" s="154">
        <f>O147*H147</f>
        <v>0</v>
      </c>
      <c r="Q147" s="154">
        <v>0</v>
      </c>
      <c r="R147" s="154">
        <f>Q147*H147</f>
        <v>0</v>
      </c>
      <c r="S147" s="154">
        <v>0</v>
      </c>
      <c r="T147" s="155">
        <f>S147*H147</f>
        <v>0</v>
      </c>
      <c r="U147" s="32"/>
      <c r="V147" s="32"/>
      <c r="W147" s="32"/>
      <c r="X147" s="32"/>
      <c r="Y147" s="32"/>
      <c r="Z147" s="32"/>
      <c r="AA147" s="32"/>
      <c r="AB147" s="32"/>
      <c r="AC147" s="32"/>
      <c r="AD147" s="32"/>
      <c r="AE147" s="32"/>
      <c r="AR147" s="156" t="s">
        <v>902</v>
      </c>
      <c r="AT147" s="156" t="s">
        <v>208</v>
      </c>
      <c r="AU147" s="156" t="s">
        <v>87</v>
      </c>
      <c r="AY147" s="17" t="s">
        <v>207</v>
      </c>
      <c r="BE147" s="157">
        <f>IF(N147="základní",J147,0)</f>
        <v>0</v>
      </c>
      <c r="BF147" s="157">
        <f>IF(N147="snížená",J147,0)</f>
        <v>0</v>
      </c>
      <c r="BG147" s="157">
        <f>IF(N147="zákl. přenesená",J147,0)</f>
        <v>0</v>
      </c>
      <c r="BH147" s="157">
        <f>IF(N147="sníž. přenesená",J147,0)</f>
        <v>0</v>
      </c>
      <c r="BI147" s="157">
        <f>IF(N147="nulová",J147,0)</f>
        <v>0</v>
      </c>
      <c r="BJ147" s="17" t="s">
        <v>87</v>
      </c>
      <c r="BK147" s="157">
        <f>ROUND(I147*H147,2)</f>
        <v>0</v>
      </c>
      <c r="BL147" s="17" t="s">
        <v>902</v>
      </c>
      <c r="BM147" s="156" t="s">
        <v>2393</v>
      </c>
    </row>
    <row r="148" spans="1:47" s="2" customFormat="1" ht="39">
      <c r="A148" s="32"/>
      <c r="B148" s="33"/>
      <c r="C148" s="32"/>
      <c r="D148" s="158" t="s">
        <v>213</v>
      </c>
      <c r="E148" s="32"/>
      <c r="F148" s="159" t="s">
        <v>2392</v>
      </c>
      <c r="G148" s="32"/>
      <c r="H148" s="32"/>
      <c r="I148" s="160"/>
      <c r="J148" s="32"/>
      <c r="K148" s="32"/>
      <c r="L148" s="33"/>
      <c r="M148" s="164"/>
      <c r="N148" s="165"/>
      <c r="O148" s="166"/>
      <c r="P148" s="166"/>
      <c r="Q148" s="166"/>
      <c r="R148" s="166"/>
      <c r="S148" s="166"/>
      <c r="T148" s="167"/>
      <c r="U148" s="32"/>
      <c r="V148" s="32"/>
      <c r="W148" s="32"/>
      <c r="X148" s="32"/>
      <c r="Y148" s="32"/>
      <c r="Z148" s="32"/>
      <c r="AA148" s="32"/>
      <c r="AB148" s="32"/>
      <c r="AC148" s="32"/>
      <c r="AD148" s="32"/>
      <c r="AE148" s="32"/>
      <c r="AT148" s="17" t="s">
        <v>213</v>
      </c>
      <c r="AU148" s="17" t="s">
        <v>87</v>
      </c>
    </row>
    <row r="149" spans="1:31" s="2" customFormat="1" ht="6.95" customHeight="1">
      <c r="A149" s="32"/>
      <c r="B149" s="47"/>
      <c r="C149" s="48"/>
      <c r="D149" s="48"/>
      <c r="E149" s="48"/>
      <c r="F149" s="48"/>
      <c r="G149" s="48"/>
      <c r="H149" s="48"/>
      <c r="I149" s="48"/>
      <c r="J149" s="48"/>
      <c r="K149" s="48"/>
      <c r="L149" s="33"/>
      <c r="M149" s="32"/>
      <c r="O149" s="32"/>
      <c r="P149" s="32"/>
      <c r="Q149" s="32"/>
      <c r="R149" s="32"/>
      <c r="S149" s="32"/>
      <c r="T149" s="32"/>
      <c r="U149" s="32"/>
      <c r="V149" s="32"/>
      <c r="W149" s="32"/>
      <c r="X149" s="32"/>
      <c r="Y149" s="32"/>
      <c r="Z149" s="32"/>
      <c r="AA149" s="32"/>
      <c r="AB149" s="32"/>
      <c r="AC149" s="32"/>
      <c r="AD149" s="32"/>
      <c r="AE149" s="32"/>
    </row>
  </sheetData>
  <autoFilter ref="C116:K148"/>
  <mergeCells count="9">
    <mergeCell ref="E87:H87"/>
    <mergeCell ref="E107:H107"/>
    <mergeCell ref="E109:H10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2:BM14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2" t="s">
        <v>5</v>
      </c>
      <c r="M2" s="243"/>
      <c r="N2" s="243"/>
      <c r="O2" s="243"/>
      <c r="P2" s="243"/>
      <c r="Q2" s="243"/>
      <c r="R2" s="243"/>
      <c r="S2" s="243"/>
      <c r="T2" s="243"/>
      <c r="U2" s="243"/>
      <c r="V2" s="243"/>
      <c r="AT2" s="17" t="s">
        <v>179</v>
      </c>
    </row>
    <row r="3" spans="2:46" s="1" customFormat="1" ht="6.95" customHeight="1" hidden="1">
      <c r="B3" s="18"/>
      <c r="C3" s="19"/>
      <c r="D3" s="19"/>
      <c r="E3" s="19"/>
      <c r="F3" s="19"/>
      <c r="G3" s="19"/>
      <c r="H3" s="19"/>
      <c r="I3" s="19"/>
      <c r="J3" s="19"/>
      <c r="K3" s="19"/>
      <c r="L3" s="20"/>
      <c r="AT3" s="17" t="s">
        <v>89</v>
      </c>
    </row>
    <row r="4" spans="2:46" s="1" customFormat="1" ht="24.95" customHeight="1" hidden="1">
      <c r="B4" s="20"/>
      <c r="D4" s="21" t="s">
        <v>183</v>
      </c>
      <c r="L4" s="20"/>
      <c r="M4" s="98" t="s">
        <v>10</v>
      </c>
      <c r="AT4" s="17" t="s">
        <v>3</v>
      </c>
    </row>
    <row r="5" spans="2:12" s="1" customFormat="1" ht="6.95" customHeight="1" hidden="1">
      <c r="B5" s="20"/>
      <c r="L5" s="20"/>
    </row>
    <row r="6" spans="2:12" s="1" customFormat="1" ht="12" customHeight="1" hidden="1">
      <c r="B6" s="20"/>
      <c r="D6" s="27" t="s">
        <v>16</v>
      </c>
      <c r="L6" s="20"/>
    </row>
    <row r="7" spans="2:12" s="1" customFormat="1" ht="16.5" customHeight="1" hidden="1">
      <c r="B7" s="20"/>
      <c r="E7" s="259" t="str">
        <f>'Rekapitulace stavby'!K6</f>
        <v>Oprava nástupišť č. 5 a 6 v žst. Brno hl.n.</v>
      </c>
      <c r="F7" s="260"/>
      <c r="G7" s="260"/>
      <c r="H7" s="260"/>
      <c r="L7" s="20"/>
    </row>
    <row r="8" spans="1:31" s="2" customFormat="1" ht="12" customHeight="1" hidden="1">
      <c r="A8" s="32"/>
      <c r="B8" s="33"/>
      <c r="C8" s="32"/>
      <c r="D8" s="27" t="s">
        <v>184</v>
      </c>
      <c r="E8" s="32"/>
      <c r="F8" s="32"/>
      <c r="G8" s="32"/>
      <c r="H8" s="32"/>
      <c r="I8" s="32"/>
      <c r="J8" s="32"/>
      <c r="K8" s="32"/>
      <c r="L8" s="42"/>
      <c r="S8" s="32"/>
      <c r="T8" s="32"/>
      <c r="U8" s="32"/>
      <c r="V8" s="32"/>
      <c r="W8" s="32"/>
      <c r="X8" s="32"/>
      <c r="Y8" s="32"/>
      <c r="Z8" s="32"/>
      <c r="AA8" s="32"/>
      <c r="AB8" s="32"/>
      <c r="AC8" s="32"/>
      <c r="AD8" s="32"/>
      <c r="AE8" s="32"/>
    </row>
    <row r="9" spans="1:31" s="2" customFormat="1" ht="16.5" customHeight="1" hidden="1">
      <c r="A9" s="32"/>
      <c r="B9" s="33"/>
      <c r="C9" s="32"/>
      <c r="D9" s="32"/>
      <c r="E9" s="232" t="s">
        <v>2394</v>
      </c>
      <c r="F9" s="258"/>
      <c r="G9" s="258"/>
      <c r="H9" s="258"/>
      <c r="I9" s="32"/>
      <c r="J9" s="32"/>
      <c r="K9" s="32"/>
      <c r="L9" s="42"/>
      <c r="S9" s="32"/>
      <c r="T9" s="32"/>
      <c r="U9" s="32"/>
      <c r="V9" s="32"/>
      <c r="W9" s="32"/>
      <c r="X9" s="32"/>
      <c r="Y9" s="32"/>
      <c r="Z9" s="32"/>
      <c r="AA9" s="32"/>
      <c r="AB9" s="32"/>
      <c r="AC9" s="32"/>
      <c r="AD9" s="32"/>
      <c r="AE9" s="32"/>
    </row>
    <row r="10" spans="1:31" s="2" customFormat="1" ht="12" hidden="1">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hidden="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hidden="1">
      <c r="A12" s="32"/>
      <c r="B12" s="33"/>
      <c r="C12" s="32"/>
      <c r="D12" s="27" t="s">
        <v>20</v>
      </c>
      <c r="E12" s="32"/>
      <c r="F12" s="25" t="s">
        <v>21</v>
      </c>
      <c r="G12" s="32"/>
      <c r="H12" s="32"/>
      <c r="I12" s="27" t="s">
        <v>22</v>
      </c>
      <c r="J12" s="55" t="str">
        <f>'Rekapitulace stavby'!AN8</f>
        <v>18. 2. 2021</v>
      </c>
      <c r="K12" s="32"/>
      <c r="L12" s="42"/>
      <c r="S12" s="32"/>
      <c r="T12" s="32"/>
      <c r="U12" s="32"/>
      <c r="V12" s="32"/>
      <c r="W12" s="32"/>
      <c r="X12" s="32"/>
      <c r="Y12" s="32"/>
      <c r="Z12" s="32"/>
      <c r="AA12" s="32"/>
      <c r="AB12" s="32"/>
      <c r="AC12" s="32"/>
      <c r="AD12" s="32"/>
      <c r="AE12" s="32"/>
    </row>
    <row r="13" spans="1:31" s="2" customFormat="1" ht="10.9" customHeight="1" hidden="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hidden="1">
      <c r="A14" s="32"/>
      <c r="B14" s="33"/>
      <c r="C14" s="32"/>
      <c r="D14" s="27" t="s">
        <v>24</v>
      </c>
      <c r="E14" s="32"/>
      <c r="F14" s="32"/>
      <c r="G14" s="32"/>
      <c r="H14" s="32"/>
      <c r="I14" s="27" t="s">
        <v>25</v>
      </c>
      <c r="J14" s="25" t="s">
        <v>26</v>
      </c>
      <c r="K14" s="32"/>
      <c r="L14" s="42"/>
      <c r="S14" s="32"/>
      <c r="T14" s="32"/>
      <c r="U14" s="32"/>
      <c r="V14" s="32"/>
      <c r="W14" s="32"/>
      <c r="X14" s="32"/>
      <c r="Y14" s="32"/>
      <c r="Z14" s="32"/>
      <c r="AA14" s="32"/>
      <c r="AB14" s="32"/>
      <c r="AC14" s="32"/>
      <c r="AD14" s="32"/>
      <c r="AE14" s="32"/>
    </row>
    <row r="15" spans="1:31" s="2" customFormat="1" ht="18" customHeight="1" hidden="1">
      <c r="A15" s="32"/>
      <c r="B15" s="33"/>
      <c r="C15" s="32"/>
      <c r="D15" s="32"/>
      <c r="E15" s="25" t="s">
        <v>27</v>
      </c>
      <c r="F15" s="32"/>
      <c r="G15" s="32"/>
      <c r="H15" s="32"/>
      <c r="I15" s="27" t="s">
        <v>28</v>
      </c>
      <c r="J15" s="25" t="s">
        <v>29</v>
      </c>
      <c r="K15" s="32"/>
      <c r="L15" s="42"/>
      <c r="S15" s="32"/>
      <c r="T15" s="32"/>
      <c r="U15" s="32"/>
      <c r="V15" s="32"/>
      <c r="W15" s="32"/>
      <c r="X15" s="32"/>
      <c r="Y15" s="32"/>
      <c r="Z15" s="32"/>
      <c r="AA15" s="32"/>
      <c r="AB15" s="32"/>
      <c r="AC15" s="32"/>
      <c r="AD15" s="32"/>
      <c r="AE15" s="32"/>
    </row>
    <row r="16" spans="1:31" s="2" customFormat="1" ht="6.95" customHeight="1" hidden="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hidden="1">
      <c r="A17" s="32"/>
      <c r="B17" s="33"/>
      <c r="C17" s="32"/>
      <c r="D17" s="27" t="s">
        <v>30</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hidden="1">
      <c r="A18" s="32"/>
      <c r="B18" s="33"/>
      <c r="C18" s="32"/>
      <c r="D18" s="32"/>
      <c r="E18" s="261" t="str">
        <f>'Rekapitulace stavby'!E14</f>
        <v>Vyplň údaj</v>
      </c>
      <c r="F18" s="247"/>
      <c r="G18" s="247"/>
      <c r="H18" s="247"/>
      <c r="I18" s="27" t="s">
        <v>28</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hidden="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hidden="1">
      <c r="A20" s="32"/>
      <c r="B20" s="33"/>
      <c r="C20" s="32"/>
      <c r="D20" s="27" t="s">
        <v>32</v>
      </c>
      <c r="E20" s="32"/>
      <c r="F20" s="32"/>
      <c r="G20" s="32"/>
      <c r="H20" s="32"/>
      <c r="I20" s="27" t="s">
        <v>25</v>
      </c>
      <c r="J20" s="25" t="s">
        <v>33</v>
      </c>
      <c r="K20" s="32"/>
      <c r="L20" s="42"/>
      <c r="S20" s="32"/>
      <c r="T20" s="32"/>
      <c r="U20" s="32"/>
      <c r="V20" s="32"/>
      <c r="W20" s="32"/>
      <c r="X20" s="32"/>
      <c r="Y20" s="32"/>
      <c r="Z20" s="32"/>
      <c r="AA20" s="32"/>
      <c r="AB20" s="32"/>
      <c r="AC20" s="32"/>
      <c r="AD20" s="32"/>
      <c r="AE20" s="32"/>
    </row>
    <row r="21" spans="1:31" s="2" customFormat="1" ht="18" customHeight="1" hidden="1">
      <c r="A21" s="32"/>
      <c r="B21" s="33"/>
      <c r="C21" s="32"/>
      <c r="D21" s="32"/>
      <c r="E21" s="25" t="s">
        <v>34</v>
      </c>
      <c r="F21" s="32"/>
      <c r="G21" s="32"/>
      <c r="H21" s="32"/>
      <c r="I21" s="27" t="s">
        <v>28</v>
      </c>
      <c r="J21" s="25" t="s">
        <v>35</v>
      </c>
      <c r="K21" s="32"/>
      <c r="L21" s="42"/>
      <c r="S21" s="32"/>
      <c r="T21" s="32"/>
      <c r="U21" s="32"/>
      <c r="V21" s="32"/>
      <c r="W21" s="32"/>
      <c r="X21" s="32"/>
      <c r="Y21" s="32"/>
      <c r="Z21" s="32"/>
      <c r="AA21" s="32"/>
      <c r="AB21" s="32"/>
      <c r="AC21" s="32"/>
      <c r="AD21" s="32"/>
      <c r="AE21" s="32"/>
    </row>
    <row r="22" spans="1:31" s="2" customFormat="1" ht="6.95" customHeight="1" hidden="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hidden="1">
      <c r="A23" s="32"/>
      <c r="B23" s="33"/>
      <c r="C23" s="32"/>
      <c r="D23" s="27" t="s">
        <v>37</v>
      </c>
      <c r="E23" s="32"/>
      <c r="F23" s="32"/>
      <c r="G23" s="32"/>
      <c r="H23" s="32"/>
      <c r="I23" s="27" t="s">
        <v>25</v>
      </c>
      <c r="J23" s="25" t="s">
        <v>33</v>
      </c>
      <c r="K23" s="32"/>
      <c r="L23" s="42"/>
      <c r="S23" s="32"/>
      <c r="T23" s="32"/>
      <c r="U23" s="32"/>
      <c r="V23" s="32"/>
      <c r="W23" s="32"/>
      <c r="X23" s="32"/>
      <c r="Y23" s="32"/>
      <c r="Z23" s="32"/>
      <c r="AA23" s="32"/>
      <c r="AB23" s="32"/>
      <c r="AC23" s="32"/>
      <c r="AD23" s="32"/>
      <c r="AE23" s="32"/>
    </row>
    <row r="24" spans="1:31" s="2" customFormat="1" ht="18" customHeight="1" hidden="1">
      <c r="A24" s="32"/>
      <c r="B24" s="33"/>
      <c r="C24" s="32"/>
      <c r="D24" s="32"/>
      <c r="E24" s="25" t="s">
        <v>34</v>
      </c>
      <c r="F24" s="32"/>
      <c r="G24" s="32"/>
      <c r="H24" s="32"/>
      <c r="I24" s="27" t="s">
        <v>28</v>
      </c>
      <c r="J24" s="25" t="s">
        <v>35</v>
      </c>
      <c r="K24" s="32"/>
      <c r="L24" s="42"/>
      <c r="S24" s="32"/>
      <c r="T24" s="32"/>
      <c r="U24" s="32"/>
      <c r="V24" s="32"/>
      <c r="W24" s="32"/>
      <c r="X24" s="32"/>
      <c r="Y24" s="32"/>
      <c r="Z24" s="32"/>
      <c r="AA24" s="32"/>
      <c r="AB24" s="32"/>
      <c r="AC24" s="32"/>
      <c r="AD24" s="32"/>
      <c r="AE24" s="32"/>
    </row>
    <row r="25" spans="1:31" s="2" customFormat="1" ht="6.95" customHeight="1" hidden="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hidden="1">
      <c r="A26" s="32"/>
      <c r="B26" s="33"/>
      <c r="C26" s="32"/>
      <c r="D26" s="27" t="s">
        <v>38</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hidden="1">
      <c r="A27" s="99"/>
      <c r="B27" s="100"/>
      <c r="C27" s="99"/>
      <c r="D27" s="99"/>
      <c r="E27" s="251" t="s">
        <v>1</v>
      </c>
      <c r="F27" s="251"/>
      <c r="G27" s="251"/>
      <c r="H27" s="251"/>
      <c r="I27" s="99"/>
      <c r="J27" s="99"/>
      <c r="K27" s="99"/>
      <c r="L27" s="101"/>
      <c r="S27" s="99"/>
      <c r="T27" s="99"/>
      <c r="U27" s="99"/>
      <c r="V27" s="99"/>
      <c r="W27" s="99"/>
      <c r="X27" s="99"/>
      <c r="Y27" s="99"/>
      <c r="Z27" s="99"/>
      <c r="AA27" s="99"/>
      <c r="AB27" s="99"/>
      <c r="AC27" s="99"/>
      <c r="AD27" s="99"/>
      <c r="AE27" s="99"/>
    </row>
    <row r="28" spans="1:31" s="2" customFormat="1" ht="6.95" customHeight="1" hidden="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hidden="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hidden="1">
      <c r="A30" s="32"/>
      <c r="B30" s="33"/>
      <c r="C30" s="32"/>
      <c r="D30" s="102" t="s">
        <v>39</v>
      </c>
      <c r="E30" s="32"/>
      <c r="F30" s="32"/>
      <c r="G30" s="32"/>
      <c r="H30" s="32"/>
      <c r="I30" s="32"/>
      <c r="J30" s="71">
        <f>ROUND(J117,2)</f>
        <v>0</v>
      </c>
      <c r="K30" s="32"/>
      <c r="L30" s="42"/>
      <c r="S30" s="32"/>
      <c r="T30" s="32"/>
      <c r="U30" s="32"/>
      <c r="V30" s="32"/>
      <c r="W30" s="32"/>
      <c r="X30" s="32"/>
      <c r="Y30" s="32"/>
      <c r="Z30" s="32"/>
      <c r="AA30" s="32"/>
      <c r="AB30" s="32"/>
      <c r="AC30" s="32"/>
      <c r="AD30" s="32"/>
      <c r="AE30" s="32"/>
    </row>
    <row r="31" spans="1:31" s="2" customFormat="1" ht="6.95" customHeight="1" hidden="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hidden="1">
      <c r="A32" s="32"/>
      <c r="B32" s="33"/>
      <c r="C32" s="32"/>
      <c r="D32" s="32"/>
      <c r="E32" s="32"/>
      <c r="F32" s="36" t="s">
        <v>41</v>
      </c>
      <c r="G32" s="32"/>
      <c r="H32" s="32"/>
      <c r="I32" s="36" t="s">
        <v>40</v>
      </c>
      <c r="J32" s="36" t="s">
        <v>42</v>
      </c>
      <c r="K32" s="32"/>
      <c r="L32" s="42"/>
      <c r="S32" s="32"/>
      <c r="T32" s="32"/>
      <c r="U32" s="32"/>
      <c r="V32" s="32"/>
      <c r="W32" s="32"/>
      <c r="X32" s="32"/>
      <c r="Y32" s="32"/>
      <c r="Z32" s="32"/>
      <c r="AA32" s="32"/>
      <c r="AB32" s="32"/>
      <c r="AC32" s="32"/>
      <c r="AD32" s="32"/>
      <c r="AE32" s="32"/>
    </row>
    <row r="33" spans="1:31" s="2" customFormat="1" ht="14.45" customHeight="1" hidden="1">
      <c r="A33" s="32"/>
      <c r="B33" s="33"/>
      <c r="C33" s="32"/>
      <c r="D33" s="103" t="s">
        <v>43</v>
      </c>
      <c r="E33" s="27" t="s">
        <v>44</v>
      </c>
      <c r="F33" s="104">
        <f>ROUND((SUM(BE117:BE148)),2)</f>
        <v>0</v>
      </c>
      <c r="G33" s="32"/>
      <c r="H33" s="32"/>
      <c r="I33" s="105">
        <v>0.21</v>
      </c>
      <c r="J33" s="104">
        <f>ROUND(((SUM(BE117:BE148))*I33),2)</f>
        <v>0</v>
      </c>
      <c r="K33" s="32"/>
      <c r="L33" s="42"/>
      <c r="S33" s="32"/>
      <c r="T33" s="32"/>
      <c r="U33" s="32"/>
      <c r="V33" s="32"/>
      <c r="W33" s="32"/>
      <c r="X33" s="32"/>
      <c r="Y33" s="32"/>
      <c r="Z33" s="32"/>
      <c r="AA33" s="32"/>
      <c r="AB33" s="32"/>
      <c r="AC33" s="32"/>
      <c r="AD33" s="32"/>
      <c r="AE33" s="32"/>
    </row>
    <row r="34" spans="1:31" s="2" customFormat="1" ht="14.45" customHeight="1" hidden="1">
      <c r="A34" s="32"/>
      <c r="B34" s="33"/>
      <c r="C34" s="32"/>
      <c r="D34" s="32"/>
      <c r="E34" s="27" t="s">
        <v>45</v>
      </c>
      <c r="F34" s="104">
        <f>ROUND((SUM(BF117:BF148)),2)</f>
        <v>0</v>
      </c>
      <c r="G34" s="32"/>
      <c r="H34" s="32"/>
      <c r="I34" s="105">
        <v>0.15</v>
      </c>
      <c r="J34" s="104">
        <f>ROUND(((SUM(BF117:BF148))*I34),2)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46</v>
      </c>
      <c r="F35" s="104">
        <f>ROUND((SUM(BG117:BG148)),2)</f>
        <v>0</v>
      </c>
      <c r="G35" s="32"/>
      <c r="H35" s="32"/>
      <c r="I35" s="105">
        <v>0.21</v>
      </c>
      <c r="J35" s="104">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47</v>
      </c>
      <c r="F36" s="104">
        <f>ROUND((SUM(BH117:BH148)),2)</f>
        <v>0</v>
      </c>
      <c r="G36" s="32"/>
      <c r="H36" s="32"/>
      <c r="I36" s="105">
        <v>0.15</v>
      </c>
      <c r="J36" s="104">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48</v>
      </c>
      <c r="F37" s="104">
        <f>ROUND((SUM(BI117:BI148)),2)</f>
        <v>0</v>
      </c>
      <c r="G37" s="32"/>
      <c r="H37" s="32"/>
      <c r="I37" s="105">
        <v>0</v>
      </c>
      <c r="J37" s="104">
        <f>0</f>
        <v>0</v>
      </c>
      <c r="K37" s="32"/>
      <c r="L37" s="42"/>
      <c r="S37" s="32"/>
      <c r="T37" s="32"/>
      <c r="U37" s="32"/>
      <c r="V37" s="32"/>
      <c r="W37" s="32"/>
      <c r="X37" s="32"/>
      <c r="Y37" s="32"/>
      <c r="Z37" s="32"/>
      <c r="AA37" s="32"/>
      <c r="AB37" s="32"/>
      <c r="AC37" s="32"/>
      <c r="AD37" s="32"/>
      <c r="AE37" s="32"/>
    </row>
    <row r="38" spans="1:31" s="2" customFormat="1" ht="6.95" customHeight="1" hidden="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hidden="1">
      <c r="A39" s="32"/>
      <c r="B39" s="33"/>
      <c r="C39" s="106"/>
      <c r="D39" s="107" t="s">
        <v>49</v>
      </c>
      <c r="E39" s="60"/>
      <c r="F39" s="60"/>
      <c r="G39" s="108" t="s">
        <v>50</v>
      </c>
      <c r="H39" s="109" t="s">
        <v>51</v>
      </c>
      <c r="I39" s="60"/>
      <c r="J39" s="110">
        <f>SUM(J30:J37)</f>
        <v>0</v>
      </c>
      <c r="K39" s="111"/>
      <c r="L39" s="42"/>
      <c r="S39" s="32"/>
      <c r="T39" s="32"/>
      <c r="U39" s="32"/>
      <c r="V39" s="32"/>
      <c r="W39" s="32"/>
      <c r="X39" s="32"/>
      <c r="Y39" s="32"/>
      <c r="Z39" s="32"/>
      <c r="AA39" s="32"/>
      <c r="AB39" s="32"/>
      <c r="AC39" s="32"/>
      <c r="AD39" s="32"/>
      <c r="AE39" s="32"/>
    </row>
    <row r="40" spans="1:31" s="2" customFormat="1" ht="14.45" customHeight="1" hidden="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42"/>
      <c r="D50" s="43" t="s">
        <v>52</v>
      </c>
      <c r="E50" s="44"/>
      <c r="F50" s="44"/>
      <c r="G50" s="43" t="s">
        <v>53</v>
      </c>
      <c r="H50" s="44"/>
      <c r="I50" s="44"/>
      <c r="J50" s="44"/>
      <c r="K50" s="44"/>
      <c r="L50" s="42"/>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75" hidden="1">
      <c r="A61" s="32"/>
      <c r="B61" s="33"/>
      <c r="C61" s="32"/>
      <c r="D61" s="45" t="s">
        <v>54</v>
      </c>
      <c r="E61" s="35"/>
      <c r="F61" s="112" t="s">
        <v>55</v>
      </c>
      <c r="G61" s="45" t="s">
        <v>54</v>
      </c>
      <c r="H61" s="35"/>
      <c r="I61" s="35"/>
      <c r="J61" s="113" t="s">
        <v>55</v>
      </c>
      <c r="K61" s="35"/>
      <c r="L61" s="42"/>
      <c r="S61" s="32"/>
      <c r="T61" s="32"/>
      <c r="U61" s="32"/>
      <c r="V61" s="32"/>
      <c r="W61" s="32"/>
      <c r="X61" s="32"/>
      <c r="Y61" s="32"/>
      <c r="Z61" s="32"/>
      <c r="AA61" s="32"/>
      <c r="AB61" s="32"/>
      <c r="AC61" s="32"/>
      <c r="AD61" s="32"/>
      <c r="AE61" s="32"/>
    </row>
    <row r="62" spans="2:12" ht="12" hidden="1">
      <c r="B62" s="20"/>
      <c r="L62" s="20"/>
    </row>
    <row r="63" spans="2:12" ht="12" hidden="1">
      <c r="B63" s="20"/>
      <c r="L63" s="20"/>
    </row>
    <row r="64" spans="2:12" ht="12" hidden="1">
      <c r="B64" s="20"/>
      <c r="L64" s="20"/>
    </row>
    <row r="65" spans="1:31" s="2" customFormat="1" ht="12.75" hidden="1">
      <c r="A65" s="32"/>
      <c r="B65" s="33"/>
      <c r="C65" s="32"/>
      <c r="D65" s="43" t="s">
        <v>56</v>
      </c>
      <c r="E65" s="46"/>
      <c r="F65" s="46"/>
      <c r="G65" s="43" t="s">
        <v>57</v>
      </c>
      <c r="H65" s="46"/>
      <c r="I65" s="46"/>
      <c r="J65" s="46"/>
      <c r="K65" s="46"/>
      <c r="L65" s="42"/>
      <c r="S65" s="32"/>
      <c r="T65" s="32"/>
      <c r="U65" s="32"/>
      <c r="V65" s="32"/>
      <c r="W65" s="32"/>
      <c r="X65" s="32"/>
      <c r="Y65" s="32"/>
      <c r="Z65" s="32"/>
      <c r="AA65" s="32"/>
      <c r="AB65" s="32"/>
      <c r="AC65" s="32"/>
      <c r="AD65" s="32"/>
      <c r="AE65" s="32"/>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75" hidden="1">
      <c r="A76" s="32"/>
      <c r="B76" s="33"/>
      <c r="C76" s="32"/>
      <c r="D76" s="45" t="s">
        <v>54</v>
      </c>
      <c r="E76" s="35"/>
      <c r="F76" s="112" t="s">
        <v>55</v>
      </c>
      <c r="G76" s="45" t="s">
        <v>54</v>
      </c>
      <c r="H76" s="35"/>
      <c r="I76" s="35"/>
      <c r="J76" s="113" t="s">
        <v>55</v>
      </c>
      <c r="K76" s="35"/>
      <c r="L76" s="42"/>
      <c r="S76" s="32"/>
      <c r="T76" s="32"/>
      <c r="U76" s="32"/>
      <c r="V76" s="32"/>
      <c r="W76" s="32"/>
      <c r="X76" s="32"/>
      <c r="Y76" s="32"/>
      <c r="Z76" s="32"/>
      <c r="AA76" s="32"/>
      <c r="AB76" s="32"/>
      <c r="AC76" s="32"/>
      <c r="AD76" s="32"/>
      <c r="AE76" s="32"/>
    </row>
    <row r="77" spans="1:31" s="2" customFormat="1" ht="14.45" customHeight="1" hidden="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78" ht="12" hidden="1"/>
    <row r="79" ht="12" hidden="1"/>
    <row r="80" ht="12" hidden="1"/>
    <row r="81" spans="1:31" s="2" customFormat="1" ht="6.95" customHeight="1" hidden="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hidden="1">
      <c r="A82" s="32"/>
      <c r="B82" s="33"/>
      <c r="C82" s="21" t="s">
        <v>186</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hidden="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hidden="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hidden="1">
      <c r="A85" s="32"/>
      <c r="B85" s="33"/>
      <c r="C85" s="32"/>
      <c r="D85" s="32"/>
      <c r="E85" s="259" t="str">
        <f>E7</f>
        <v>Oprava nástupišť č. 5 a 6 v žst. Brno hl.n.</v>
      </c>
      <c r="F85" s="260"/>
      <c r="G85" s="260"/>
      <c r="H85" s="260"/>
      <c r="I85" s="32"/>
      <c r="J85" s="32"/>
      <c r="K85" s="32"/>
      <c r="L85" s="42"/>
      <c r="S85" s="32"/>
      <c r="T85" s="32"/>
      <c r="U85" s="32"/>
      <c r="V85" s="32"/>
      <c r="W85" s="32"/>
      <c r="X85" s="32"/>
      <c r="Y85" s="32"/>
      <c r="Z85" s="32"/>
      <c r="AA85" s="32"/>
      <c r="AB85" s="32"/>
      <c r="AC85" s="32"/>
      <c r="AD85" s="32"/>
      <c r="AE85" s="32"/>
    </row>
    <row r="86" spans="1:31" s="2" customFormat="1" ht="12" customHeight="1" hidden="1">
      <c r="A86" s="32"/>
      <c r="B86" s="33"/>
      <c r="C86" s="27" t="s">
        <v>184</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hidden="1">
      <c r="A87" s="32"/>
      <c r="B87" s="33"/>
      <c r="C87" s="32"/>
      <c r="D87" s="32"/>
      <c r="E87" s="232" t="str">
        <f>E9</f>
        <v>SO 617 - Ukolejnění (nástupiště č.6)</v>
      </c>
      <c r="F87" s="258"/>
      <c r="G87" s="258"/>
      <c r="H87" s="258"/>
      <c r="I87" s="32"/>
      <c r="J87" s="32"/>
      <c r="K87" s="32"/>
      <c r="L87" s="42"/>
      <c r="S87" s="32"/>
      <c r="T87" s="32"/>
      <c r="U87" s="32"/>
      <c r="V87" s="32"/>
      <c r="W87" s="32"/>
      <c r="X87" s="32"/>
      <c r="Y87" s="32"/>
      <c r="Z87" s="32"/>
      <c r="AA87" s="32"/>
      <c r="AB87" s="32"/>
      <c r="AC87" s="32"/>
      <c r="AD87" s="32"/>
      <c r="AE87" s="32"/>
    </row>
    <row r="88" spans="1:31" s="2" customFormat="1" ht="6.95" customHeight="1" hidden="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hidden="1">
      <c r="A89" s="32"/>
      <c r="B89" s="33"/>
      <c r="C89" s="27" t="s">
        <v>20</v>
      </c>
      <c r="D89" s="32"/>
      <c r="E89" s="32"/>
      <c r="F89" s="25" t="str">
        <f>F12</f>
        <v>Brno hl.n.</v>
      </c>
      <c r="G89" s="32"/>
      <c r="H89" s="32"/>
      <c r="I89" s="27" t="s">
        <v>22</v>
      </c>
      <c r="J89" s="55" t="str">
        <f>IF(J12="","",J12)</f>
        <v>18. 2. 2021</v>
      </c>
      <c r="K89" s="32"/>
      <c r="L89" s="42"/>
      <c r="S89" s="32"/>
      <c r="T89" s="32"/>
      <c r="U89" s="32"/>
      <c r="V89" s="32"/>
      <c r="W89" s="32"/>
      <c r="X89" s="32"/>
      <c r="Y89" s="32"/>
      <c r="Z89" s="32"/>
      <c r="AA89" s="32"/>
      <c r="AB89" s="32"/>
      <c r="AC89" s="32"/>
      <c r="AD89" s="32"/>
      <c r="AE89" s="32"/>
    </row>
    <row r="90" spans="1:31" s="2" customFormat="1" ht="6.95" customHeight="1" hidden="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25.7" customHeight="1" hidden="1">
      <c r="A91" s="32"/>
      <c r="B91" s="33"/>
      <c r="C91" s="27" t="s">
        <v>24</v>
      </c>
      <c r="D91" s="32"/>
      <c r="E91" s="32"/>
      <c r="F91" s="25" t="str">
        <f>E15</f>
        <v>Správa železnic, státní organizace</v>
      </c>
      <c r="G91" s="32"/>
      <c r="H91" s="32"/>
      <c r="I91" s="27" t="s">
        <v>32</v>
      </c>
      <c r="J91" s="30" t="str">
        <f>E21</f>
        <v>DMC Havlíčkův Brod, s.r.o.</v>
      </c>
      <c r="K91" s="32"/>
      <c r="L91" s="42"/>
      <c r="S91" s="32"/>
      <c r="T91" s="32"/>
      <c r="U91" s="32"/>
      <c r="V91" s="32"/>
      <c r="W91" s="32"/>
      <c r="X91" s="32"/>
      <c r="Y91" s="32"/>
      <c r="Z91" s="32"/>
      <c r="AA91" s="32"/>
      <c r="AB91" s="32"/>
      <c r="AC91" s="32"/>
      <c r="AD91" s="32"/>
      <c r="AE91" s="32"/>
    </row>
    <row r="92" spans="1:31" s="2" customFormat="1" ht="25.7" customHeight="1" hidden="1">
      <c r="A92" s="32"/>
      <c r="B92" s="33"/>
      <c r="C92" s="27" t="s">
        <v>30</v>
      </c>
      <c r="D92" s="32"/>
      <c r="E92" s="32"/>
      <c r="F92" s="25" t="str">
        <f>IF(E18="","",E18)</f>
        <v>Vyplň údaj</v>
      </c>
      <c r="G92" s="32"/>
      <c r="H92" s="32"/>
      <c r="I92" s="27" t="s">
        <v>37</v>
      </c>
      <c r="J92" s="30" t="str">
        <f>E24</f>
        <v>DMC Havlíčkův Brod, s.r.o.</v>
      </c>
      <c r="K92" s="32"/>
      <c r="L92" s="42"/>
      <c r="S92" s="32"/>
      <c r="T92" s="32"/>
      <c r="U92" s="32"/>
      <c r="V92" s="32"/>
      <c r="W92" s="32"/>
      <c r="X92" s="32"/>
      <c r="Y92" s="32"/>
      <c r="Z92" s="32"/>
      <c r="AA92" s="32"/>
      <c r="AB92" s="32"/>
      <c r="AC92" s="32"/>
      <c r="AD92" s="32"/>
      <c r="AE92" s="32"/>
    </row>
    <row r="93" spans="1:31" s="2" customFormat="1" ht="10.35" customHeight="1" hidden="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hidden="1">
      <c r="A94" s="32"/>
      <c r="B94" s="33"/>
      <c r="C94" s="114" t="s">
        <v>187</v>
      </c>
      <c r="D94" s="106"/>
      <c r="E94" s="106"/>
      <c r="F94" s="106"/>
      <c r="G94" s="106"/>
      <c r="H94" s="106"/>
      <c r="I94" s="106"/>
      <c r="J94" s="115" t="s">
        <v>188</v>
      </c>
      <c r="K94" s="106"/>
      <c r="L94" s="42"/>
      <c r="S94" s="32"/>
      <c r="T94" s="32"/>
      <c r="U94" s="32"/>
      <c r="V94" s="32"/>
      <c r="W94" s="32"/>
      <c r="X94" s="32"/>
      <c r="Y94" s="32"/>
      <c r="Z94" s="32"/>
      <c r="AA94" s="32"/>
      <c r="AB94" s="32"/>
      <c r="AC94" s="32"/>
      <c r="AD94" s="32"/>
      <c r="AE94" s="32"/>
    </row>
    <row r="95" spans="1:31" s="2" customFormat="1" ht="10.35" customHeight="1" hidden="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hidden="1">
      <c r="A96" s="32"/>
      <c r="B96" s="33"/>
      <c r="C96" s="116" t="s">
        <v>189</v>
      </c>
      <c r="D96" s="32"/>
      <c r="E96" s="32"/>
      <c r="F96" s="32"/>
      <c r="G96" s="32"/>
      <c r="H96" s="32"/>
      <c r="I96" s="32"/>
      <c r="J96" s="71">
        <f>J117</f>
        <v>0</v>
      </c>
      <c r="K96" s="32"/>
      <c r="L96" s="42"/>
      <c r="S96" s="32"/>
      <c r="T96" s="32"/>
      <c r="U96" s="32"/>
      <c r="V96" s="32"/>
      <c r="W96" s="32"/>
      <c r="X96" s="32"/>
      <c r="Y96" s="32"/>
      <c r="Z96" s="32"/>
      <c r="AA96" s="32"/>
      <c r="AB96" s="32"/>
      <c r="AC96" s="32"/>
      <c r="AD96" s="32"/>
      <c r="AE96" s="32"/>
      <c r="AU96" s="17" t="s">
        <v>190</v>
      </c>
    </row>
    <row r="97" spans="2:12" s="9" customFormat="1" ht="24.95" customHeight="1" hidden="1">
      <c r="B97" s="117"/>
      <c r="D97" s="118" t="s">
        <v>607</v>
      </c>
      <c r="E97" s="119"/>
      <c r="F97" s="119"/>
      <c r="G97" s="119"/>
      <c r="H97" s="119"/>
      <c r="I97" s="119"/>
      <c r="J97" s="120">
        <f>J126</f>
        <v>0</v>
      </c>
      <c r="L97" s="117"/>
    </row>
    <row r="98" spans="1:31" s="2" customFormat="1" ht="21.75" customHeight="1" hidden="1">
      <c r="A98" s="32"/>
      <c r="B98" s="33"/>
      <c r="C98" s="32"/>
      <c r="D98" s="32"/>
      <c r="E98" s="32"/>
      <c r="F98" s="32"/>
      <c r="G98" s="32"/>
      <c r="H98" s="32"/>
      <c r="I98" s="32"/>
      <c r="J98" s="32"/>
      <c r="K98" s="32"/>
      <c r="L98" s="42"/>
      <c r="S98" s="32"/>
      <c r="T98" s="32"/>
      <c r="U98" s="32"/>
      <c r="V98" s="32"/>
      <c r="W98" s="32"/>
      <c r="X98" s="32"/>
      <c r="Y98" s="32"/>
      <c r="Z98" s="32"/>
      <c r="AA98" s="32"/>
      <c r="AB98" s="32"/>
      <c r="AC98" s="32"/>
      <c r="AD98" s="32"/>
      <c r="AE98" s="32"/>
    </row>
    <row r="99" spans="1:31" s="2" customFormat="1" ht="6.95" customHeight="1" hidden="1">
      <c r="A99" s="32"/>
      <c r="B99" s="47"/>
      <c r="C99" s="48"/>
      <c r="D99" s="48"/>
      <c r="E99" s="48"/>
      <c r="F99" s="48"/>
      <c r="G99" s="48"/>
      <c r="H99" s="48"/>
      <c r="I99" s="48"/>
      <c r="J99" s="48"/>
      <c r="K99" s="48"/>
      <c r="L99" s="42"/>
      <c r="S99" s="32"/>
      <c r="T99" s="32"/>
      <c r="U99" s="32"/>
      <c r="V99" s="32"/>
      <c r="W99" s="32"/>
      <c r="X99" s="32"/>
      <c r="Y99" s="32"/>
      <c r="Z99" s="32"/>
      <c r="AA99" s="32"/>
      <c r="AB99" s="32"/>
      <c r="AC99" s="32"/>
      <c r="AD99" s="32"/>
      <c r="AE99" s="32"/>
    </row>
    <row r="100" ht="12" hidden="1"/>
    <row r="101" ht="12" hidden="1"/>
    <row r="102" ht="12" hidden="1"/>
    <row r="103" spans="1:31" s="2" customFormat="1" ht="6.95" customHeight="1">
      <c r="A103" s="32"/>
      <c r="B103" s="49"/>
      <c r="C103" s="50"/>
      <c r="D103" s="50"/>
      <c r="E103" s="50"/>
      <c r="F103" s="50"/>
      <c r="G103" s="50"/>
      <c r="H103" s="50"/>
      <c r="I103" s="50"/>
      <c r="J103" s="50"/>
      <c r="K103" s="50"/>
      <c r="L103" s="42"/>
      <c r="S103" s="32"/>
      <c r="T103" s="32"/>
      <c r="U103" s="32"/>
      <c r="V103" s="32"/>
      <c r="W103" s="32"/>
      <c r="X103" s="32"/>
      <c r="Y103" s="32"/>
      <c r="Z103" s="32"/>
      <c r="AA103" s="32"/>
      <c r="AB103" s="32"/>
      <c r="AC103" s="32"/>
      <c r="AD103" s="32"/>
      <c r="AE103" s="32"/>
    </row>
    <row r="104" spans="1:31" s="2" customFormat="1" ht="24.95" customHeight="1">
      <c r="A104" s="32"/>
      <c r="B104" s="33"/>
      <c r="C104" s="21" t="s">
        <v>192</v>
      </c>
      <c r="D104" s="32"/>
      <c r="E104" s="32"/>
      <c r="F104" s="32"/>
      <c r="G104" s="32"/>
      <c r="H104" s="32"/>
      <c r="I104" s="32"/>
      <c r="J104" s="32"/>
      <c r="K104" s="32"/>
      <c r="L104" s="42"/>
      <c r="S104" s="32"/>
      <c r="T104" s="32"/>
      <c r="U104" s="32"/>
      <c r="V104" s="32"/>
      <c r="W104" s="32"/>
      <c r="X104" s="32"/>
      <c r="Y104" s="32"/>
      <c r="Z104" s="32"/>
      <c r="AA104" s="32"/>
      <c r="AB104" s="32"/>
      <c r="AC104" s="32"/>
      <c r="AD104" s="32"/>
      <c r="AE104" s="32"/>
    </row>
    <row r="105" spans="1:31" s="2" customFormat="1" ht="6.95" customHeight="1">
      <c r="A105" s="32"/>
      <c r="B105" s="33"/>
      <c r="C105" s="32"/>
      <c r="D105" s="32"/>
      <c r="E105" s="32"/>
      <c r="F105" s="32"/>
      <c r="G105" s="32"/>
      <c r="H105" s="32"/>
      <c r="I105" s="32"/>
      <c r="J105" s="32"/>
      <c r="K105" s="32"/>
      <c r="L105" s="42"/>
      <c r="S105" s="32"/>
      <c r="T105" s="32"/>
      <c r="U105" s="32"/>
      <c r="V105" s="32"/>
      <c r="W105" s="32"/>
      <c r="X105" s="32"/>
      <c r="Y105" s="32"/>
      <c r="Z105" s="32"/>
      <c r="AA105" s="32"/>
      <c r="AB105" s="32"/>
      <c r="AC105" s="32"/>
      <c r="AD105" s="32"/>
      <c r="AE105" s="32"/>
    </row>
    <row r="106" spans="1:31" s="2" customFormat="1" ht="12" customHeight="1">
      <c r="A106" s="32"/>
      <c r="B106" s="33"/>
      <c r="C106" s="27" t="s">
        <v>16</v>
      </c>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16.5" customHeight="1">
      <c r="A107" s="32"/>
      <c r="B107" s="33"/>
      <c r="C107" s="32"/>
      <c r="D107" s="32"/>
      <c r="E107" s="259" t="str">
        <f>E7</f>
        <v>Oprava nástupišť č. 5 a 6 v žst. Brno hl.n.</v>
      </c>
      <c r="F107" s="260"/>
      <c r="G107" s="260"/>
      <c r="H107" s="260"/>
      <c r="I107" s="32"/>
      <c r="J107" s="32"/>
      <c r="K107" s="32"/>
      <c r="L107" s="42"/>
      <c r="S107" s="32"/>
      <c r="T107" s="32"/>
      <c r="U107" s="32"/>
      <c r="V107" s="32"/>
      <c r="W107" s="32"/>
      <c r="X107" s="32"/>
      <c r="Y107" s="32"/>
      <c r="Z107" s="32"/>
      <c r="AA107" s="32"/>
      <c r="AB107" s="32"/>
      <c r="AC107" s="32"/>
      <c r="AD107" s="32"/>
      <c r="AE107" s="32"/>
    </row>
    <row r="108" spans="1:31" s="2" customFormat="1" ht="12" customHeight="1">
      <c r="A108" s="32"/>
      <c r="B108" s="33"/>
      <c r="C108" s="27" t="s">
        <v>184</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6.5" customHeight="1">
      <c r="A109" s="32"/>
      <c r="B109" s="33"/>
      <c r="C109" s="32"/>
      <c r="D109" s="32"/>
      <c r="E109" s="232" t="str">
        <f>E9</f>
        <v>SO 617 - Ukolejnění (nástupiště č.6)</v>
      </c>
      <c r="F109" s="258"/>
      <c r="G109" s="258"/>
      <c r="H109" s="258"/>
      <c r="I109" s="32"/>
      <c r="J109" s="32"/>
      <c r="K109" s="32"/>
      <c r="L109" s="42"/>
      <c r="S109" s="32"/>
      <c r="T109" s="32"/>
      <c r="U109" s="32"/>
      <c r="V109" s="32"/>
      <c r="W109" s="32"/>
      <c r="X109" s="32"/>
      <c r="Y109" s="32"/>
      <c r="Z109" s="32"/>
      <c r="AA109" s="32"/>
      <c r="AB109" s="32"/>
      <c r="AC109" s="32"/>
      <c r="AD109" s="32"/>
      <c r="AE109" s="32"/>
    </row>
    <row r="110" spans="1:31" s="2" customFormat="1" ht="6.95" customHeight="1">
      <c r="A110" s="32"/>
      <c r="B110" s="33"/>
      <c r="C110" s="32"/>
      <c r="D110" s="32"/>
      <c r="E110" s="32"/>
      <c r="F110" s="32"/>
      <c r="G110" s="32"/>
      <c r="H110" s="32"/>
      <c r="I110" s="32"/>
      <c r="J110" s="32"/>
      <c r="K110" s="32"/>
      <c r="L110" s="42"/>
      <c r="S110" s="32"/>
      <c r="T110" s="32"/>
      <c r="U110" s="32"/>
      <c r="V110" s="32"/>
      <c r="W110" s="32"/>
      <c r="X110" s="32"/>
      <c r="Y110" s="32"/>
      <c r="Z110" s="32"/>
      <c r="AA110" s="32"/>
      <c r="AB110" s="32"/>
      <c r="AC110" s="32"/>
      <c r="AD110" s="32"/>
      <c r="AE110" s="32"/>
    </row>
    <row r="111" spans="1:31" s="2" customFormat="1" ht="12" customHeight="1">
      <c r="A111" s="32"/>
      <c r="B111" s="33"/>
      <c r="C111" s="27" t="s">
        <v>20</v>
      </c>
      <c r="D111" s="32"/>
      <c r="E111" s="32"/>
      <c r="F111" s="25" t="str">
        <f>F12</f>
        <v>Brno hl.n.</v>
      </c>
      <c r="G111" s="32"/>
      <c r="H111" s="32"/>
      <c r="I111" s="27" t="s">
        <v>22</v>
      </c>
      <c r="J111" s="55" t="str">
        <f>IF(J12="","",J12)</f>
        <v>18. 2. 2021</v>
      </c>
      <c r="K111" s="32"/>
      <c r="L111" s="42"/>
      <c r="S111" s="32"/>
      <c r="T111" s="32"/>
      <c r="U111" s="32"/>
      <c r="V111" s="32"/>
      <c r="W111" s="32"/>
      <c r="X111" s="32"/>
      <c r="Y111" s="32"/>
      <c r="Z111" s="32"/>
      <c r="AA111" s="32"/>
      <c r="AB111" s="32"/>
      <c r="AC111" s="32"/>
      <c r="AD111" s="32"/>
      <c r="AE111" s="32"/>
    </row>
    <row r="112" spans="1:31" s="2" customFormat="1" ht="6.95" customHeight="1">
      <c r="A112" s="32"/>
      <c r="B112" s="33"/>
      <c r="C112" s="32"/>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25.7" customHeight="1">
      <c r="A113" s="32"/>
      <c r="B113" s="33"/>
      <c r="C113" s="27" t="s">
        <v>24</v>
      </c>
      <c r="D113" s="32"/>
      <c r="E113" s="32"/>
      <c r="F113" s="25" t="str">
        <f>E15</f>
        <v>Správa železnic, státní organizace</v>
      </c>
      <c r="G113" s="32"/>
      <c r="H113" s="32"/>
      <c r="I113" s="27" t="s">
        <v>32</v>
      </c>
      <c r="J113" s="30" t="str">
        <f>E21</f>
        <v>DMC Havlíčkův Brod, s.r.o.</v>
      </c>
      <c r="K113" s="32"/>
      <c r="L113" s="42"/>
      <c r="S113" s="32"/>
      <c r="T113" s="32"/>
      <c r="U113" s="32"/>
      <c r="V113" s="32"/>
      <c r="W113" s="32"/>
      <c r="X113" s="32"/>
      <c r="Y113" s="32"/>
      <c r="Z113" s="32"/>
      <c r="AA113" s="32"/>
      <c r="AB113" s="32"/>
      <c r="AC113" s="32"/>
      <c r="AD113" s="32"/>
      <c r="AE113" s="32"/>
    </row>
    <row r="114" spans="1:31" s="2" customFormat="1" ht="25.7" customHeight="1">
      <c r="A114" s="32"/>
      <c r="B114" s="33"/>
      <c r="C114" s="27" t="s">
        <v>30</v>
      </c>
      <c r="D114" s="32"/>
      <c r="E114" s="32"/>
      <c r="F114" s="25" t="str">
        <f>IF(E18="","",E18)</f>
        <v>Vyplň údaj</v>
      </c>
      <c r="G114" s="32"/>
      <c r="H114" s="32"/>
      <c r="I114" s="27" t="s">
        <v>37</v>
      </c>
      <c r="J114" s="30" t="str">
        <f>E24</f>
        <v>DMC Havlíčkův Brod, s.r.o.</v>
      </c>
      <c r="K114" s="32"/>
      <c r="L114" s="42"/>
      <c r="S114" s="32"/>
      <c r="T114" s="32"/>
      <c r="U114" s="32"/>
      <c r="V114" s="32"/>
      <c r="W114" s="32"/>
      <c r="X114" s="32"/>
      <c r="Y114" s="32"/>
      <c r="Z114" s="32"/>
      <c r="AA114" s="32"/>
      <c r="AB114" s="32"/>
      <c r="AC114" s="32"/>
      <c r="AD114" s="32"/>
      <c r="AE114" s="32"/>
    </row>
    <row r="115" spans="1:31" s="2" customFormat="1" ht="10.35" customHeight="1">
      <c r="A115" s="32"/>
      <c r="B115" s="33"/>
      <c r="C115" s="32"/>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10" customFormat="1" ht="29.25" customHeight="1">
      <c r="A116" s="121"/>
      <c r="B116" s="122"/>
      <c r="C116" s="123" t="s">
        <v>193</v>
      </c>
      <c r="D116" s="124" t="s">
        <v>64</v>
      </c>
      <c r="E116" s="124" t="s">
        <v>60</v>
      </c>
      <c r="F116" s="124" t="s">
        <v>61</v>
      </c>
      <c r="G116" s="124" t="s">
        <v>194</v>
      </c>
      <c r="H116" s="124" t="s">
        <v>195</v>
      </c>
      <c r="I116" s="124" t="s">
        <v>196</v>
      </c>
      <c r="J116" s="125" t="s">
        <v>188</v>
      </c>
      <c r="K116" s="126" t="s">
        <v>197</v>
      </c>
      <c r="L116" s="127"/>
      <c r="M116" s="62" t="s">
        <v>1</v>
      </c>
      <c r="N116" s="63" t="s">
        <v>43</v>
      </c>
      <c r="O116" s="63" t="s">
        <v>198</v>
      </c>
      <c r="P116" s="63" t="s">
        <v>199</v>
      </c>
      <c r="Q116" s="63" t="s">
        <v>200</v>
      </c>
      <c r="R116" s="63" t="s">
        <v>201</v>
      </c>
      <c r="S116" s="63" t="s">
        <v>202</v>
      </c>
      <c r="T116" s="64" t="s">
        <v>203</v>
      </c>
      <c r="U116" s="121"/>
      <c r="V116" s="121"/>
      <c r="W116" s="121"/>
      <c r="X116" s="121"/>
      <c r="Y116" s="121"/>
      <c r="Z116" s="121"/>
      <c r="AA116" s="121"/>
      <c r="AB116" s="121"/>
      <c r="AC116" s="121"/>
      <c r="AD116" s="121"/>
      <c r="AE116" s="121"/>
    </row>
    <row r="117" spans="1:63" s="2" customFormat="1" ht="22.9" customHeight="1">
      <c r="A117" s="32"/>
      <c r="B117" s="33"/>
      <c r="C117" s="69" t="s">
        <v>204</v>
      </c>
      <c r="D117" s="32"/>
      <c r="E117" s="32"/>
      <c r="F117" s="32"/>
      <c r="G117" s="32"/>
      <c r="H117" s="32"/>
      <c r="I117" s="32"/>
      <c r="J117" s="128">
        <f>BK117</f>
        <v>0</v>
      </c>
      <c r="K117" s="32"/>
      <c r="L117" s="33"/>
      <c r="M117" s="65"/>
      <c r="N117" s="56"/>
      <c r="O117" s="66"/>
      <c r="P117" s="129">
        <f>P118+SUM(P119:P126)</f>
        <v>0</v>
      </c>
      <c r="Q117" s="66"/>
      <c r="R117" s="129">
        <f>R118+SUM(R119:R126)</f>
        <v>0</v>
      </c>
      <c r="S117" s="66"/>
      <c r="T117" s="130">
        <f>T118+SUM(T119:T126)</f>
        <v>0</v>
      </c>
      <c r="U117" s="32"/>
      <c r="V117" s="32"/>
      <c r="W117" s="32"/>
      <c r="X117" s="32"/>
      <c r="Y117" s="32"/>
      <c r="Z117" s="32"/>
      <c r="AA117" s="32"/>
      <c r="AB117" s="32"/>
      <c r="AC117" s="32"/>
      <c r="AD117" s="32"/>
      <c r="AE117" s="32"/>
      <c r="AT117" s="17" t="s">
        <v>78</v>
      </c>
      <c r="AU117" s="17" t="s">
        <v>190</v>
      </c>
      <c r="BK117" s="131">
        <f>BK118+SUM(BK119:BK126)</f>
        <v>0</v>
      </c>
    </row>
    <row r="118" spans="1:65" s="2" customFormat="1" ht="21.75" customHeight="1">
      <c r="A118" s="32"/>
      <c r="B118" s="143"/>
      <c r="C118" s="197" t="s">
        <v>87</v>
      </c>
      <c r="D118" s="197" t="s">
        <v>267</v>
      </c>
      <c r="E118" s="198" t="s">
        <v>2347</v>
      </c>
      <c r="F118" s="199" t="s">
        <v>2348</v>
      </c>
      <c r="G118" s="200" t="s">
        <v>333</v>
      </c>
      <c r="H118" s="201">
        <v>4</v>
      </c>
      <c r="I118" s="202"/>
      <c r="J118" s="203">
        <f>ROUND(I118*H118,2)</f>
        <v>0</v>
      </c>
      <c r="K118" s="204"/>
      <c r="L118" s="205"/>
      <c r="M118" s="206" t="s">
        <v>1</v>
      </c>
      <c r="N118" s="207" t="s">
        <v>44</v>
      </c>
      <c r="O118" s="58"/>
      <c r="P118" s="154">
        <f>O118*H118</f>
        <v>0</v>
      </c>
      <c r="Q118" s="154">
        <v>0</v>
      </c>
      <c r="R118" s="154">
        <f>Q118*H118</f>
        <v>0</v>
      </c>
      <c r="S118" s="154">
        <v>0</v>
      </c>
      <c r="T118" s="155">
        <f>S118*H118</f>
        <v>0</v>
      </c>
      <c r="U118" s="32"/>
      <c r="V118" s="32"/>
      <c r="W118" s="32"/>
      <c r="X118" s="32"/>
      <c r="Y118" s="32"/>
      <c r="Z118" s="32"/>
      <c r="AA118" s="32"/>
      <c r="AB118" s="32"/>
      <c r="AC118" s="32"/>
      <c r="AD118" s="32"/>
      <c r="AE118" s="32"/>
      <c r="AR118" s="156" t="s">
        <v>224</v>
      </c>
      <c r="AT118" s="156" t="s">
        <v>267</v>
      </c>
      <c r="AU118" s="156" t="s">
        <v>79</v>
      </c>
      <c r="AY118" s="17" t="s">
        <v>207</v>
      </c>
      <c r="BE118" s="157">
        <f>IF(N118="základní",J118,0)</f>
        <v>0</v>
      </c>
      <c r="BF118" s="157">
        <f>IF(N118="snížená",J118,0)</f>
        <v>0</v>
      </c>
      <c r="BG118" s="157">
        <f>IF(N118="zákl. přenesená",J118,0)</f>
        <v>0</v>
      </c>
      <c r="BH118" s="157">
        <f>IF(N118="sníž. přenesená",J118,0)</f>
        <v>0</v>
      </c>
      <c r="BI118" s="157">
        <f>IF(N118="nulová",J118,0)</f>
        <v>0</v>
      </c>
      <c r="BJ118" s="17" t="s">
        <v>87</v>
      </c>
      <c r="BK118" s="157">
        <f>ROUND(I118*H118,2)</f>
        <v>0</v>
      </c>
      <c r="BL118" s="17" t="s">
        <v>212</v>
      </c>
      <c r="BM118" s="156" t="s">
        <v>2395</v>
      </c>
    </row>
    <row r="119" spans="1:47" s="2" customFormat="1" ht="19.5">
      <c r="A119" s="32"/>
      <c r="B119" s="33"/>
      <c r="C119" s="32"/>
      <c r="D119" s="158" t="s">
        <v>213</v>
      </c>
      <c r="E119" s="32"/>
      <c r="F119" s="159" t="s">
        <v>2348</v>
      </c>
      <c r="G119" s="32"/>
      <c r="H119" s="32"/>
      <c r="I119" s="160"/>
      <c r="J119" s="32"/>
      <c r="K119" s="32"/>
      <c r="L119" s="33"/>
      <c r="M119" s="161"/>
      <c r="N119" s="162"/>
      <c r="O119" s="58"/>
      <c r="P119" s="58"/>
      <c r="Q119" s="58"/>
      <c r="R119" s="58"/>
      <c r="S119" s="58"/>
      <c r="T119" s="59"/>
      <c r="U119" s="32"/>
      <c r="V119" s="32"/>
      <c r="W119" s="32"/>
      <c r="X119" s="32"/>
      <c r="Y119" s="32"/>
      <c r="Z119" s="32"/>
      <c r="AA119" s="32"/>
      <c r="AB119" s="32"/>
      <c r="AC119" s="32"/>
      <c r="AD119" s="32"/>
      <c r="AE119" s="32"/>
      <c r="AT119" s="17" t="s">
        <v>213</v>
      </c>
      <c r="AU119" s="17" t="s">
        <v>79</v>
      </c>
    </row>
    <row r="120" spans="1:65" s="2" customFormat="1" ht="33" customHeight="1">
      <c r="A120" s="32"/>
      <c r="B120" s="143"/>
      <c r="C120" s="197" t="s">
        <v>89</v>
      </c>
      <c r="D120" s="197" t="s">
        <v>267</v>
      </c>
      <c r="E120" s="198" t="s">
        <v>2350</v>
      </c>
      <c r="F120" s="199" t="s">
        <v>2351</v>
      </c>
      <c r="G120" s="200" t="s">
        <v>333</v>
      </c>
      <c r="H120" s="201">
        <v>4</v>
      </c>
      <c r="I120" s="202"/>
      <c r="J120" s="203">
        <f>ROUND(I120*H120,2)</f>
        <v>0</v>
      </c>
      <c r="K120" s="204"/>
      <c r="L120" s="205"/>
      <c r="M120" s="206" t="s">
        <v>1</v>
      </c>
      <c r="N120" s="207" t="s">
        <v>44</v>
      </c>
      <c r="O120" s="58"/>
      <c r="P120" s="154">
        <f>O120*H120</f>
        <v>0</v>
      </c>
      <c r="Q120" s="154">
        <v>0</v>
      </c>
      <c r="R120" s="154">
        <f>Q120*H120</f>
        <v>0</v>
      </c>
      <c r="S120" s="154">
        <v>0</v>
      </c>
      <c r="T120" s="155">
        <f>S120*H120</f>
        <v>0</v>
      </c>
      <c r="U120" s="32"/>
      <c r="V120" s="32"/>
      <c r="W120" s="32"/>
      <c r="X120" s="32"/>
      <c r="Y120" s="32"/>
      <c r="Z120" s="32"/>
      <c r="AA120" s="32"/>
      <c r="AB120" s="32"/>
      <c r="AC120" s="32"/>
      <c r="AD120" s="32"/>
      <c r="AE120" s="32"/>
      <c r="AR120" s="156" t="s">
        <v>224</v>
      </c>
      <c r="AT120" s="156" t="s">
        <v>267</v>
      </c>
      <c r="AU120" s="156" t="s">
        <v>79</v>
      </c>
      <c r="AY120" s="17" t="s">
        <v>207</v>
      </c>
      <c r="BE120" s="157">
        <f>IF(N120="základní",J120,0)</f>
        <v>0</v>
      </c>
      <c r="BF120" s="157">
        <f>IF(N120="snížená",J120,0)</f>
        <v>0</v>
      </c>
      <c r="BG120" s="157">
        <f>IF(N120="zákl. přenesená",J120,0)</f>
        <v>0</v>
      </c>
      <c r="BH120" s="157">
        <f>IF(N120="sníž. přenesená",J120,0)</f>
        <v>0</v>
      </c>
      <c r="BI120" s="157">
        <f>IF(N120="nulová",J120,0)</f>
        <v>0</v>
      </c>
      <c r="BJ120" s="17" t="s">
        <v>87</v>
      </c>
      <c r="BK120" s="157">
        <f>ROUND(I120*H120,2)</f>
        <v>0</v>
      </c>
      <c r="BL120" s="17" t="s">
        <v>212</v>
      </c>
      <c r="BM120" s="156" t="s">
        <v>2396</v>
      </c>
    </row>
    <row r="121" spans="1:47" s="2" customFormat="1" ht="19.5">
      <c r="A121" s="32"/>
      <c r="B121" s="33"/>
      <c r="C121" s="32"/>
      <c r="D121" s="158" t="s">
        <v>213</v>
      </c>
      <c r="E121" s="32"/>
      <c r="F121" s="159" t="s">
        <v>2351</v>
      </c>
      <c r="G121" s="32"/>
      <c r="H121" s="32"/>
      <c r="I121" s="160"/>
      <c r="J121" s="32"/>
      <c r="K121" s="32"/>
      <c r="L121" s="33"/>
      <c r="M121" s="161"/>
      <c r="N121" s="162"/>
      <c r="O121" s="58"/>
      <c r="P121" s="58"/>
      <c r="Q121" s="58"/>
      <c r="R121" s="58"/>
      <c r="S121" s="58"/>
      <c r="T121" s="59"/>
      <c r="U121" s="32"/>
      <c r="V121" s="32"/>
      <c r="W121" s="32"/>
      <c r="X121" s="32"/>
      <c r="Y121" s="32"/>
      <c r="Z121" s="32"/>
      <c r="AA121" s="32"/>
      <c r="AB121" s="32"/>
      <c r="AC121" s="32"/>
      <c r="AD121" s="32"/>
      <c r="AE121" s="32"/>
      <c r="AT121" s="17" t="s">
        <v>213</v>
      </c>
      <c r="AU121" s="17" t="s">
        <v>79</v>
      </c>
    </row>
    <row r="122" spans="1:65" s="2" customFormat="1" ht="21.75" customHeight="1">
      <c r="A122" s="32"/>
      <c r="B122" s="143"/>
      <c r="C122" s="197" t="s">
        <v>218</v>
      </c>
      <c r="D122" s="197" t="s">
        <v>267</v>
      </c>
      <c r="E122" s="198" t="s">
        <v>2353</v>
      </c>
      <c r="F122" s="199" t="s">
        <v>2354</v>
      </c>
      <c r="G122" s="200" t="s">
        <v>333</v>
      </c>
      <c r="H122" s="201">
        <v>8</v>
      </c>
      <c r="I122" s="202"/>
      <c r="J122" s="203">
        <f>ROUND(I122*H122,2)</f>
        <v>0</v>
      </c>
      <c r="K122" s="204"/>
      <c r="L122" s="205"/>
      <c r="M122" s="206" t="s">
        <v>1</v>
      </c>
      <c r="N122" s="207" t="s">
        <v>44</v>
      </c>
      <c r="O122" s="58"/>
      <c r="P122" s="154">
        <f>O122*H122</f>
        <v>0</v>
      </c>
      <c r="Q122" s="154">
        <v>0</v>
      </c>
      <c r="R122" s="154">
        <f>Q122*H122</f>
        <v>0</v>
      </c>
      <c r="S122" s="154">
        <v>0</v>
      </c>
      <c r="T122" s="155">
        <f>S122*H122</f>
        <v>0</v>
      </c>
      <c r="U122" s="32"/>
      <c r="V122" s="32"/>
      <c r="W122" s="32"/>
      <c r="X122" s="32"/>
      <c r="Y122" s="32"/>
      <c r="Z122" s="32"/>
      <c r="AA122" s="32"/>
      <c r="AB122" s="32"/>
      <c r="AC122" s="32"/>
      <c r="AD122" s="32"/>
      <c r="AE122" s="32"/>
      <c r="AR122" s="156" t="s">
        <v>224</v>
      </c>
      <c r="AT122" s="156" t="s">
        <v>267</v>
      </c>
      <c r="AU122" s="156" t="s">
        <v>79</v>
      </c>
      <c r="AY122" s="17" t="s">
        <v>207</v>
      </c>
      <c r="BE122" s="157">
        <f>IF(N122="základní",J122,0)</f>
        <v>0</v>
      </c>
      <c r="BF122" s="157">
        <f>IF(N122="snížená",J122,0)</f>
        <v>0</v>
      </c>
      <c r="BG122" s="157">
        <f>IF(N122="zákl. přenesená",J122,0)</f>
        <v>0</v>
      </c>
      <c r="BH122" s="157">
        <f>IF(N122="sníž. přenesená",J122,0)</f>
        <v>0</v>
      </c>
      <c r="BI122" s="157">
        <f>IF(N122="nulová",J122,0)</f>
        <v>0</v>
      </c>
      <c r="BJ122" s="17" t="s">
        <v>87</v>
      </c>
      <c r="BK122" s="157">
        <f>ROUND(I122*H122,2)</f>
        <v>0</v>
      </c>
      <c r="BL122" s="17" t="s">
        <v>212</v>
      </c>
      <c r="BM122" s="156" t="s">
        <v>2397</v>
      </c>
    </row>
    <row r="123" spans="1:47" s="2" customFormat="1" ht="19.5">
      <c r="A123" s="32"/>
      <c r="B123" s="33"/>
      <c r="C123" s="32"/>
      <c r="D123" s="158" t="s">
        <v>213</v>
      </c>
      <c r="E123" s="32"/>
      <c r="F123" s="159" t="s">
        <v>2354</v>
      </c>
      <c r="G123" s="32"/>
      <c r="H123" s="32"/>
      <c r="I123" s="160"/>
      <c r="J123" s="32"/>
      <c r="K123" s="32"/>
      <c r="L123" s="33"/>
      <c r="M123" s="161"/>
      <c r="N123" s="162"/>
      <c r="O123" s="58"/>
      <c r="P123" s="58"/>
      <c r="Q123" s="58"/>
      <c r="R123" s="58"/>
      <c r="S123" s="58"/>
      <c r="T123" s="59"/>
      <c r="U123" s="32"/>
      <c r="V123" s="32"/>
      <c r="W123" s="32"/>
      <c r="X123" s="32"/>
      <c r="Y123" s="32"/>
      <c r="Z123" s="32"/>
      <c r="AA123" s="32"/>
      <c r="AB123" s="32"/>
      <c r="AC123" s="32"/>
      <c r="AD123" s="32"/>
      <c r="AE123" s="32"/>
      <c r="AT123" s="17" t="s">
        <v>213</v>
      </c>
      <c r="AU123" s="17" t="s">
        <v>79</v>
      </c>
    </row>
    <row r="124" spans="1:65" s="2" customFormat="1" ht="33" customHeight="1">
      <c r="A124" s="32"/>
      <c r="B124" s="143"/>
      <c r="C124" s="197" t="s">
        <v>212</v>
      </c>
      <c r="D124" s="197" t="s">
        <v>267</v>
      </c>
      <c r="E124" s="198" t="s">
        <v>2356</v>
      </c>
      <c r="F124" s="199" t="s">
        <v>2357</v>
      </c>
      <c r="G124" s="200" t="s">
        <v>333</v>
      </c>
      <c r="H124" s="201">
        <v>4</v>
      </c>
      <c r="I124" s="202"/>
      <c r="J124" s="203">
        <f>ROUND(I124*H124,2)</f>
        <v>0</v>
      </c>
      <c r="K124" s="204"/>
      <c r="L124" s="205"/>
      <c r="M124" s="206" t="s">
        <v>1</v>
      </c>
      <c r="N124" s="207" t="s">
        <v>44</v>
      </c>
      <c r="O124" s="58"/>
      <c r="P124" s="154">
        <f>O124*H124</f>
        <v>0</v>
      </c>
      <c r="Q124" s="154">
        <v>0</v>
      </c>
      <c r="R124" s="154">
        <f>Q124*H124</f>
        <v>0</v>
      </c>
      <c r="S124" s="154">
        <v>0</v>
      </c>
      <c r="T124" s="155">
        <f>S124*H124</f>
        <v>0</v>
      </c>
      <c r="U124" s="32"/>
      <c r="V124" s="32"/>
      <c r="W124" s="32"/>
      <c r="X124" s="32"/>
      <c r="Y124" s="32"/>
      <c r="Z124" s="32"/>
      <c r="AA124" s="32"/>
      <c r="AB124" s="32"/>
      <c r="AC124" s="32"/>
      <c r="AD124" s="32"/>
      <c r="AE124" s="32"/>
      <c r="AR124" s="156" t="s">
        <v>224</v>
      </c>
      <c r="AT124" s="156" t="s">
        <v>267</v>
      </c>
      <c r="AU124" s="156" t="s">
        <v>79</v>
      </c>
      <c r="AY124" s="17" t="s">
        <v>207</v>
      </c>
      <c r="BE124" s="157">
        <f>IF(N124="základní",J124,0)</f>
        <v>0</v>
      </c>
      <c r="BF124" s="157">
        <f>IF(N124="snížená",J124,0)</f>
        <v>0</v>
      </c>
      <c r="BG124" s="157">
        <f>IF(N124="zákl. přenesená",J124,0)</f>
        <v>0</v>
      </c>
      <c r="BH124" s="157">
        <f>IF(N124="sníž. přenesená",J124,0)</f>
        <v>0</v>
      </c>
      <c r="BI124" s="157">
        <f>IF(N124="nulová",J124,0)</f>
        <v>0</v>
      </c>
      <c r="BJ124" s="17" t="s">
        <v>87</v>
      </c>
      <c r="BK124" s="157">
        <f>ROUND(I124*H124,2)</f>
        <v>0</v>
      </c>
      <c r="BL124" s="17" t="s">
        <v>212</v>
      </c>
      <c r="BM124" s="156" t="s">
        <v>2398</v>
      </c>
    </row>
    <row r="125" spans="1:47" s="2" customFormat="1" ht="19.5">
      <c r="A125" s="32"/>
      <c r="B125" s="33"/>
      <c r="C125" s="32"/>
      <c r="D125" s="158" t="s">
        <v>213</v>
      </c>
      <c r="E125" s="32"/>
      <c r="F125" s="159" t="s">
        <v>2357</v>
      </c>
      <c r="G125" s="32"/>
      <c r="H125" s="32"/>
      <c r="I125" s="160"/>
      <c r="J125" s="32"/>
      <c r="K125" s="32"/>
      <c r="L125" s="33"/>
      <c r="M125" s="161"/>
      <c r="N125" s="162"/>
      <c r="O125" s="58"/>
      <c r="P125" s="58"/>
      <c r="Q125" s="58"/>
      <c r="R125" s="58"/>
      <c r="S125" s="58"/>
      <c r="T125" s="59"/>
      <c r="U125" s="32"/>
      <c r="V125" s="32"/>
      <c r="W125" s="32"/>
      <c r="X125" s="32"/>
      <c r="Y125" s="32"/>
      <c r="Z125" s="32"/>
      <c r="AA125" s="32"/>
      <c r="AB125" s="32"/>
      <c r="AC125" s="32"/>
      <c r="AD125" s="32"/>
      <c r="AE125" s="32"/>
      <c r="AT125" s="17" t="s">
        <v>213</v>
      </c>
      <c r="AU125" s="17" t="s">
        <v>79</v>
      </c>
    </row>
    <row r="126" spans="2:63" s="11" customFormat="1" ht="25.9" customHeight="1">
      <c r="B126" s="132"/>
      <c r="D126" s="133" t="s">
        <v>78</v>
      </c>
      <c r="E126" s="134" t="s">
        <v>608</v>
      </c>
      <c r="F126" s="134" t="s">
        <v>609</v>
      </c>
      <c r="I126" s="135"/>
      <c r="J126" s="136">
        <f>BK126</f>
        <v>0</v>
      </c>
      <c r="L126" s="132"/>
      <c r="M126" s="137"/>
      <c r="N126" s="138"/>
      <c r="O126" s="138"/>
      <c r="P126" s="139">
        <f>SUM(P127:P148)</f>
        <v>0</v>
      </c>
      <c r="Q126" s="138"/>
      <c r="R126" s="139">
        <f>SUM(R127:R148)</f>
        <v>0</v>
      </c>
      <c r="S126" s="138"/>
      <c r="T126" s="140">
        <f>SUM(T127:T148)</f>
        <v>0</v>
      </c>
      <c r="AR126" s="133" t="s">
        <v>212</v>
      </c>
      <c r="AT126" s="141" t="s">
        <v>78</v>
      </c>
      <c r="AU126" s="141" t="s">
        <v>79</v>
      </c>
      <c r="AY126" s="133" t="s">
        <v>207</v>
      </c>
      <c r="BK126" s="142">
        <f>SUM(BK127:BK148)</f>
        <v>0</v>
      </c>
    </row>
    <row r="127" spans="1:65" s="2" customFormat="1" ht="21.75" customHeight="1">
      <c r="A127" s="32"/>
      <c r="B127" s="143"/>
      <c r="C127" s="144" t="s">
        <v>225</v>
      </c>
      <c r="D127" s="144" t="s">
        <v>208</v>
      </c>
      <c r="E127" s="145" t="s">
        <v>2359</v>
      </c>
      <c r="F127" s="146" t="s">
        <v>2360</v>
      </c>
      <c r="G127" s="147" t="s">
        <v>333</v>
      </c>
      <c r="H127" s="148">
        <v>5</v>
      </c>
      <c r="I127" s="149"/>
      <c r="J127" s="150">
        <f>ROUND(I127*H127,2)</f>
        <v>0</v>
      </c>
      <c r="K127" s="151"/>
      <c r="L127" s="33"/>
      <c r="M127" s="152" t="s">
        <v>1</v>
      </c>
      <c r="N127" s="153" t="s">
        <v>44</v>
      </c>
      <c r="O127" s="58"/>
      <c r="P127" s="154">
        <f>O127*H127</f>
        <v>0</v>
      </c>
      <c r="Q127" s="154">
        <v>0</v>
      </c>
      <c r="R127" s="154">
        <f>Q127*H127</f>
        <v>0</v>
      </c>
      <c r="S127" s="154">
        <v>0</v>
      </c>
      <c r="T127" s="155">
        <f>S127*H127</f>
        <v>0</v>
      </c>
      <c r="U127" s="32"/>
      <c r="V127" s="32"/>
      <c r="W127" s="32"/>
      <c r="X127" s="32"/>
      <c r="Y127" s="32"/>
      <c r="Z127" s="32"/>
      <c r="AA127" s="32"/>
      <c r="AB127" s="32"/>
      <c r="AC127" s="32"/>
      <c r="AD127" s="32"/>
      <c r="AE127" s="32"/>
      <c r="AR127" s="156" t="s">
        <v>902</v>
      </c>
      <c r="AT127" s="156" t="s">
        <v>208</v>
      </c>
      <c r="AU127" s="156" t="s">
        <v>87</v>
      </c>
      <c r="AY127" s="17" t="s">
        <v>207</v>
      </c>
      <c r="BE127" s="157">
        <f>IF(N127="základní",J127,0)</f>
        <v>0</v>
      </c>
      <c r="BF127" s="157">
        <f>IF(N127="snížená",J127,0)</f>
        <v>0</v>
      </c>
      <c r="BG127" s="157">
        <f>IF(N127="zákl. přenesená",J127,0)</f>
        <v>0</v>
      </c>
      <c r="BH127" s="157">
        <f>IF(N127="sníž. přenesená",J127,0)</f>
        <v>0</v>
      </c>
      <c r="BI127" s="157">
        <f>IF(N127="nulová",J127,0)</f>
        <v>0</v>
      </c>
      <c r="BJ127" s="17" t="s">
        <v>87</v>
      </c>
      <c r="BK127" s="157">
        <f>ROUND(I127*H127,2)</f>
        <v>0</v>
      </c>
      <c r="BL127" s="17" t="s">
        <v>902</v>
      </c>
      <c r="BM127" s="156" t="s">
        <v>2399</v>
      </c>
    </row>
    <row r="128" spans="1:47" s="2" customFormat="1" ht="12">
      <c r="A128" s="32"/>
      <c r="B128" s="33"/>
      <c r="C128" s="32"/>
      <c r="D128" s="158" t="s">
        <v>213</v>
      </c>
      <c r="E128" s="32"/>
      <c r="F128" s="159" t="s">
        <v>2360</v>
      </c>
      <c r="G128" s="32"/>
      <c r="H128" s="32"/>
      <c r="I128" s="160"/>
      <c r="J128" s="32"/>
      <c r="K128" s="32"/>
      <c r="L128" s="33"/>
      <c r="M128" s="161"/>
      <c r="N128" s="162"/>
      <c r="O128" s="58"/>
      <c r="P128" s="58"/>
      <c r="Q128" s="58"/>
      <c r="R128" s="58"/>
      <c r="S128" s="58"/>
      <c r="T128" s="59"/>
      <c r="U128" s="32"/>
      <c r="V128" s="32"/>
      <c r="W128" s="32"/>
      <c r="X128" s="32"/>
      <c r="Y128" s="32"/>
      <c r="Z128" s="32"/>
      <c r="AA128" s="32"/>
      <c r="AB128" s="32"/>
      <c r="AC128" s="32"/>
      <c r="AD128" s="32"/>
      <c r="AE128" s="32"/>
      <c r="AT128" s="17" t="s">
        <v>213</v>
      </c>
      <c r="AU128" s="17" t="s">
        <v>87</v>
      </c>
    </row>
    <row r="129" spans="1:65" s="2" customFormat="1" ht="21.75" customHeight="1">
      <c r="A129" s="32"/>
      <c r="B129" s="143"/>
      <c r="C129" s="144" t="s">
        <v>221</v>
      </c>
      <c r="D129" s="144" t="s">
        <v>208</v>
      </c>
      <c r="E129" s="145" t="s">
        <v>2362</v>
      </c>
      <c r="F129" s="146" t="s">
        <v>2363</v>
      </c>
      <c r="G129" s="147" t="s">
        <v>333</v>
      </c>
      <c r="H129" s="148">
        <v>8</v>
      </c>
      <c r="I129" s="149"/>
      <c r="J129" s="150">
        <f>ROUND(I129*H129,2)</f>
        <v>0</v>
      </c>
      <c r="K129" s="151"/>
      <c r="L129" s="33"/>
      <c r="M129" s="152" t="s">
        <v>1</v>
      </c>
      <c r="N129" s="153" t="s">
        <v>44</v>
      </c>
      <c r="O129" s="58"/>
      <c r="P129" s="154">
        <f>O129*H129</f>
        <v>0</v>
      </c>
      <c r="Q129" s="154">
        <v>0</v>
      </c>
      <c r="R129" s="154">
        <f>Q129*H129</f>
        <v>0</v>
      </c>
      <c r="S129" s="154">
        <v>0</v>
      </c>
      <c r="T129" s="155">
        <f>S129*H129</f>
        <v>0</v>
      </c>
      <c r="U129" s="32"/>
      <c r="V129" s="32"/>
      <c r="W129" s="32"/>
      <c r="X129" s="32"/>
      <c r="Y129" s="32"/>
      <c r="Z129" s="32"/>
      <c r="AA129" s="32"/>
      <c r="AB129" s="32"/>
      <c r="AC129" s="32"/>
      <c r="AD129" s="32"/>
      <c r="AE129" s="32"/>
      <c r="AR129" s="156" t="s">
        <v>902</v>
      </c>
      <c r="AT129" s="156" t="s">
        <v>208</v>
      </c>
      <c r="AU129" s="156" t="s">
        <v>87</v>
      </c>
      <c r="AY129" s="17" t="s">
        <v>207</v>
      </c>
      <c r="BE129" s="157">
        <f>IF(N129="základní",J129,0)</f>
        <v>0</v>
      </c>
      <c r="BF129" s="157">
        <f>IF(N129="snížená",J129,0)</f>
        <v>0</v>
      </c>
      <c r="BG129" s="157">
        <f>IF(N129="zákl. přenesená",J129,0)</f>
        <v>0</v>
      </c>
      <c r="BH129" s="157">
        <f>IF(N129="sníž. přenesená",J129,0)</f>
        <v>0</v>
      </c>
      <c r="BI129" s="157">
        <f>IF(N129="nulová",J129,0)</f>
        <v>0</v>
      </c>
      <c r="BJ129" s="17" t="s">
        <v>87</v>
      </c>
      <c r="BK129" s="157">
        <f>ROUND(I129*H129,2)</f>
        <v>0</v>
      </c>
      <c r="BL129" s="17" t="s">
        <v>902</v>
      </c>
      <c r="BM129" s="156" t="s">
        <v>2400</v>
      </c>
    </row>
    <row r="130" spans="1:47" s="2" customFormat="1" ht="12">
      <c r="A130" s="32"/>
      <c r="B130" s="33"/>
      <c r="C130" s="32"/>
      <c r="D130" s="158" t="s">
        <v>213</v>
      </c>
      <c r="E130" s="32"/>
      <c r="F130" s="159" t="s">
        <v>2363</v>
      </c>
      <c r="G130" s="32"/>
      <c r="H130" s="32"/>
      <c r="I130" s="160"/>
      <c r="J130" s="32"/>
      <c r="K130" s="32"/>
      <c r="L130" s="33"/>
      <c r="M130" s="161"/>
      <c r="N130" s="162"/>
      <c r="O130" s="58"/>
      <c r="P130" s="58"/>
      <c r="Q130" s="58"/>
      <c r="R130" s="58"/>
      <c r="S130" s="58"/>
      <c r="T130" s="59"/>
      <c r="U130" s="32"/>
      <c r="V130" s="32"/>
      <c r="W130" s="32"/>
      <c r="X130" s="32"/>
      <c r="Y130" s="32"/>
      <c r="Z130" s="32"/>
      <c r="AA130" s="32"/>
      <c r="AB130" s="32"/>
      <c r="AC130" s="32"/>
      <c r="AD130" s="32"/>
      <c r="AE130" s="32"/>
      <c r="AT130" s="17" t="s">
        <v>213</v>
      </c>
      <c r="AU130" s="17" t="s">
        <v>87</v>
      </c>
    </row>
    <row r="131" spans="1:65" s="2" customFormat="1" ht="21.75" customHeight="1">
      <c r="A131" s="32"/>
      <c r="B131" s="143"/>
      <c r="C131" s="144" t="s">
        <v>232</v>
      </c>
      <c r="D131" s="144" t="s">
        <v>208</v>
      </c>
      <c r="E131" s="145" t="s">
        <v>2365</v>
      </c>
      <c r="F131" s="146" t="s">
        <v>2366</v>
      </c>
      <c r="G131" s="147" t="s">
        <v>333</v>
      </c>
      <c r="H131" s="148">
        <v>4</v>
      </c>
      <c r="I131" s="149"/>
      <c r="J131" s="150">
        <f>ROUND(I131*H131,2)</f>
        <v>0</v>
      </c>
      <c r="K131" s="151"/>
      <c r="L131" s="33"/>
      <c r="M131" s="152" t="s">
        <v>1</v>
      </c>
      <c r="N131" s="153" t="s">
        <v>44</v>
      </c>
      <c r="O131" s="58"/>
      <c r="P131" s="154">
        <f>O131*H131</f>
        <v>0</v>
      </c>
      <c r="Q131" s="154">
        <v>0</v>
      </c>
      <c r="R131" s="154">
        <f>Q131*H131</f>
        <v>0</v>
      </c>
      <c r="S131" s="154">
        <v>0</v>
      </c>
      <c r="T131" s="155">
        <f>S131*H131</f>
        <v>0</v>
      </c>
      <c r="U131" s="32"/>
      <c r="V131" s="32"/>
      <c r="W131" s="32"/>
      <c r="X131" s="32"/>
      <c r="Y131" s="32"/>
      <c r="Z131" s="32"/>
      <c r="AA131" s="32"/>
      <c r="AB131" s="32"/>
      <c r="AC131" s="32"/>
      <c r="AD131" s="32"/>
      <c r="AE131" s="32"/>
      <c r="AR131" s="156" t="s">
        <v>902</v>
      </c>
      <c r="AT131" s="156" t="s">
        <v>208</v>
      </c>
      <c r="AU131" s="156" t="s">
        <v>87</v>
      </c>
      <c r="AY131" s="17" t="s">
        <v>207</v>
      </c>
      <c r="BE131" s="157">
        <f>IF(N131="základní",J131,0)</f>
        <v>0</v>
      </c>
      <c r="BF131" s="157">
        <f>IF(N131="snížená",J131,0)</f>
        <v>0</v>
      </c>
      <c r="BG131" s="157">
        <f>IF(N131="zákl. přenesená",J131,0)</f>
        <v>0</v>
      </c>
      <c r="BH131" s="157">
        <f>IF(N131="sníž. přenesená",J131,0)</f>
        <v>0</v>
      </c>
      <c r="BI131" s="157">
        <f>IF(N131="nulová",J131,0)</f>
        <v>0</v>
      </c>
      <c r="BJ131" s="17" t="s">
        <v>87</v>
      </c>
      <c r="BK131" s="157">
        <f>ROUND(I131*H131,2)</f>
        <v>0</v>
      </c>
      <c r="BL131" s="17" t="s">
        <v>902</v>
      </c>
      <c r="BM131" s="156" t="s">
        <v>2401</v>
      </c>
    </row>
    <row r="132" spans="1:47" s="2" customFormat="1" ht="19.5">
      <c r="A132" s="32"/>
      <c r="B132" s="33"/>
      <c r="C132" s="32"/>
      <c r="D132" s="158" t="s">
        <v>213</v>
      </c>
      <c r="E132" s="32"/>
      <c r="F132" s="159" t="s">
        <v>2368</v>
      </c>
      <c r="G132" s="32"/>
      <c r="H132" s="32"/>
      <c r="I132" s="160"/>
      <c r="J132" s="32"/>
      <c r="K132" s="32"/>
      <c r="L132" s="33"/>
      <c r="M132" s="161"/>
      <c r="N132" s="162"/>
      <c r="O132" s="58"/>
      <c r="P132" s="58"/>
      <c r="Q132" s="58"/>
      <c r="R132" s="58"/>
      <c r="S132" s="58"/>
      <c r="T132" s="59"/>
      <c r="U132" s="32"/>
      <c r="V132" s="32"/>
      <c r="W132" s="32"/>
      <c r="X132" s="32"/>
      <c r="Y132" s="32"/>
      <c r="Z132" s="32"/>
      <c r="AA132" s="32"/>
      <c r="AB132" s="32"/>
      <c r="AC132" s="32"/>
      <c r="AD132" s="32"/>
      <c r="AE132" s="32"/>
      <c r="AT132" s="17" t="s">
        <v>213</v>
      </c>
      <c r="AU132" s="17" t="s">
        <v>87</v>
      </c>
    </row>
    <row r="133" spans="1:65" s="2" customFormat="1" ht="21.75" customHeight="1">
      <c r="A133" s="32"/>
      <c r="B133" s="143"/>
      <c r="C133" s="144" t="s">
        <v>224</v>
      </c>
      <c r="D133" s="144" t="s">
        <v>208</v>
      </c>
      <c r="E133" s="145" t="s">
        <v>2369</v>
      </c>
      <c r="F133" s="146" t="s">
        <v>2370</v>
      </c>
      <c r="G133" s="147" t="s">
        <v>333</v>
      </c>
      <c r="H133" s="148">
        <v>4</v>
      </c>
      <c r="I133" s="149"/>
      <c r="J133" s="150">
        <f>ROUND(I133*H133,2)</f>
        <v>0</v>
      </c>
      <c r="K133" s="151"/>
      <c r="L133" s="33"/>
      <c r="M133" s="152" t="s">
        <v>1</v>
      </c>
      <c r="N133" s="153" t="s">
        <v>44</v>
      </c>
      <c r="O133" s="58"/>
      <c r="P133" s="154">
        <f>O133*H133</f>
        <v>0</v>
      </c>
      <c r="Q133" s="154">
        <v>0</v>
      </c>
      <c r="R133" s="154">
        <f>Q133*H133</f>
        <v>0</v>
      </c>
      <c r="S133" s="154">
        <v>0</v>
      </c>
      <c r="T133" s="155">
        <f>S133*H133</f>
        <v>0</v>
      </c>
      <c r="U133" s="32"/>
      <c r="V133" s="32"/>
      <c r="W133" s="32"/>
      <c r="X133" s="32"/>
      <c r="Y133" s="32"/>
      <c r="Z133" s="32"/>
      <c r="AA133" s="32"/>
      <c r="AB133" s="32"/>
      <c r="AC133" s="32"/>
      <c r="AD133" s="32"/>
      <c r="AE133" s="32"/>
      <c r="AR133" s="156" t="s">
        <v>902</v>
      </c>
      <c r="AT133" s="156" t="s">
        <v>208</v>
      </c>
      <c r="AU133" s="156" t="s">
        <v>87</v>
      </c>
      <c r="AY133" s="17" t="s">
        <v>207</v>
      </c>
      <c r="BE133" s="157">
        <f>IF(N133="základní",J133,0)</f>
        <v>0</v>
      </c>
      <c r="BF133" s="157">
        <f>IF(N133="snížená",J133,0)</f>
        <v>0</v>
      </c>
      <c r="BG133" s="157">
        <f>IF(N133="zákl. přenesená",J133,0)</f>
        <v>0</v>
      </c>
      <c r="BH133" s="157">
        <f>IF(N133="sníž. přenesená",J133,0)</f>
        <v>0</v>
      </c>
      <c r="BI133" s="157">
        <f>IF(N133="nulová",J133,0)</f>
        <v>0</v>
      </c>
      <c r="BJ133" s="17" t="s">
        <v>87</v>
      </c>
      <c r="BK133" s="157">
        <f>ROUND(I133*H133,2)</f>
        <v>0</v>
      </c>
      <c r="BL133" s="17" t="s">
        <v>902</v>
      </c>
      <c r="BM133" s="156" t="s">
        <v>2402</v>
      </c>
    </row>
    <row r="134" spans="1:47" s="2" customFormat="1" ht="19.5">
      <c r="A134" s="32"/>
      <c r="B134" s="33"/>
      <c r="C134" s="32"/>
      <c r="D134" s="158" t="s">
        <v>213</v>
      </c>
      <c r="E134" s="32"/>
      <c r="F134" s="159" t="s">
        <v>2372</v>
      </c>
      <c r="G134" s="32"/>
      <c r="H134" s="32"/>
      <c r="I134" s="160"/>
      <c r="J134" s="32"/>
      <c r="K134" s="32"/>
      <c r="L134" s="33"/>
      <c r="M134" s="161"/>
      <c r="N134" s="162"/>
      <c r="O134" s="58"/>
      <c r="P134" s="58"/>
      <c r="Q134" s="58"/>
      <c r="R134" s="58"/>
      <c r="S134" s="58"/>
      <c r="T134" s="59"/>
      <c r="U134" s="32"/>
      <c r="V134" s="32"/>
      <c r="W134" s="32"/>
      <c r="X134" s="32"/>
      <c r="Y134" s="32"/>
      <c r="Z134" s="32"/>
      <c r="AA134" s="32"/>
      <c r="AB134" s="32"/>
      <c r="AC134" s="32"/>
      <c r="AD134" s="32"/>
      <c r="AE134" s="32"/>
      <c r="AT134" s="17" t="s">
        <v>213</v>
      </c>
      <c r="AU134" s="17" t="s">
        <v>87</v>
      </c>
    </row>
    <row r="135" spans="1:65" s="2" customFormat="1" ht="21.75" customHeight="1">
      <c r="A135" s="32"/>
      <c r="B135" s="143"/>
      <c r="C135" s="144" t="s">
        <v>239</v>
      </c>
      <c r="D135" s="144" t="s">
        <v>208</v>
      </c>
      <c r="E135" s="145" t="s">
        <v>2373</v>
      </c>
      <c r="F135" s="146" t="s">
        <v>2374</v>
      </c>
      <c r="G135" s="147" t="s">
        <v>333</v>
      </c>
      <c r="H135" s="148">
        <v>8</v>
      </c>
      <c r="I135" s="149"/>
      <c r="J135" s="150">
        <f>ROUND(I135*H135,2)</f>
        <v>0</v>
      </c>
      <c r="K135" s="151"/>
      <c r="L135" s="33"/>
      <c r="M135" s="152" t="s">
        <v>1</v>
      </c>
      <c r="N135" s="153" t="s">
        <v>44</v>
      </c>
      <c r="O135" s="58"/>
      <c r="P135" s="154">
        <f>O135*H135</f>
        <v>0</v>
      </c>
      <c r="Q135" s="154">
        <v>0</v>
      </c>
      <c r="R135" s="154">
        <f>Q135*H135</f>
        <v>0</v>
      </c>
      <c r="S135" s="154">
        <v>0</v>
      </c>
      <c r="T135" s="155">
        <f>S135*H135</f>
        <v>0</v>
      </c>
      <c r="U135" s="32"/>
      <c r="V135" s="32"/>
      <c r="W135" s="32"/>
      <c r="X135" s="32"/>
      <c r="Y135" s="32"/>
      <c r="Z135" s="32"/>
      <c r="AA135" s="32"/>
      <c r="AB135" s="32"/>
      <c r="AC135" s="32"/>
      <c r="AD135" s="32"/>
      <c r="AE135" s="32"/>
      <c r="AR135" s="156" t="s">
        <v>902</v>
      </c>
      <c r="AT135" s="156" t="s">
        <v>208</v>
      </c>
      <c r="AU135" s="156" t="s">
        <v>87</v>
      </c>
      <c r="AY135" s="17" t="s">
        <v>207</v>
      </c>
      <c r="BE135" s="157">
        <f>IF(N135="základní",J135,0)</f>
        <v>0</v>
      </c>
      <c r="BF135" s="157">
        <f>IF(N135="snížená",J135,0)</f>
        <v>0</v>
      </c>
      <c r="BG135" s="157">
        <f>IF(N135="zákl. přenesená",J135,0)</f>
        <v>0</v>
      </c>
      <c r="BH135" s="157">
        <f>IF(N135="sníž. přenesená",J135,0)</f>
        <v>0</v>
      </c>
      <c r="BI135" s="157">
        <f>IF(N135="nulová",J135,0)</f>
        <v>0</v>
      </c>
      <c r="BJ135" s="17" t="s">
        <v>87</v>
      </c>
      <c r="BK135" s="157">
        <f>ROUND(I135*H135,2)</f>
        <v>0</v>
      </c>
      <c r="BL135" s="17" t="s">
        <v>902</v>
      </c>
      <c r="BM135" s="156" t="s">
        <v>2403</v>
      </c>
    </row>
    <row r="136" spans="1:47" s="2" customFormat="1" ht="29.25">
      <c r="A136" s="32"/>
      <c r="B136" s="33"/>
      <c r="C136" s="32"/>
      <c r="D136" s="158" t="s">
        <v>213</v>
      </c>
      <c r="E136" s="32"/>
      <c r="F136" s="159" t="s">
        <v>2376</v>
      </c>
      <c r="G136" s="32"/>
      <c r="H136" s="32"/>
      <c r="I136" s="160"/>
      <c r="J136" s="32"/>
      <c r="K136" s="32"/>
      <c r="L136" s="33"/>
      <c r="M136" s="161"/>
      <c r="N136" s="162"/>
      <c r="O136" s="58"/>
      <c r="P136" s="58"/>
      <c r="Q136" s="58"/>
      <c r="R136" s="58"/>
      <c r="S136" s="58"/>
      <c r="T136" s="59"/>
      <c r="U136" s="32"/>
      <c r="V136" s="32"/>
      <c r="W136" s="32"/>
      <c r="X136" s="32"/>
      <c r="Y136" s="32"/>
      <c r="Z136" s="32"/>
      <c r="AA136" s="32"/>
      <c r="AB136" s="32"/>
      <c r="AC136" s="32"/>
      <c r="AD136" s="32"/>
      <c r="AE136" s="32"/>
      <c r="AT136" s="17" t="s">
        <v>213</v>
      </c>
      <c r="AU136" s="17" t="s">
        <v>87</v>
      </c>
    </row>
    <row r="137" spans="1:65" s="2" customFormat="1" ht="33" customHeight="1">
      <c r="A137" s="32"/>
      <c r="B137" s="143"/>
      <c r="C137" s="144" t="s">
        <v>228</v>
      </c>
      <c r="D137" s="144" t="s">
        <v>208</v>
      </c>
      <c r="E137" s="145" t="s">
        <v>2377</v>
      </c>
      <c r="F137" s="146" t="s">
        <v>2378</v>
      </c>
      <c r="G137" s="147" t="s">
        <v>333</v>
      </c>
      <c r="H137" s="148">
        <v>8</v>
      </c>
      <c r="I137" s="149"/>
      <c r="J137" s="150">
        <f>ROUND(I137*H137,2)</f>
        <v>0</v>
      </c>
      <c r="K137" s="151"/>
      <c r="L137" s="33"/>
      <c r="M137" s="152" t="s">
        <v>1</v>
      </c>
      <c r="N137" s="153" t="s">
        <v>44</v>
      </c>
      <c r="O137" s="58"/>
      <c r="P137" s="154">
        <f>O137*H137</f>
        <v>0</v>
      </c>
      <c r="Q137" s="154">
        <v>0</v>
      </c>
      <c r="R137" s="154">
        <f>Q137*H137</f>
        <v>0</v>
      </c>
      <c r="S137" s="154">
        <v>0</v>
      </c>
      <c r="T137" s="155">
        <f>S137*H137</f>
        <v>0</v>
      </c>
      <c r="U137" s="32"/>
      <c r="V137" s="32"/>
      <c r="W137" s="32"/>
      <c r="X137" s="32"/>
      <c r="Y137" s="32"/>
      <c r="Z137" s="32"/>
      <c r="AA137" s="32"/>
      <c r="AB137" s="32"/>
      <c r="AC137" s="32"/>
      <c r="AD137" s="32"/>
      <c r="AE137" s="32"/>
      <c r="AR137" s="156" t="s">
        <v>902</v>
      </c>
      <c r="AT137" s="156" t="s">
        <v>208</v>
      </c>
      <c r="AU137" s="156" t="s">
        <v>87</v>
      </c>
      <c r="AY137" s="17" t="s">
        <v>207</v>
      </c>
      <c r="BE137" s="157">
        <f>IF(N137="základní",J137,0)</f>
        <v>0</v>
      </c>
      <c r="BF137" s="157">
        <f>IF(N137="snížená",J137,0)</f>
        <v>0</v>
      </c>
      <c r="BG137" s="157">
        <f>IF(N137="zákl. přenesená",J137,0)</f>
        <v>0</v>
      </c>
      <c r="BH137" s="157">
        <f>IF(N137="sníž. přenesená",J137,0)</f>
        <v>0</v>
      </c>
      <c r="BI137" s="157">
        <f>IF(N137="nulová",J137,0)</f>
        <v>0</v>
      </c>
      <c r="BJ137" s="17" t="s">
        <v>87</v>
      </c>
      <c r="BK137" s="157">
        <f>ROUND(I137*H137,2)</f>
        <v>0</v>
      </c>
      <c r="BL137" s="17" t="s">
        <v>902</v>
      </c>
      <c r="BM137" s="156" t="s">
        <v>2404</v>
      </c>
    </row>
    <row r="138" spans="1:47" s="2" customFormat="1" ht="39">
      <c r="A138" s="32"/>
      <c r="B138" s="33"/>
      <c r="C138" s="32"/>
      <c r="D138" s="158" t="s">
        <v>213</v>
      </c>
      <c r="E138" s="32"/>
      <c r="F138" s="159" t="s">
        <v>2380</v>
      </c>
      <c r="G138" s="32"/>
      <c r="H138" s="32"/>
      <c r="I138" s="160"/>
      <c r="J138" s="32"/>
      <c r="K138" s="32"/>
      <c r="L138" s="33"/>
      <c r="M138" s="161"/>
      <c r="N138" s="162"/>
      <c r="O138" s="58"/>
      <c r="P138" s="58"/>
      <c r="Q138" s="58"/>
      <c r="R138" s="58"/>
      <c r="S138" s="58"/>
      <c r="T138" s="59"/>
      <c r="U138" s="32"/>
      <c r="V138" s="32"/>
      <c r="W138" s="32"/>
      <c r="X138" s="32"/>
      <c r="Y138" s="32"/>
      <c r="Z138" s="32"/>
      <c r="AA138" s="32"/>
      <c r="AB138" s="32"/>
      <c r="AC138" s="32"/>
      <c r="AD138" s="32"/>
      <c r="AE138" s="32"/>
      <c r="AT138" s="17" t="s">
        <v>213</v>
      </c>
      <c r="AU138" s="17" t="s">
        <v>87</v>
      </c>
    </row>
    <row r="139" spans="1:65" s="2" customFormat="1" ht="33" customHeight="1">
      <c r="A139" s="32"/>
      <c r="B139" s="143"/>
      <c r="C139" s="144" t="s">
        <v>14</v>
      </c>
      <c r="D139" s="144" t="s">
        <v>208</v>
      </c>
      <c r="E139" s="145" t="s">
        <v>1947</v>
      </c>
      <c r="F139" s="146" t="s">
        <v>1948</v>
      </c>
      <c r="G139" s="147" t="s">
        <v>333</v>
      </c>
      <c r="H139" s="148">
        <v>1</v>
      </c>
      <c r="I139" s="149"/>
      <c r="J139" s="150">
        <f>ROUND(I139*H139,2)</f>
        <v>0</v>
      </c>
      <c r="K139" s="151"/>
      <c r="L139" s="33"/>
      <c r="M139" s="152" t="s">
        <v>1</v>
      </c>
      <c r="N139" s="153" t="s">
        <v>44</v>
      </c>
      <c r="O139" s="58"/>
      <c r="P139" s="154">
        <f>O139*H139</f>
        <v>0</v>
      </c>
      <c r="Q139" s="154">
        <v>0</v>
      </c>
      <c r="R139" s="154">
        <f>Q139*H139</f>
        <v>0</v>
      </c>
      <c r="S139" s="154">
        <v>0</v>
      </c>
      <c r="T139" s="155">
        <f>S139*H139</f>
        <v>0</v>
      </c>
      <c r="U139" s="32"/>
      <c r="V139" s="32"/>
      <c r="W139" s="32"/>
      <c r="X139" s="32"/>
      <c r="Y139" s="32"/>
      <c r="Z139" s="32"/>
      <c r="AA139" s="32"/>
      <c r="AB139" s="32"/>
      <c r="AC139" s="32"/>
      <c r="AD139" s="32"/>
      <c r="AE139" s="32"/>
      <c r="AR139" s="156" t="s">
        <v>902</v>
      </c>
      <c r="AT139" s="156" t="s">
        <v>208</v>
      </c>
      <c r="AU139" s="156" t="s">
        <v>87</v>
      </c>
      <c r="AY139" s="17" t="s">
        <v>207</v>
      </c>
      <c r="BE139" s="157">
        <f>IF(N139="základní",J139,0)</f>
        <v>0</v>
      </c>
      <c r="BF139" s="157">
        <f>IF(N139="snížená",J139,0)</f>
        <v>0</v>
      </c>
      <c r="BG139" s="157">
        <f>IF(N139="zákl. přenesená",J139,0)</f>
        <v>0</v>
      </c>
      <c r="BH139" s="157">
        <f>IF(N139="sníž. přenesená",J139,0)</f>
        <v>0</v>
      </c>
      <c r="BI139" s="157">
        <f>IF(N139="nulová",J139,0)</f>
        <v>0</v>
      </c>
      <c r="BJ139" s="17" t="s">
        <v>87</v>
      </c>
      <c r="BK139" s="157">
        <f>ROUND(I139*H139,2)</f>
        <v>0</v>
      </c>
      <c r="BL139" s="17" t="s">
        <v>902</v>
      </c>
      <c r="BM139" s="156" t="s">
        <v>2405</v>
      </c>
    </row>
    <row r="140" spans="1:47" s="2" customFormat="1" ht="58.5">
      <c r="A140" s="32"/>
      <c r="B140" s="33"/>
      <c r="C140" s="32"/>
      <c r="D140" s="158" t="s">
        <v>213</v>
      </c>
      <c r="E140" s="32"/>
      <c r="F140" s="159" t="s">
        <v>1950</v>
      </c>
      <c r="G140" s="32"/>
      <c r="H140" s="32"/>
      <c r="I140" s="160"/>
      <c r="J140" s="32"/>
      <c r="K140" s="32"/>
      <c r="L140" s="33"/>
      <c r="M140" s="161"/>
      <c r="N140" s="162"/>
      <c r="O140" s="58"/>
      <c r="P140" s="58"/>
      <c r="Q140" s="58"/>
      <c r="R140" s="58"/>
      <c r="S140" s="58"/>
      <c r="T140" s="59"/>
      <c r="U140" s="32"/>
      <c r="V140" s="32"/>
      <c r="W140" s="32"/>
      <c r="X140" s="32"/>
      <c r="Y140" s="32"/>
      <c r="Z140" s="32"/>
      <c r="AA140" s="32"/>
      <c r="AB140" s="32"/>
      <c r="AC140" s="32"/>
      <c r="AD140" s="32"/>
      <c r="AE140" s="32"/>
      <c r="AT140" s="17" t="s">
        <v>213</v>
      </c>
      <c r="AU140" s="17" t="s">
        <v>87</v>
      </c>
    </row>
    <row r="141" spans="1:65" s="2" customFormat="1" ht="21.75" customHeight="1">
      <c r="A141" s="32"/>
      <c r="B141" s="143"/>
      <c r="C141" s="144" t="s">
        <v>231</v>
      </c>
      <c r="D141" s="144" t="s">
        <v>208</v>
      </c>
      <c r="E141" s="145" t="s">
        <v>2382</v>
      </c>
      <c r="F141" s="146" t="s">
        <v>2383</v>
      </c>
      <c r="G141" s="147" t="s">
        <v>325</v>
      </c>
      <c r="H141" s="148">
        <v>8</v>
      </c>
      <c r="I141" s="149"/>
      <c r="J141" s="150">
        <f>ROUND(I141*H141,2)</f>
        <v>0</v>
      </c>
      <c r="K141" s="151"/>
      <c r="L141" s="33"/>
      <c r="M141" s="152" t="s">
        <v>1</v>
      </c>
      <c r="N141" s="153" t="s">
        <v>44</v>
      </c>
      <c r="O141" s="58"/>
      <c r="P141" s="154">
        <f>O141*H141</f>
        <v>0</v>
      </c>
      <c r="Q141" s="154">
        <v>0</v>
      </c>
      <c r="R141" s="154">
        <f>Q141*H141</f>
        <v>0</v>
      </c>
      <c r="S141" s="154">
        <v>0</v>
      </c>
      <c r="T141" s="155">
        <f>S141*H141</f>
        <v>0</v>
      </c>
      <c r="U141" s="32"/>
      <c r="V141" s="32"/>
      <c r="W141" s="32"/>
      <c r="X141" s="32"/>
      <c r="Y141" s="32"/>
      <c r="Z141" s="32"/>
      <c r="AA141" s="32"/>
      <c r="AB141" s="32"/>
      <c r="AC141" s="32"/>
      <c r="AD141" s="32"/>
      <c r="AE141" s="32"/>
      <c r="AR141" s="156" t="s">
        <v>902</v>
      </c>
      <c r="AT141" s="156" t="s">
        <v>208</v>
      </c>
      <c r="AU141" s="156" t="s">
        <v>87</v>
      </c>
      <c r="AY141" s="17" t="s">
        <v>207</v>
      </c>
      <c r="BE141" s="157">
        <f>IF(N141="základní",J141,0)</f>
        <v>0</v>
      </c>
      <c r="BF141" s="157">
        <f>IF(N141="snížená",J141,0)</f>
        <v>0</v>
      </c>
      <c r="BG141" s="157">
        <f>IF(N141="zákl. přenesená",J141,0)</f>
        <v>0</v>
      </c>
      <c r="BH141" s="157">
        <f>IF(N141="sníž. přenesená",J141,0)</f>
        <v>0</v>
      </c>
      <c r="BI141" s="157">
        <f>IF(N141="nulová",J141,0)</f>
        <v>0</v>
      </c>
      <c r="BJ141" s="17" t="s">
        <v>87</v>
      </c>
      <c r="BK141" s="157">
        <f>ROUND(I141*H141,2)</f>
        <v>0</v>
      </c>
      <c r="BL141" s="17" t="s">
        <v>902</v>
      </c>
      <c r="BM141" s="156" t="s">
        <v>2406</v>
      </c>
    </row>
    <row r="142" spans="1:47" s="2" customFormat="1" ht="48.75">
      <c r="A142" s="32"/>
      <c r="B142" s="33"/>
      <c r="C142" s="32"/>
      <c r="D142" s="158" t="s">
        <v>213</v>
      </c>
      <c r="E142" s="32"/>
      <c r="F142" s="159" t="s">
        <v>2385</v>
      </c>
      <c r="G142" s="32"/>
      <c r="H142" s="32"/>
      <c r="I142" s="160"/>
      <c r="J142" s="32"/>
      <c r="K142" s="32"/>
      <c r="L142" s="33"/>
      <c r="M142" s="161"/>
      <c r="N142" s="162"/>
      <c r="O142" s="58"/>
      <c r="P142" s="58"/>
      <c r="Q142" s="58"/>
      <c r="R142" s="58"/>
      <c r="S142" s="58"/>
      <c r="T142" s="59"/>
      <c r="U142" s="32"/>
      <c r="V142" s="32"/>
      <c r="W142" s="32"/>
      <c r="X142" s="32"/>
      <c r="Y142" s="32"/>
      <c r="Z142" s="32"/>
      <c r="AA142" s="32"/>
      <c r="AB142" s="32"/>
      <c r="AC142" s="32"/>
      <c r="AD142" s="32"/>
      <c r="AE142" s="32"/>
      <c r="AT142" s="17" t="s">
        <v>213</v>
      </c>
      <c r="AU142" s="17" t="s">
        <v>87</v>
      </c>
    </row>
    <row r="143" spans="1:65" s="2" customFormat="1" ht="21.75" customHeight="1">
      <c r="A143" s="32"/>
      <c r="B143" s="143"/>
      <c r="C143" s="144" t="s">
        <v>254</v>
      </c>
      <c r="D143" s="144" t="s">
        <v>208</v>
      </c>
      <c r="E143" s="145" t="s">
        <v>1951</v>
      </c>
      <c r="F143" s="146" t="s">
        <v>1952</v>
      </c>
      <c r="G143" s="147" t="s">
        <v>333</v>
      </c>
      <c r="H143" s="148">
        <v>1</v>
      </c>
      <c r="I143" s="149"/>
      <c r="J143" s="150">
        <f>ROUND(I143*H143,2)</f>
        <v>0</v>
      </c>
      <c r="K143" s="151"/>
      <c r="L143" s="33"/>
      <c r="M143" s="152" t="s">
        <v>1</v>
      </c>
      <c r="N143" s="153" t="s">
        <v>44</v>
      </c>
      <c r="O143" s="58"/>
      <c r="P143" s="154">
        <f>O143*H143</f>
        <v>0</v>
      </c>
      <c r="Q143" s="154">
        <v>0</v>
      </c>
      <c r="R143" s="154">
        <f>Q143*H143</f>
        <v>0</v>
      </c>
      <c r="S143" s="154">
        <v>0</v>
      </c>
      <c r="T143" s="155">
        <f>S143*H143</f>
        <v>0</v>
      </c>
      <c r="U143" s="32"/>
      <c r="V143" s="32"/>
      <c r="W143" s="32"/>
      <c r="X143" s="32"/>
      <c r="Y143" s="32"/>
      <c r="Z143" s="32"/>
      <c r="AA143" s="32"/>
      <c r="AB143" s="32"/>
      <c r="AC143" s="32"/>
      <c r="AD143" s="32"/>
      <c r="AE143" s="32"/>
      <c r="AR143" s="156" t="s">
        <v>902</v>
      </c>
      <c r="AT143" s="156" t="s">
        <v>208</v>
      </c>
      <c r="AU143" s="156" t="s">
        <v>87</v>
      </c>
      <c r="AY143" s="17" t="s">
        <v>207</v>
      </c>
      <c r="BE143" s="157">
        <f>IF(N143="základní",J143,0)</f>
        <v>0</v>
      </c>
      <c r="BF143" s="157">
        <f>IF(N143="snížená",J143,0)</f>
        <v>0</v>
      </c>
      <c r="BG143" s="157">
        <f>IF(N143="zákl. přenesená",J143,0)</f>
        <v>0</v>
      </c>
      <c r="BH143" s="157">
        <f>IF(N143="sníž. přenesená",J143,0)</f>
        <v>0</v>
      </c>
      <c r="BI143" s="157">
        <f>IF(N143="nulová",J143,0)</f>
        <v>0</v>
      </c>
      <c r="BJ143" s="17" t="s">
        <v>87</v>
      </c>
      <c r="BK143" s="157">
        <f>ROUND(I143*H143,2)</f>
        <v>0</v>
      </c>
      <c r="BL143" s="17" t="s">
        <v>902</v>
      </c>
      <c r="BM143" s="156" t="s">
        <v>2407</v>
      </c>
    </row>
    <row r="144" spans="1:47" s="2" customFormat="1" ht="29.25">
      <c r="A144" s="32"/>
      <c r="B144" s="33"/>
      <c r="C144" s="32"/>
      <c r="D144" s="158" t="s">
        <v>213</v>
      </c>
      <c r="E144" s="32"/>
      <c r="F144" s="159" t="s">
        <v>1954</v>
      </c>
      <c r="G144" s="32"/>
      <c r="H144" s="32"/>
      <c r="I144" s="160"/>
      <c r="J144" s="32"/>
      <c r="K144" s="32"/>
      <c r="L144" s="33"/>
      <c r="M144" s="161"/>
      <c r="N144" s="162"/>
      <c r="O144" s="58"/>
      <c r="P144" s="58"/>
      <c r="Q144" s="58"/>
      <c r="R144" s="58"/>
      <c r="S144" s="58"/>
      <c r="T144" s="59"/>
      <c r="U144" s="32"/>
      <c r="V144" s="32"/>
      <c r="W144" s="32"/>
      <c r="X144" s="32"/>
      <c r="Y144" s="32"/>
      <c r="Z144" s="32"/>
      <c r="AA144" s="32"/>
      <c r="AB144" s="32"/>
      <c r="AC144" s="32"/>
      <c r="AD144" s="32"/>
      <c r="AE144" s="32"/>
      <c r="AT144" s="17" t="s">
        <v>213</v>
      </c>
      <c r="AU144" s="17" t="s">
        <v>87</v>
      </c>
    </row>
    <row r="145" spans="1:65" s="2" customFormat="1" ht="55.5" customHeight="1">
      <c r="A145" s="32"/>
      <c r="B145" s="143"/>
      <c r="C145" s="144" t="s">
        <v>235</v>
      </c>
      <c r="D145" s="144" t="s">
        <v>208</v>
      </c>
      <c r="E145" s="145" t="s">
        <v>2387</v>
      </c>
      <c r="F145" s="146" t="s">
        <v>2388</v>
      </c>
      <c r="G145" s="147" t="s">
        <v>333</v>
      </c>
      <c r="H145" s="148">
        <v>1</v>
      </c>
      <c r="I145" s="149"/>
      <c r="J145" s="150">
        <f>ROUND(I145*H145,2)</f>
        <v>0</v>
      </c>
      <c r="K145" s="151"/>
      <c r="L145" s="33"/>
      <c r="M145" s="152" t="s">
        <v>1</v>
      </c>
      <c r="N145" s="153" t="s">
        <v>44</v>
      </c>
      <c r="O145" s="58"/>
      <c r="P145" s="154">
        <f>O145*H145</f>
        <v>0</v>
      </c>
      <c r="Q145" s="154">
        <v>0</v>
      </c>
      <c r="R145" s="154">
        <f>Q145*H145</f>
        <v>0</v>
      </c>
      <c r="S145" s="154">
        <v>0</v>
      </c>
      <c r="T145" s="155">
        <f>S145*H145</f>
        <v>0</v>
      </c>
      <c r="U145" s="32"/>
      <c r="V145" s="32"/>
      <c r="W145" s="32"/>
      <c r="X145" s="32"/>
      <c r="Y145" s="32"/>
      <c r="Z145" s="32"/>
      <c r="AA145" s="32"/>
      <c r="AB145" s="32"/>
      <c r="AC145" s="32"/>
      <c r="AD145" s="32"/>
      <c r="AE145" s="32"/>
      <c r="AR145" s="156" t="s">
        <v>902</v>
      </c>
      <c r="AT145" s="156" t="s">
        <v>208</v>
      </c>
      <c r="AU145" s="156" t="s">
        <v>87</v>
      </c>
      <c r="AY145" s="17" t="s">
        <v>207</v>
      </c>
      <c r="BE145" s="157">
        <f>IF(N145="základní",J145,0)</f>
        <v>0</v>
      </c>
      <c r="BF145" s="157">
        <f>IF(N145="snížená",J145,0)</f>
        <v>0</v>
      </c>
      <c r="BG145" s="157">
        <f>IF(N145="zákl. přenesená",J145,0)</f>
        <v>0</v>
      </c>
      <c r="BH145" s="157">
        <f>IF(N145="sníž. přenesená",J145,0)</f>
        <v>0</v>
      </c>
      <c r="BI145" s="157">
        <f>IF(N145="nulová",J145,0)</f>
        <v>0</v>
      </c>
      <c r="BJ145" s="17" t="s">
        <v>87</v>
      </c>
      <c r="BK145" s="157">
        <f>ROUND(I145*H145,2)</f>
        <v>0</v>
      </c>
      <c r="BL145" s="17" t="s">
        <v>902</v>
      </c>
      <c r="BM145" s="156" t="s">
        <v>2408</v>
      </c>
    </row>
    <row r="146" spans="1:47" s="2" customFormat="1" ht="78">
      <c r="A146" s="32"/>
      <c r="B146" s="33"/>
      <c r="C146" s="32"/>
      <c r="D146" s="158" t="s">
        <v>213</v>
      </c>
      <c r="E146" s="32"/>
      <c r="F146" s="159" t="s">
        <v>2390</v>
      </c>
      <c r="G146" s="32"/>
      <c r="H146" s="32"/>
      <c r="I146" s="160"/>
      <c r="J146" s="32"/>
      <c r="K146" s="32"/>
      <c r="L146" s="33"/>
      <c r="M146" s="161"/>
      <c r="N146" s="162"/>
      <c r="O146" s="58"/>
      <c r="P146" s="58"/>
      <c r="Q146" s="58"/>
      <c r="R146" s="58"/>
      <c r="S146" s="58"/>
      <c r="T146" s="59"/>
      <c r="U146" s="32"/>
      <c r="V146" s="32"/>
      <c r="W146" s="32"/>
      <c r="X146" s="32"/>
      <c r="Y146" s="32"/>
      <c r="Z146" s="32"/>
      <c r="AA146" s="32"/>
      <c r="AB146" s="32"/>
      <c r="AC146" s="32"/>
      <c r="AD146" s="32"/>
      <c r="AE146" s="32"/>
      <c r="AT146" s="17" t="s">
        <v>213</v>
      </c>
      <c r="AU146" s="17" t="s">
        <v>87</v>
      </c>
    </row>
    <row r="147" spans="1:65" s="2" customFormat="1" ht="66.75" customHeight="1">
      <c r="A147" s="32"/>
      <c r="B147" s="143"/>
      <c r="C147" s="144" t="s">
        <v>8</v>
      </c>
      <c r="D147" s="144" t="s">
        <v>208</v>
      </c>
      <c r="E147" s="145" t="s">
        <v>2391</v>
      </c>
      <c r="F147" s="146" t="s">
        <v>2392</v>
      </c>
      <c r="G147" s="147" t="s">
        <v>333</v>
      </c>
      <c r="H147" s="148">
        <v>4</v>
      </c>
      <c r="I147" s="149"/>
      <c r="J147" s="150">
        <f>ROUND(I147*H147,2)</f>
        <v>0</v>
      </c>
      <c r="K147" s="151"/>
      <c r="L147" s="33"/>
      <c r="M147" s="152" t="s">
        <v>1</v>
      </c>
      <c r="N147" s="153" t="s">
        <v>44</v>
      </c>
      <c r="O147" s="58"/>
      <c r="P147" s="154">
        <f>O147*H147</f>
        <v>0</v>
      </c>
      <c r="Q147" s="154">
        <v>0</v>
      </c>
      <c r="R147" s="154">
        <f>Q147*H147</f>
        <v>0</v>
      </c>
      <c r="S147" s="154">
        <v>0</v>
      </c>
      <c r="T147" s="155">
        <f>S147*H147</f>
        <v>0</v>
      </c>
      <c r="U147" s="32"/>
      <c r="V147" s="32"/>
      <c r="W147" s="32"/>
      <c r="X147" s="32"/>
      <c r="Y147" s="32"/>
      <c r="Z147" s="32"/>
      <c r="AA147" s="32"/>
      <c r="AB147" s="32"/>
      <c r="AC147" s="32"/>
      <c r="AD147" s="32"/>
      <c r="AE147" s="32"/>
      <c r="AR147" s="156" t="s">
        <v>902</v>
      </c>
      <c r="AT147" s="156" t="s">
        <v>208</v>
      </c>
      <c r="AU147" s="156" t="s">
        <v>87</v>
      </c>
      <c r="AY147" s="17" t="s">
        <v>207</v>
      </c>
      <c r="BE147" s="157">
        <f>IF(N147="základní",J147,0)</f>
        <v>0</v>
      </c>
      <c r="BF147" s="157">
        <f>IF(N147="snížená",J147,0)</f>
        <v>0</v>
      </c>
      <c r="BG147" s="157">
        <f>IF(N147="zákl. přenesená",J147,0)</f>
        <v>0</v>
      </c>
      <c r="BH147" s="157">
        <f>IF(N147="sníž. přenesená",J147,0)</f>
        <v>0</v>
      </c>
      <c r="BI147" s="157">
        <f>IF(N147="nulová",J147,0)</f>
        <v>0</v>
      </c>
      <c r="BJ147" s="17" t="s">
        <v>87</v>
      </c>
      <c r="BK147" s="157">
        <f>ROUND(I147*H147,2)</f>
        <v>0</v>
      </c>
      <c r="BL147" s="17" t="s">
        <v>902</v>
      </c>
      <c r="BM147" s="156" t="s">
        <v>2409</v>
      </c>
    </row>
    <row r="148" spans="1:47" s="2" customFormat="1" ht="39">
      <c r="A148" s="32"/>
      <c r="B148" s="33"/>
      <c r="C148" s="32"/>
      <c r="D148" s="158" t="s">
        <v>213</v>
      </c>
      <c r="E148" s="32"/>
      <c r="F148" s="159" t="s">
        <v>2392</v>
      </c>
      <c r="G148" s="32"/>
      <c r="H148" s="32"/>
      <c r="I148" s="160"/>
      <c r="J148" s="32"/>
      <c r="K148" s="32"/>
      <c r="L148" s="33"/>
      <c r="M148" s="164"/>
      <c r="N148" s="165"/>
      <c r="O148" s="166"/>
      <c r="P148" s="166"/>
      <c r="Q148" s="166"/>
      <c r="R148" s="166"/>
      <c r="S148" s="166"/>
      <c r="T148" s="167"/>
      <c r="U148" s="32"/>
      <c r="V148" s="32"/>
      <c r="W148" s="32"/>
      <c r="X148" s="32"/>
      <c r="Y148" s="32"/>
      <c r="Z148" s="32"/>
      <c r="AA148" s="32"/>
      <c r="AB148" s="32"/>
      <c r="AC148" s="32"/>
      <c r="AD148" s="32"/>
      <c r="AE148" s="32"/>
      <c r="AT148" s="17" t="s">
        <v>213</v>
      </c>
      <c r="AU148" s="17" t="s">
        <v>87</v>
      </c>
    </row>
    <row r="149" spans="1:31" s="2" customFormat="1" ht="6.95" customHeight="1">
      <c r="A149" s="32"/>
      <c r="B149" s="47"/>
      <c r="C149" s="48"/>
      <c r="D149" s="48"/>
      <c r="E149" s="48"/>
      <c r="F149" s="48"/>
      <c r="G149" s="48"/>
      <c r="H149" s="48"/>
      <c r="I149" s="48"/>
      <c r="J149" s="48"/>
      <c r="K149" s="48"/>
      <c r="L149" s="33"/>
      <c r="M149" s="32"/>
      <c r="O149" s="32"/>
      <c r="P149" s="32"/>
      <c r="Q149" s="32"/>
      <c r="R149" s="32"/>
      <c r="S149" s="32"/>
      <c r="T149" s="32"/>
      <c r="U149" s="32"/>
      <c r="V149" s="32"/>
      <c r="W149" s="32"/>
      <c r="X149" s="32"/>
      <c r="Y149" s="32"/>
      <c r="Z149" s="32"/>
      <c r="AA149" s="32"/>
      <c r="AB149" s="32"/>
      <c r="AC149" s="32"/>
      <c r="AD149" s="32"/>
      <c r="AE149" s="32"/>
    </row>
  </sheetData>
  <autoFilter ref="C116:K148"/>
  <mergeCells count="9">
    <mergeCell ref="E87:H87"/>
    <mergeCell ref="E107:H107"/>
    <mergeCell ref="E109:H10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2:BM16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2" t="s">
        <v>5</v>
      </c>
      <c r="M2" s="243"/>
      <c r="N2" s="243"/>
      <c r="O2" s="243"/>
      <c r="P2" s="243"/>
      <c r="Q2" s="243"/>
      <c r="R2" s="243"/>
      <c r="S2" s="243"/>
      <c r="T2" s="243"/>
      <c r="U2" s="243"/>
      <c r="V2" s="243"/>
      <c r="AT2" s="17" t="s">
        <v>182</v>
      </c>
    </row>
    <row r="3" spans="2:46" s="1" customFormat="1" ht="6.95" customHeight="1" hidden="1">
      <c r="B3" s="18"/>
      <c r="C3" s="19"/>
      <c r="D3" s="19"/>
      <c r="E3" s="19"/>
      <c r="F3" s="19"/>
      <c r="G3" s="19"/>
      <c r="H3" s="19"/>
      <c r="I3" s="19"/>
      <c r="J3" s="19"/>
      <c r="K3" s="19"/>
      <c r="L3" s="20"/>
      <c r="AT3" s="17" t="s">
        <v>89</v>
      </c>
    </row>
    <row r="4" spans="2:46" s="1" customFormat="1" ht="24.95" customHeight="1" hidden="1">
      <c r="B4" s="20"/>
      <c r="D4" s="21" t="s">
        <v>183</v>
      </c>
      <c r="L4" s="20"/>
      <c r="M4" s="98" t="s">
        <v>10</v>
      </c>
      <c r="AT4" s="17" t="s">
        <v>3</v>
      </c>
    </row>
    <row r="5" spans="2:12" s="1" customFormat="1" ht="6.95" customHeight="1" hidden="1">
      <c r="B5" s="20"/>
      <c r="L5" s="20"/>
    </row>
    <row r="6" spans="2:12" s="1" customFormat="1" ht="12" customHeight="1" hidden="1">
      <c r="B6" s="20"/>
      <c r="D6" s="27" t="s">
        <v>16</v>
      </c>
      <c r="L6" s="20"/>
    </row>
    <row r="7" spans="2:12" s="1" customFormat="1" ht="16.5" customHeight="1" hidden="1">
      <c r="B7" s="20"/>
      <c r="E7" s="259" t="str">
        <f>'Rekapitulace stavby'!K6</f>
        <v>Oprava nástupišť č. 5 a 6 v žst. Brno hl.n.</v>
      </c>
      <c r="F7" s="260"/>
      <c r="G7" s="260"/>
      <c r="H7" s="260"/>
      <c r="L7" s="20"/>
    </row>
    <row r="8" spans="1:31" s="2" customFormat="1" ht="12" customHeight="1" hidden="1">
      <c r="A8" s="32"/>
      <c r="B8" s="33"/>
      <c r="C8" s="32"/>
      <c r="D8" s="27" t="s">
        <v>184</v>
      </c>
      <c r="E8" s="32"/>
      <c r="F8" s="32"/>
      <c r="G8" s="32"/>
      <c r="H8" s="32"/>
      <c r="I8" s="32"/>
      <c r="J8" s="32"/>
      <c r="K8" s="32"/>
      <c r="L8" s="42"/>
      <c r="S8" s="32"/>
      <c r="T8" s="32"/>
      <c r="U8" s="32"/>
      <c r="V8" s="32"/>
      <c r="W8" s="32"/>
      <c r="X8" s="32"/>
      <c r="Y8" s="32"/>
      <c r="Z8" s="32"/>
      <c r="AA8" s="32"/>
      <c r="AB8" s="32"/>
      <c r="AC8" s="32"/>
      <c r="AD8" s="32"/>
      <c r="AE8" s="32"/>
    </row>
    <row r="9" spans="1:31" s="2" customFormat="1" ht="16.5" customHeight="1" hidden="1">
      <c r="A9" s="32"/>
      <c r="B9" s="33"/>
      <c r="C9" s="32"/>
      <c r="D9" s="32"/>
      <c r="E9" s="232" t="s">
        <v>2410</v>
      </c>
      <c r="F9" s="258"/>
      <c r="G9" s="258"/>
      <c r="H9" s="258"/>
      <c r="I9" s="32"/>
      <c r="J9" s="32"/>
      <c r="K9" s="32"/>
      <c r="L9" s="42"/>
      <c r="S9" s="32"/>
      <c r="T9" s="32"/>
      <c r="U9" s="32"/>
      <c r="V9" s="32"/>
      <c r="W9" s="32"/>
      <c r="X9" s="32"/>
      <c r="Y9" s="32"/>
      <c r="Z9" s="32"/>
      <c r="AA9" s="32"/>
      <c r="AB9" s="32"/>
      <c r="AC9" s="32"/>
      <c r="AD9" s="32"/>
      <c r="AE9" s="32"/>
    </row>
    <row r="10" spans="1:31" s="2" customFormat="1" ht="12" hidden="1">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hidden="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hidden="1">
      <c r="A12" s="32"/>
      <c r="B12" s="33"/>
      <c r="C12" s="32"/>
      <c r="D12" s="27" t="s">
        <v>20</v>
      </c>
      <c r="E12" s="32"/>
      <c r="F12" s="25" t="s">
        <v>21</v>
      </c>
      <c r="G12" s="32"/>
      <c r="H12" s="32"/>
      <c r="I12" s="27" t="s">
        <v>22</v>
      </c>
      <c r="J12" s="55" t="str">
        <f>'Rekapitulace stavby'!AN8</f>
        <v>18. 2. 2021</v>
      </c>
      <c r="K12" s="32"/>
      <c r="L12" s="42"/>
      <c r="S12" s="32"/>
      <c r="T12" s="32"/>
      <c r="U12" s="32"/>
      <c r="V12" s="32"/>
      <c r="W12" s="32"/>
      <c r="X12" s="32"/>
      <c r="Y12" s="32"/>
      <c r="Z12" s="32"/>
      <c r="AA12" s="32"/>
      <c r="AB12" s="32"/>
      <c r="AC12" s="32"/>
      <c r="AD12" s="32"/>
      <c r="AE12" s="32"/>
    </row>
    <row r="13" spans="1:31" s="2" customFormat="1" ht="10.9" customHeight="1" hidden="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hidden="1">
      <c r="A14" s="32"/>
      <c r="B14" s="33"/>
      <c r="C14" s="32"/>
      <c r="D14" s="27" t="s">
        <v>24</v>
      </c>
      <c r="E14" s="32"/>
      <c r="F14" s="32"/>
      <c r="G14" s="32"/>
      <c r="H14" s="32"/>
      <c r="I14" s="27" t="s">
        <v>25</v>
      </c>
      <c r="J14" s="25" t="s">
        <v>26</v>
      </c>
      <c r="K14" s="32"/>
      <c r="L14" s="42"/>
      <c r="S14" s="32"/>
      <c r="T14" s="32"/>
      <c r="U14" s="32"/>
      <c r="V14" s="32"/>
      <c r="W14" s="32"/>
      <c r="X14" s="32"/>
      <c r="Y14" s="32"/>
      <c r="Z14" s="32"/>
      <c r="AA14" s="32"/>
      <c r="AB14" s="32"/>
      <c r="AC14" s="32"/>
      <c r="AD14" s="32"/>
      <c r="AE14" s="32"/>
    </row>
    <row r="15" spans="1:31" s="2" customFormat="1" ht="18" customHeight="1" hidden="1">
      <c r="A15" s="32"/>
      <c r="B15" s="33"/>
      <c r="C15" s="32"/>
      <c r="D15" s="32"/>
      <c r="E15" s="25" t="s">
        <v>27</v>
      </c>
      <c r="F15" s="32"/>
      <c r="G15" s="32"/>
      <c r="H15" s="32"/>
      <c r="I15" s="27" t="s">
        <v>28</v>
      </c>
      <c r="J15" s="25" t="s">
        <v>29</v>
      </c>
      <c r="K15" s="32"/>
      <c r="L15" s="42"/>
      <c r="S15" s="32"/>
      <c r="T15" s="32"/>
      <c r="U15" s="32"/>
      <c r="V15" s="32"/>
      <c r="W15" s="32"/>
      <c r="X15" s="32"/>
      <c r="Y15" s="32"/>
      <c r="Z15" s="32"/>
      <c r="AA15" s="32"/>
      <c r="AB15" s="32"/>
      <c r="AC15" s="32"/>
      <c r="AD15" s="32"/>
      <c r="AE15" s="32"/>
    </row>
    <row r="16" spans="1:31" s="2" customFormat="1" ht="6.95" customHeight="1" hidden="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hidden="1">
      <c r="A17" s="32"/>
      <c r="B17" s="33"/>
      <c r="C17" s="32"/>
      <c r="D17" s="27" t="s">
        <v>30</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hidden="1">
      <c r="A18" s="32"/>
      <c r="B18" s="33"/>
      <c r="C18" s="32"/>
      <c r="D18" s="32"/>
      <c r="E18" s="261" t="str">
        <f>'Rekapitulace stavby'!E14</f>
        <v>Vyplň údaj</v>
      </c>
      <c r="F18" s="247"/>
      <c r="G18" s="247"/>
      <c r="H18" s="247"/>
      <c r="I18" s="27" t="s">
        <v>28</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hidden="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hidden="1">
      <c r="A20" s="32"/>
      <c r="B20" s="33"/>
      <c r="C20" s="32"/>
      <c r="D20" s="27" t="s">
        <v>32</v>
      </c>
      <c r="E20" s="32"/>
      <c r="F20" s="32"/>
      <c r="G20" s="32"/>
      <c r="H20" s="32"/>
      <c r="I20" s="27" t="s">
        <v>25</v>
      </c>
      <c r="J20" s="25" t="s">
        <v>33</v>
      </c>
      <c r="K20" s="32"/>
      <c r="L20" s="42"/>
      <c r="S20" s="32"/>
      <c r="T20" s="32"/>
      <c r="U20" s="32"/>
      <c r="V20" s="32"/>
      <c r="W20" s="32"/>
      <c r="X20" s="32"/>
      <c r="Y20" s="32"/>
      <c r="Z20" s="32"/>
      <c r="AA20" s="32"/>
      <c r="AB20" s="32"/>
      <c r="AC20" s="32"/>
      <c r="AD20" s="32"/>
      <c r="AE20" s="32"/>
    </row>
    <row r="21" spans="1:31" s="2" customFormat="1" ht="18" customHeight="1" hidden="1">
      <c r="A21" s="32"/>
      <c r="B21" s="33"/>
      <c r="C21" s="32"/>
      <c r="D21" s="32"/>
      <c r="E21" s="25" t="s">
        <v>34</v>
      </c>
      <c r="F21" s="32"/>
      <c r="G21" s="32"/>
      <c r="H21" s="32"/>
      <c r="I21" s="27" t="s">
        <v>28</v>
      </c>
      <c r="J21" s="25" t="s">
        <v>35</v>
      </c>
      <c r="K21" s="32"/>
      <c r="L21" s="42"/>
      <c r="S21" s="32"/>
      <c r="T21" s="32"/>
      <c r="U21" s="32"/>
      <c r="V21" s="32"/>
      <c r="W21" s="32"/>
      <c r="X21" s="32"/>
      <c r="Y21" s="32"/>
      <c r="Z21" s="32"/>
      <c r="AA21" s="32"/>
      <c r="AB21" s="32"/>
      <c r="AC21" s="32"/>
      <c r="AD21" s="32"/>
      <c r="AE21" s="32"/>
    </row>
    <row r="22" spans="1:31" s="2" customFormat="1" ht="6.95" customHeight="1" hidden="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hidden="1">
      <c r="A23" s="32"/>
      <c r="B23" s="33"/>
      <c r="C23" s="32"/>
      <c r="D23" s="27" t="s">
        <v>37</v>
      </c>
      <c r="E23" s="32"/>
      <c r="F23" s="32"/>
      <c r="G23" s="32"/>
      <c r="H23" s="32"/>
      <c r="I23" s="27" t="s">
        <v>25</v>
      </c>
      <c r="J23" s="25" t="s">
        <v>33</v>
      </c>
      <c r="K23" s="32"/>
      <c r="L23" s="42"/>
      <c r="S23" s="32"/>
      <c r="T23" s="32"/>
      <c r="U23" s="32"/>
      <c r="V23" s="32"/>
      <c r="W23" s="32"/>
      <c r="X23" s="32"/>
      <c r="Y23" s="32"/>
      <c r="Z23" s="32"/>
      <c r="AA23" s="32"/>
      <c r="AB23" s="32"/>
      <c r="AC23" s="32"/>
      <c r="AD23" s="32"/>
      <c r="AE23" s="32"/>
    </row>
    <row r="24" spans="1:31" s="2" customFormat="1" ht="18" customHeight="1" hidden="1">
      <c r="A24" s="32"/>
      <c r="B24" s="33"/>
      <c r="C24" s="32"/>
      <c r="D24" s="32"/>
      <c r="E24" s="25" t="s">
        <v>34</v>
      </c>
      <c r="F24" s="32"/>
      <c r="G24" s="32"/>
      <c r="H24" s="32"/>
      <c r="I24" s="27" t="s">
        <v>28</v>
      </c>
      <c r="J24" s="25" t="s">
        <v>35</v>
      </c>
      <c r="K24" s="32"/>
      <c r="L24" s="42"/>
      <c r="S24" s="32"/>
      <c r="T24" s="32"/>
      <c r="U24" s="32"/>
      <c r="V24" s="32"/>
      <c r="W24" s="32"/>
      <c r="X24" s="32"/>
      <c r="Y24" s="32"/>
      <c r="Z24" s="32"/>
      <c r="AA24" s="32"/>
      <c r="AB24" s="32"/>
      <c r="AC24" s="32"/>
      <c r="AD24" s="32"/>
      <c r="AE24" s="32"/>
    </row>
    <row r="25" spans="1:31" s="2" customFormat="1" ht="6.95" customHeight="1" hidden="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hidden="1">
      <c r="A26" s="32"/>
      <c r="B26" s="33"/>
      <c r="C26" s="32"/>
      <c r="D26" s="27" t="s">
        <v>38</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hidden="1">
      <c r="A27" s="99"/>
      <c r="B27" s="100"/>
      <c r="C27" s="99"/>
      <c r="D27" s="99"/>
      <c r="E27" s="251" t="s">
        <v>1</v>
      </c>
      <c r="F27" s="251"/>
      <c r="G27" s="251"/>
      <c r="H27" s="251"/>
      <c r="I27" s="99"/>
      <c r="J27" s="99"/>
      <c r="K27" s="99"/>
      <c r="L27" s="101"/>
      <c r="S27" s="99"/>
      <c r="T27" s="99"/>
      <c r="U27" s="99"/>
      <c r="V27" s="99"/>
      <c r="W27" s="99"/>
      <c r="X27" s="99"/>
      <c r="Y27" s="99"/>
      <c r="Z27" s="99"/>
      <c r="AA27" s="99"/>
      <c r="AB27" s="99"/>
      <c r="AC27" s="99"/>
      <c r="AD27" s="99"/>
      <c r="AE27" s="99"/>
    </row>
    <row r="28" spans="1:31" s="2" customFormat="1" ht="6.95" customHeight="1" hidden="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hidden="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hidden="1">
      <c r="A30" s="32"/>
      <c r="B30" s="33"/>
      <c r="C30" s="32"/>
      <c r="D30" s="102" t="s">
        <v>39</v>
      </c>
      <c r="E30" s="32"/>
      <c r="F30" s="32"/>
      <c r="G30" s="32"/>
      <c r="H30" s="32"/>
      <c r="I30" s="32"/>
      <c r="J30" s="71">
        <f>ROUND(J117,2)</f>
        <v>0</v>
      </c>
      <c r="K30" s="32"/>
      <c r="L30" s="42"/>
      <c r="S30" s="32"/>
      <c r="T30" s="32"/>
      <c r="U30" s="32"/>
      <c r="V30" s="32"/>
      <c r="W30" s="32"/>
      <c r="X30" s="32"/>
      <c r="Y30" s="32"/>
      <c r="Z30" s="32"/>
      <c r="AA30" s="32"/>
      <c r="AB30" s="32"/>
      <c r="AC30" s="32"/>
      <c r="AD30" s="32"/>
      <c r="AE30" s="32"/>
    </row>
    <row r="31" spans="1:31" s="2" customFormat="1" ht="6.95" customHeight="1" hidden="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hidden="1">
      <c r="A32" s="32"/>
      <c r="B32" s="33"/>
      <c r="C32" s="32"/>
      <c r="D32" s="32"/>
      <c r="E32" s="32"/>
      <c r="F32" s="36" t="s">
        <v>41</v>
      </c>
      <c r="G32" s="32"/>
      <c r="H32" s="32"/>
      <c r="I32" s="36" t="s">
        <v>40</v>
      </c>
      <c r="J32" s="36" t="s">
        <v>42</v>
      </c>
      <c r="K32" s="32"/>
      <c r="L32" s="42"/>
      <c r="S32" s="32"/>
      <c r="T32" s="32"/>
      <c r="U32" s="32"/>
      <c r="V32" s="32"/>
      <c r="W32" s="32"/>
      <c r="X32" s="32"/>
      <c r="Y32" s="32"/>
      <c r="Z32" s="32"/>
      <c r="AA32" s="32"/>
      <c r="AB32" s="32"/>
      <c r="AC32" s="32"/>
      <c r="AD32" s="32"/>
      <c r="AE32" s="32"/>
    </row>
    <row r="33" spans="1:31" s="2" customFormat="1" ht="14.45" customHeight="1" hidden="1">
      <c r="A33" s="32"/>
      <c r="B33" s="33"/>
      <c r="C33" s="32"/>
      <c r="D33" s="103" t="s">
        <v>43</v>
      </c>
      <c r="E33" s="27" t="s">
        <v>44</v>
      </c>
      <c r="F33" s="104">
        <f>ROUND((SUM(BE117:BE167)),2)</f>
        <v>0</v>
      </c>
      <c r="G33" s="32"/>
      <c r="H33" s="32"/>
      <c r="I33" s="105">
        <v>0.21</v>
      </c>
      <c r="J33" s="104">
        <f>ROUND(((SUM(BE117:BE167))*I33),2)</f>
        <v>0</v>
      </c>
      <c r="K33" s="32"/>
      <c r="L33" s="42"/>
      <c r="S33" s="32"/>
      <c r="T33" s="32"/>
      <c r="U33" s="32"/>
      <c r="V33" s="32"/>
      <c r="W33" s="32"/>
      <c r="X33" s="32"/>
      <c r="Y33" s="32"/>
      <c r="Z33" s="32"/>
      <c r="AA33" s="32"/>
      <c r="AB33" s="32"/>
      <c r="AC33" s="32"/>
      <c r="AD33" s="32"/>
      <c r="AE33" s="32"/>
    </row>
    <row r="34" spans="1:31" s="2" customFormat="1" ht="14.45" customHeight="1" hidden="1">
      <c r="A34" s="32"/>
      <c r="B34" s="33"/>
      <c r="C34" s="32"/>
      <c r="D34" s="32"/>
      <c r="E34" s="27" t="s">
        <v>45</v>
      </c>
      <c r="F34" s="104">
        <f>ROUND((SUM(BF117:BF167)),2)</f>
        <v>0</v>
      </c>
      <c r="G34" s="32"/>
      <c r="H34" s="32"/>
      <c r="I34" s="105">
        <v>0.15</v>
      </c>
      <c r="J34" s="104">
        <f>ROUND(((SUM(BF117:BF167))*I34),2)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46</v>
      </c>
      <c r="F35" s="104">
        <f>ROUND((SUM(BG117:BG167)),2)</f>
        <v>0</v>
      </c>
      <c r="G35" s="32"/>
      <c r="H35" s="32"/>
      <c r="I35" s="105">
        <v>0.21</v>
      </c>
      <c r="J35" s="104">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47</v>
      </c>
      <c r="F36" s="104">
        <f>ROUND((SUM(BH117:BH167)),2)</f>
        <v>0</v>
      </c>
      <c r="G36" s="32"/>
      <c r="H36" s="32"/>
      <c r="I36" s="105">
        <v>0.15</v>
      </c>
      <c r="J36" s="104">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48</v>
      </c>
      <c r="F37" s="104">
        <f>ROUND((SUM(BI117:BI167)),2)</f>
        <v>0</v>
      </c>
      <c r="G37" s="32"/>
      <c r="H37" s="32"/>
      <c r="I37" s="105">
        <v>0</v>
      </c>
      <c r="J37" s="104">
        <f>0</f>
        <v>0</v>
      </c>
      <c r="K37" s="32"/>
      <c r="L37" s="42"/>
      <c r="S37" s="32"/>
      <c r="T37" s="32"/>
      <c r="U37" s="32"/>
      <c r="V37" s="32"/>
      <c r="W37" s="32"/>
      <c r="X37" s="32"/>
      <c r="Y37" s="32"/>
      <c r="Z37" s="32"/>
      <c r="AA37" s="32"/>
      <c r="AB37" s="32"/>
      <c r="AC37" s="32"/>
      <c r="AD37" s="32"/>
      <c r="AE37" s="32"/>
    </row>
    <row r="38" spans="1:31" s="2" customFormat="1" ht="6.95" customHeight="1" hidden="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hidden="1">
      <c r="A39" s="32"/>
      <c r="B39" s="33"/>
      <c r="C39" s="106"/>
      <c r="D39" s="107" t="s">
        <v>49</v>
      </c>
      <c r="E39" s="60"/>
      <c r="F39" s="60"/>
      <c r="G39" s="108" t="s">
        <v>50</v>
      </c>
      <c r="H39" s="109" t="s">
        <v>51</v>
      </c>
      <c r="I39" s="60"/>
      <c r="J39" s="110">
        <f>SUM(J30:J37)</f>
        <v>0</v>
      </c>
      <c r="K39" s="111"/>
      <c r="L39" s="42"/>
      <c r="S39" s="32"/>
      <c r="T39" s="32"/>
      <c r="U39" s="32"/>
      <c r="V39" s="32"/>
      <c r="W39" s="32"/>
      <c r="X39" s="32"/>
      <c r="Y39" s="32"/>
      <c r="Z39" s="32"/>
      <c r="AA39" s="32"/>
      <c r="AB39" s="32"/>
      <c r="AC39" s="32"/>
      <c r="AD39" s="32"/>
      <c r="AE39" s="32"/>
    </row>
    <row r="40" spans="1:31" s="2" customFormat="1" ht="14.45" customHeight="1" hidden="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42"/>
      <c r="D50" s="43" t="s">
        <v>52</v>
      </c>
      <c r="E50" s="44"/>
      <c r="F50" s="44"/>
      <c r="G50" s="43" t="s">
        <v>53</v>
      </c>
      <c r="H50" s="44"/>
      <c r="I50" s="44"/>
      <c r="J50" s="44"/>
      <c r="K50" s="44"/>
      <c r="L50" s="42"/>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75" hidden="1">
      <c r="A61" s="32"/>
      <c r="B61" s="33"/>
      <c r="C61" s="32"/>
      <c r="D61" s="45" t="s">
        <v>54</v>
      </c>
      <c r="E61" s="35"/>
      <c r="F61" s="112" t="s">
        <v>55</v>
      </c>
      <c r="G61" s="45" t="s">
        <v>54</v>
      </c>
      <c r="H61" s="35"/>
      <c r="I61" s="35"/>
      <c r="J61" s="113" t="s">
        <v>55</v>
      </c>
      <c r="K61" s="35"/>
      <c r="L61" s="42"/>
      <c r="S61" s="32"/>
      <c r="T61" s="32"/>
      <c r="U61" s="32"/>
      <c r="V61" s="32"/>
      <c r="W61" s="32"/>
      <c r="X61" s="32"/>
      <c r="Y61" s="32"/>
      <c r="Z61" s="32"/>
      <c r="AA61" s="32"/>
      <c r="AB61" s="32"/>
      <c r="AC61" s="32"/>
      <c r="AD61" s="32"/>
      <c r="AE61" s="32"/>
    </row>
    <row r="62" spans="2:12" ht="12" hidden="1">
      <c r="B62" s="20"/>
      <c r="L62" s="20"/>
    </row>
    <row r="63" spans="2:12" ht="12" hidden="1">
      <c r="B63" s="20"/>
      <c r="L63" s="20"/>
    </row>
    <row r="64" spans="2:12" ht="12" hidden="1">
      <c r="B64" s="20"/>
      <c r="L64" s="20"/>
    </row>
    <row r="65" spans="1:31" s="2" customFormat="1" ht="12.75" hidden="1">
      <c r="A65" s="32"/>
      <c r="B65" s="33"/>
      <c r="C65" s="32"/>
      <c r="D65" s="43" t="s">
        <v>56</v>
      </c>
      <c r="E65" s="46"/>
      <c r="F65" s="46"/>
      <c r="G65" s="43" t="s">
        <v>57</v>
      </c>
      <c r="H65" s="46"/>
      <c r="I65" s="46"/>
      <c r="J65" s="46"/>
      <c r="K65" s="46"/>
      <c r="L65" s="42"/>
      <c r="S65" s="32"/>
      <c r="T65" s="32"/>
      <c r="U65" s="32"/>
      <c r="V65" s="32"/>
      <c r="W65" s="32"/>
      <c r="X65" s="32"/>
      <c r="Y65" s="32"/>
      <c r="Z65" s="32"/>
      <c r="AA65" s="32"/>
      <c r="AB65" s="32"/>
      <c r="AC65" s="32"/>
      <c r="AD65" s="32"/>
      <c r="AE65" s="32"/>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75" hidden="1">
      <c r="A76" s="32"/>
      <c r="B76" s="33"/>
      <c r="C76" s="32"/>
      <c r="D76" s="45" t="s">
        <v>54</v>
      </c>
      <c r="E76" s="35"/>
      <c r="F76" s="112" t="s">
        <v>55</v>
      </c>
      <c r="G76" s="45" t="s">
        <v>54</v>
      </c>
      <c r="H76" s="35"/>
      <c r="I76" s="35"/>
      <c r="J76" s="113" t="s">
        <v>55</v>
      </c>
      <c r="K76" s="35"/>
      <c r="L76" s="42"/>
      <c r="S76" s="32"/>
      <c r="T76" s="32"/>
      <c r="U76" s="32"/>
      <c r="V76" s="32"/>
      <c r="W76" s="32"/>
      <c r="X76" s="32"/>
      <c r="Y76" s="32"/>
      <c r="Z76" s="32"/>
      <c r="AA76" s="32"/>
      <c r="AB76" s="32"/>
      <c r="AC76" s="32"/>
      <c r="AD76" s="32"/>
      <c r="AE76" s="32"/>
    </row>
    <row r="77" spans="1:31" s="2" customFormat="1" ht="14.45" customHeight="1" hidden="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78" ht="12" hidden="1"/>
    <row r="79" ht="12" hidden="1"/>
    <row r="80" ht="12" hidden="1"/>
    <row r="81" spans="1:31" s="2" customFormat="1" ht="6.95" customHeight="1" hidden="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hidden="1">
      <c r="A82" s="32"/>
      <c r="B82" s="33"/>
      <c r="C82" s="21" t="s">
        <v>186</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hidden="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hidden="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hidden="1">
      <c r="A85" s="32"/>
      <c r="B85" s="33"/>
      <c r="C85" s="32"/>
      <c r="D85" s="32"/>
      <c r="E85" s="259" t="str">
        <f>E7</f>
        <v>Oprava nástupišť č. 5 a 6 v žst. Brno hl.n.</v>
      </c>
      <c r="F85" s="260"/>
      <c r="G85" s="260"/>
      <c r="H85" s="260"/>
      <c r="I85" s="32"/>
      <c r="J85" s="32"/>
      <c r="K85" s="32"/>
      <c r="L85" s="42"/>
      <c r="S85" s="32"/>
      <c r="T85" s="32"/>
      <c r="U85" s="32"/>
      <c r="V85" s="32"/>
      <c r="W85" s="32"/>
      <c r="X85" s="32"/>
      <c r="Y85" s="32"/>
      <c r="Z85" s="32"/>
      <c r="AA85" s="32"/>
      <c r="AB85" s="32"/>
      <c r="AC85" s="32"/>
      <c r="AD85" s="32"/>
      <c r="AE85" s="32"/>
    </row>
    <row r="86" spans="1:31" s="2" customFormat="1" ht="12" customHeight="1" hidden="1">
      <c r="A86" s="32"/>
      <c r="B86" s="33"/>
      <c r="C86" s="27" t="s">
        <v>184</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hidden="1">
      <c r="A87" s="32"/>
      <c r="B87" s="33"/>
      <c r="C87" s="32"/>
      <c r="D87" s="32"/>
      <c r="E87" s="232" t="str">
        <f>E9</f>
        <v>VON - Vedlejší a ostatní náklady</v>
      </c>
      <c r="F87" s="258"/>
      <c r="G87" s="258"/>
      <c r="H87" s="258"/>
      <c r="I87" s="32"/>
      <c r="J87" s="32"/>
      <c r="K87" s="32"/>
      <c r="L87" s="42"/>
      <c r="S87" s="32"/>
      <c r="T87" s="32"/>
      <c r="U87" s="32"/>
      <c r="V87" s="32"/>
      <c r="W87" s="32"/>
      <c r="X87" s="32"/>
      <c r="Y87" s="32"/>
      <c r="Z87" s="32"/>
      <c r="AA87" s="32"/>
      <c r="AB87" s="32"/>
      <c r="AC87" s="32"/>
      <c r="AD87" s="32"/>
      <c r="AE87" s="32"/>
    </row>
    <row r="88" spans="1:31" s="2" customFormat="1" ht="6.95" customHeight="1" hidden="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hidden="1">
      <c r="A89" s="32"/>
      <c r="B89" s="33"/>
      <c r="C89" s="27" t="s">
        <v>20</v>
      </c>
      <c r="D89" s="32"/>
      <c r="E89" s="32"/>
      <c r="F89" s="25" t="str">
        <f>F12</f>
        <v>Brno hl.n.</v>
      </c>
      <c r="G89" s="32"/>
      <c r="H89" s="32"/>
      <c r="I89" s="27" t="s">
        <v>22</v>
      </c>
      <c r="J89" s="55" t="str">
        <f>IF(J12="","",J12)</f>
        <v>18. 2. 2021</v>
      </c>
      <c r="K89" s="32"/>
      <c r="L89" s="42"/>
      <c r="S89" s="32"/>
      <c r="T89" s="32"/>
      <c r="U89" s="32"/>
      <c r="V89" s="32"/>
      <c r="W89" s="32"/>
      <c r="X89" s="32"/>
      <c r="Y89" s="32"/>
      <c r="Z89" s="32"/>
      <c r="AA89" s="32"/>
      <c r="AB89" s="32"/>
      <c r="AC89" s="32"/>
      <c r="AD89" s="32"/>
      <c r="AE89" s="32"/>
    </row>
    <row r="90" spans="1:31" s="2" customFormat="1" ht="6.95" customHeight="1" hidden="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25.7" customHeight="1" hidden="1">
      <c r="A91" s="32"/>
      <c r="B91" s="33"/>
      <c r="C91" s="27" t="s">
        <v>24</v>
      </c>
      <c r="D91" s="32"/>
      <c r="E91" s="32"/>
      <c r="F91" s="25" t="str">
        <f>E15</f>
        <v>Správa železnic, státní organizace</v>
      </c>
      <c r="G91" s="32"/>
      <c r="H91" s="32"/>
      <c r="I91" s="27" t="s">
        <v>32</v>
      </c>
      <c r="J91" s="30" t="str">
        <f>E21</f>
        <v>DMC Havlíčkův Brod, s.r.o.</v>
      </c>
      <c r="K91" s="32"/>
      <c r="L91" s="42"/>
      <c r="S91" s="32"/>
      <c r="T91" s="32"/>
      <c r="U91" s="32"/>
      <c r="V91" s="32"/>
      <c r="W91" s="32"/>
      <c r="X91" s="32"/>
      <c r="Y91" s="32"/>
      <c r="Z91" s="32"/>
      <c r="AA91" s="32"/>
      <c r="AB91" s="32"/>
      <c r="AC91" s="32"/>
      <c r="AD91" s="32"/>
      <c r="AE91" s="32"/>
    </row>
    <row r="92" spans="1:31" s="2" customFormat="1" ht="25.7" customHeight="1" hidden="1">
      <c r="A92" s="32"/>
      <c r="B92" s="33"/>
      <c r="C92" s="27" t="s">
        <v>30</v>
      </c>
      <c r="D92" s="32"/>
      <c r="E92" s="32"/>
      <c r="F92" s="25" t="str">
        <f>IF(E18="","",E18)</f>
        <v>Vyplň údaj</v>
      </c>
      <c r="G92" s="32"/>
      <c r="H92" s="32"/>
      <c r="I92" s="27" t="s">
        <v>37</v>
      </c>
      <c r="J92" s="30" t="str">
        <f>E24</f>
        <v>DMC Havlíčkův Brod, s.r.o.</v>
      </c>
      <c r="K92" s="32"/>
      <c r="L92" s="42"/>
      <c r="S92" s="32"/>
      <c r="T92" s="32"/>
      <c r="U92" s="32"/>
      <c r="V92" s="32"/>
      <c r="W92" s="32"/>
      <c r="X92" s="32"/>
      <c r="Y92" s="32"/>
      <c r="Z92" s="32"/>
      <c r="AA92" s="32"/>
      <c r="AB92" s="32"/>
      <c r="AC92" s="32"/>
      <c r="AD92" s="32"/>
      <c r="AE92" s="32"/>
    </row>
    <row r="93" spans="1:31" s="2" customFormat="1" ht="10.35" customHeight="1" hidden="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hidden="1">
      <c r="A94" s="32"/>
      <c r="B94" s="33"/>
      <c r="C94" s="114" t="s">
        <v>187</v>
      </c>
      <c r="D94" s="106"/>
      <c r="E94" s="106"/>
      <c r="F94" s="106"/>
      <c r="G94" s="106"/>
      <c r="H94" s="106"/>
      <c r="I94" s="106"/>
      <c r="J94" s="115" t="s">
        <v>188</v>
      </c>
      <c r="K94" s="106"/>
      <c r="L94" s="42"/>
      <c r="S94" s="32"/>
      <c r="T94" s="32"/>
      <c r="U94" s="32"/>
      <c r="V94" s="32"/>
      <c r="W94" s="32"/>
      <c r="X94" s="32"/>
      <c r="Y94" s="32"/>
      <c r="Z94" s="32"/>
      <c r="AA94" s="32"/>
      <c r="AB94" s="32"/>
      <c r="AC94" s="32"/>
      <c r="AD94" s="32"/>
      <c r="AE94" s="32"/>
    </row>
    <row r="95" spans="1:31" s="2" customFormat="1" ht="10.35" customHeight="1" hidden="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hidden="1">
      <c r="A96" s="32"/>
      <c r="B96" s="33"/>
      <c r="C96" s="116" t="s">
        <v>189</v>
      </c>
      <c r="D96" s="32"/>
      <c r="E96" s="32"/>
      <c r="F96" s="32"/>
      <c r="G96" s="32"/>
      <c r="H96" s="32"/>
      <c r="I96" s="32"/>
      <c r="J96" s="71">
        <f>J117</f>
        <v>0</v>
      </c>
      <c r="K96" s="32"/>
      <c r="L96" s="42"/>
      <c r="S96" s="32"/>
      <c r="T96" s="32"/>
      <c r="U96" s="32"/>
      <c r="V96" s="32"/>
      <c r="W96" s="32"/>
      <c r="X96" s="32"/>
      <c r="Y96" s="32"/>
      <c r="Z96" s="32"/>
      <c r="AA96" s="32"/>
      <c r="AB96" s="32"/>
      <c r="AC96" s="32"/>
      <c r="AD96" s="32"/>
      <c r="AE96" s="32"/>
      <c r="AU96" s="17" t="s">
        <v>190</v>
      </c>
    </row>
    <row r="97" spans="2:12" s="9" customFormat="1" ht="24.95" customHeight="1" hidden="1">
      <c r="B97" s="117"/>
      <c r="D97" s="118" t="s">
        <v>1542</v>
      </c>
      <c r="E97" s="119"/>
      <c r="F97" s="119"/>
      <c r="G97" s="119"/>
      <c r="H97" s="119"/>
      <c r="I97" s="119"/>
      <c r="J97" s="120">
        <f>J118</f>
        <v>0</v>
      </c>
      <c r="L97" s="117"/>
    </row>
    <row r="98" spans="1:31" s="2" customFormat="1" ht="21.75" customHeight="1" hidden="1">
      <c r="A98" s="32"/>
      <c r="B98" s="33"/>
      <c r="C98" s="32"/>
      <c r="D98" s="32"/>
      <c r="E98" s="32"/>
      <c r="F98" s="32"/>
      <c r="G98" s="32"/>
      <c r="H98" s="32"/>
      <c r="I98" s="32"/>
      <c r="J98" s="32"/>
      <c r="K98" s="32"/>
      <c r="L98" s="42"/>
      <c r="S98" s="32"/>
      <c r="T98" s="32"/>
      <c r="U98" s="32"/>
      <c r="V98" s="32"/>
      <c r="W98" s="32"/>
      <c r="X98" s="32"/>
      <c r="Y98" s="32"/>
      <c r="Z98" s="32"/>
      <c r="AA98" s="32"/>
      <c r="AB98" s="32"/>
      <c r="AC98" s="32"/>
      <c r="AD98" s="32"/>
      <c r="AE98" s="32"/>
    </row>
    <row r="99" spans="1:31" s="2" customFormat="1" ht="6.95" customHeight="1" hidden="1">
      <c r="A99" s="32"/>
      <c r="B99" s="47"/>
      <c r="C99" s="48"/>
      <c r="D99" s="48"/>
      <c r="E99" s="48"/>
      <c r="F99" s="48"/>
      <c r="G99" s="48"/>
      <c r="H99" s="48"/>
      <c r="I99" s="48"/>
      <c r="J99" s="48"/>
      <c r="K99" s="48"/>
      <c r="L99" s="42"/>
      <c r="S99" s="32"/>
      <c r="T99" s="32"/>
      <c r="U99" s="32"/>
      <c r="V99" s="32"/>
      <c r="W99" s="32"/>
      <c r="X99" s="32"/>
      <c r="Y99" s="32"/>
      <c r="Z99" s="32"/>
      <c r="AA99" s="32"/>
      <c r="AB99" s="32"/>
      <c r="AC99" s="32"/>
      <c r="AD99" s="32"/>
      <c r="AE99" s="32"/>
    </row>
    <row r="100" ht="12" hidden="1"/>
    <row r="101" ht="12" hidden="1"/>
    <row r="102" ht="12" hidden="1"/>
    <row r="103" spans="1:31" s="2" customFormat="1" ht="6.95" customHeight="1">
      <c r="A103" s="32"/>
      <c r="B103" s="49"/>
      <c r="C103" s="50"/>
      <c r="D103" s="50"/>
      <c r="E103" s="50"/>
      <c r="F103" s="50"/>
      <c r="G103" s="50"/>
      <c r="H103" s="50"/>
      <c r="I103" s="50"/>
      <c r="J103" s="50"/>
      <c r="K103" s="50"/>
      <c r="L103" s="42"/>
      <c r="S103" s="32"/>
      <c r="T103" s="32"/>
      <c r="U103" s="32"/>
      <c r="V103" s="32"/>
      <c r="W103" s="32"/>
      <c r="X103" s="32"/>
      <c r="Y103" s="32"/>
      <c r="Z103" s="32"/>
      <c r="AA103" s="32"/>
      <c r="AB103" s="32"/>
      <c r="AC103" s="32"/>
      <c r="AD103" s="32"/>
      <c r="AE103" s="32"/>
    </row>
    <row r="104" spans="1:31" s="2" customFormat="1" ht="24.95" customHeight="1">
      <c r="A104" s="32"/>
      <c r="B104" s="33"/>
      <c r="C104" s="21" t="s">
        <v>192</v>
      </c>
      <c r="D104" s="32"/>
      <c r="E104" s="32"/>
      <c r="F104" s="32"/>
      <c r="G104" s="32"/>
      <c r="H104" s="32"/>
      <c r="I104" s="32"/>
      <c r="J104" s="32"/>
      <c r="K104" s="32"/>
      <c r="L104" s="42"/>
      <c r="S104" s="32"/>
      <c r="T104" s="32"/>
      <c r="U104" s="32"/>
      <c r="V104" s="32"/>
      <c r="W104" s="32"/>
      <c r="X104" s="32"/>
      <c r="Y104" s="32"/>
      <c r="Z104" s="32"/>
      <c r="AA104" s="32"/>
      <c r="AB104" s="32"/>
      <c r="AC104" s="32"/>
      <c r="AD104" s="32"/>
      <c r="AE104" s="32"/>
    </row>
    <row r="105" spans="1:31" s="2" customFormat="1" ht="6.95" customHeight="1">
      <c r="A105" s="32"/>
      <c r="B105" s="33"/>
      <c r="C105" s="32"/>
      <c r="D105" s="32"/>
      <c r="E105" s="32"/>
      <c r="F105" s="32"/>
      <c r="G105" s="32"/>
      <c r="H105" s="32"/>
      <c r="I105" s="32"/>
      <c r="J105" s="32"/>
      <c r="K105" s="32"/>
      <c r="L105" s="42"/>
      <c r="S105" s="32"/>
      <c r="T105" s="32"/>
      <c r="U105" s="32"/>
      <c r="V105" s="32"/>
      <c r="W105" s="32"/>
      <c r="X105" s="32"/>
      <c r="Y105" s="32"/>
      <c r="Z105" s="32"/>
      <c r="AA105" s="32"/>
      <c r="AB105" s="32"/>
      <c r="AC105" s="32"/>
      <c r="AD105" s="32"/>
      <c r="AE105" s="32"/>
    </row>
    <row r="106" spans="1:31" s="2" customFormat="1" ht="12" customHeight="1">
      <c r="A106" s="32"/>
      <c r="B106" s="33"/>
      <c r="C106" s="27" t="s">
        <v>16</v>
      </c>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16.5" customHeight="1">
      <c r="A107" s="32"/>
      <c r="B107" s="33"/>
      <c r="C107" s="32"/>
      <c r="D107" s="32"/>
      <c r="E107" s="259" t="str">
        <f>E7</f>
        <v>Oprava nástupišť č. 5 a 6 v žst. Brno hl.n.</v>
      </c>
      <c r="F107" s="260"/>
      <c r="G107" s="260"/>
      <c r="H107" s="260"/>
      <c r="I107" s="32"/>
      <c r="J107" s="32"/>
      <c r="K107" s="32"/>
      <c r="L107" s="42"/>
      <c r="S107" s="32"/>
      <c r="T107" s="32"/>
      <c r="U107" s="32"/>
      <c r="V107" s="32"/>
      <c r="W107" s="32"/>
      <c r="X107" s="32"/>
      <c r="Y107" s="32"/>
      <c r="Z107" s="32"/>
      <c r="AA107" s="32"/>
      <c r="AB107" s="32"/>
      <c r="AC107" s="32"/>
      <c r="AD107" s="32"/>
      <c r="AE107" s="32"/>
    </row>
    <row r="108" spans="1:31" s="2" customFormat="1" ht="12" customHeight="1">
      <c r="A108" s="32"/>
      <c r="B108" s="33"/>
      <c r="C108" s="27" t="s">
        <v>184</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6.5" customHeight="1">
      <c r="A109" s="32"/>
      <c r="B109" s="33"/>
      <c r="C109" s="32"/>
      <c r="D109" s="32"/>
      <c r="E109" s="232" t="str">
        <f>E9</f>
        <v>VON - Vedlejší a ostatní náklady</v>
      </c>
      <c r="F109" s="258"/>
      <c r="G109" s="258"/>
      <c r="H109" s="258"/>
      <c r="I109" s="32"/>
      <c r="J109" s="32"/>
      <c r="K109" s="32"/>
      <c r="L109" s="42"/>
      <c r="S109" s="32"/>
      <c r="T109" s="32"/>
      <c r="U109" s="32"/>
      <c r="V109" s="32"/>
      <c r="W109" s="32"/>
      <c r="X109" s="32"/>
      <c r="Y109" s="32"/>
      <c r="Z109" s="32"/>
      <c r="AA109" s="32"/>
      <c r="AB109" s="32"/>
      <c r="AC109" s="32"/>
      <c r="AD109" s="32"/>
      <c r="AE109" s="32"/>
    </row>
    <row r="110" spans="1:31" s="2" customFormat="1" ht="6.95" customHeight="1">
      <c r="A110" s="32"/>
      <c r="B110" s="33"/>
      <c r="C110" s="32"/>
      <c r="D110" s="32"/>
      <c r="E110" s="32"/>
      <c r="F110" s="32"/>
      <c r="G110" s="32"/>
      <c r="H110" s="32"/>
      <c r="I110" s="32"/>
      <c r="J110" s="32"/>
      <c r="K110" s="32"/>
      <c r="L110" s="42"/>
      <c r="S110" s="32"/>
      <c r="T110" s="32"/>
      <c r="U110" s="32"/>
      <c r="V110" s="32"/>
      <c r="W110" s="32"/>
      <c r="X110" s="32"/>
      <c r="Y110" s="32"/>
      <c r="Z110" s="32"/>
      <c r="AA110" s="32"/>
      <c r="AB110" s="32"/>
      <c r="AC110" s="32"/>
      <c r="AD110" s="32"/>
      <c r="AE110" s="32"/>
    </row>
    <row r="111" spans="1:31" s="2" customFormat="1" ht="12" customHeight="1">
      <c r="A111" s="32"/>
      <c r="B111" s="33"/>
      <c r="C111" s="27" t="s">
        <v>20</v>
      </c>
      <c r="D111" s="32"/>
      <c r="E111" s="32"/>
      <c r="F111" s="25" t="str">
        <f>F12</f>
        <v>Brno hl.n.</v>
      </c>
      <c r="G111" s="32"/>
      <c r="H111" s="32"/>
      <c r="I111" s="27" t="s">
        <v>22</v>
      </c>
      <c r="J111" s="55" t="str">
        <f>IF(J12="","",J12)</f>
        <v>18. 2. 2021</v>
      </c>
      <c r="K111" s="32"/>
      <c r="L111" s="42"/>
      <c r="S111" s="32"/>
      <c r="T111" s="32"/>
      <c r="U111" s="32"/>
      <c r="V111" s="32"/>
      <c r="W111" s="32"/>
      <c r="X111" s="32"/>
      <c r="Y111" s="32"/>
      <c r="Z111" s="32"/>
      <c r="AA111" s="32"/>
      <c r="AB111" s="32"/>
      <c r="AC111" s="32"/>
      <c r="AD111" s="32"/>
      <c r="AE111" s="32"/>
    </row>
    <row r="112" spans="1:31" s="2" customFormat="1" ht="6.95" customHeight="1">
      <c r="A112" s="32"/>
      <c r="B112" s="33"/>
      <c r="C112" s="32"/>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25.7" customHeight="1">
      <c r="A113" s="32"/>
      <c r="B113" s="33"/>
      <c r="C113" s="27" t="s">
        <v>24</v>
      </c>
      <c r="D113" s="32"/>
      <c r="E113" s="32"/>
      <c r="F113" s="25" t="str">
        <f>E15</f>
        <v>Správa železnic, státní organizace</v>
      </c>
      <c r="G113" s="32"/>
      <c r="H113" s="32"/>
      <c r="I113" s="27" t="s">
        <v>32</v>
      </c>
      <c r="J113" s="30" t="str">
        <f>E21</f>
        <v>DMC Havlíčkův Brod, s.r.o.</v>
      </c>
      <c r="K113" s="32"/>
      <c r="L113" s="42"/>
      <c r="S113" s="32"/>
      <c r="T113" s="32"/>
      <c r="U113" s="32"/>
      <c r="V113" s="32"/>
      <c r="W113" s="32"/>
      <c r="X113" s="32"/>
      <c r="Y113" s="32"/>
      <c r="Z113" s="32"/>
      <c r="AA113" s="32"/>
      <c r="AB113" s="32"/>
      <c r="AC113" s="32"/>
      <c r="AD113" s="32"/>
      <c r="AE113" s="32"/>
    </row>
    <row r="114" spans="1:31" s="2" customFormat="1" ht="25.7" customHeight="1">
      <c r="A114" s="32"/>
      <c r="B114" s="33"/>
      <c r="C114" s="27" t="s">
        <v>30</v>
      </c>
      <c r="D114" s="32"/>
      <c r="E114" s="32"/>
      <c r="F114" s="25" t="str">
        <f>IF(E18="","",E18)</f>
        <v>Vyplň údaj</v>
      </c>
      <c r="G114" s="32"/>
      <c r="H114" s="32"/>
      <c r="I114" s="27" t="s">
        <v>37</v>
      </c>
      <c r="J114" s="30" t="str">
        <f>E24</f>
        <v>DMC Havlíčkův Brod, s.r.o.</v>
      </c>
      <c r="K114" s="32"/>
      <c r="L114" s="42"/>
      <c r="S114" s="32"/>
      <c r="T114" s="32"/>
      <c r="U114" s="32"/>
      <c r="V114" s="32"/>
      <c r="W114" s="32"/>
      <c r="X114" s="32"/>
      <c r="Y114" s="32"/>
      <c r="Z114" s="32"/>
      <c r="AA114" s="32"/>
      <c r="AB114" s="32"/>
      <c r="AC114" s="32"/>
      <c r="AD114" s="32"/>
      <c r="AE114" s="32"/>
    </row>
    <row r="115" spans="1:31" s="2" customFormat="1" ht="10.35" customHeight="1">
      <c r="A115" s="32"/>
      <c r="B115" s="33"/>
      <c r="C115" s="32"/>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10" customFormat="1" ht="29.25" customHeight="1">
      <c r="A116" s="121"/>
      <c r="B116" s="122"/>
      <c r="C116" s="123" t="s">
        <v>193</v>
      </c>
      <c r="D116" s="124" t="s">
        <v>64</v>
      </c>
      <c r="E116" s="124" t="s">
        <v>60</v>
      </c>
      <c r="F116" s="124" t="s">
        <v>61</v>
      </c>
      <c r="G116" s="124" t="s">
        <v>194</v>
      </c>
      <c r="H116" s="124" t="s">
        <v>195</v>
      </c>
      <c r="I116" s="124" t="s">
        <v>196</v>
      </c>
      <c r="J116" s="125" t="s">
        <v>188</v>
      </c>
      <c r="K116" s="126" t="s">
        <v>197</v>
      </c>
      <c r="L116" s="127"/>
      <c r="M116" s="62" t="s">
        <v>1</v>
      </c>
      <c r="N116" s="63" t="s">
        <v>43</v>
      </c>
      <c r="O116" s="63" t="s">
        <v>198</v>
      </c>
      <c r="P116" s="63" t="s">
        <v>199</v>
      </c>
      <c r="Q116" s="63" t="s">
        <v>200</v>
      </c>
      <c r="R116" s="63" t="s">
        <v>201</v>
      </c>
      <c r="S116" s="63" t="s">
        <v>202</v>
      </c>
      <c r="T116" s="64" t="s">
        <v>203</v>
      </c>
      <c r="U116" s="121"/>
      <c r="V116" s="121"/>
      <c r="W116" s="121"/>
      <c r="X116" s="121"/>
      <c r="Y116" s="121"/>
      <c r="Z116" s="121"/>
      <c r="AA116" s="121"/>
      <c r="AB116" s="121"/>
      <c r="AC116" s="121"/>
      <c r="AD116" s="121"/>
      <c r="AE116" s="121"/>
    </row>
    <row r="117" spans="1:63" s="2" customFormat="1" ht="22.9" customHeight="1">
      <c r="A117" s="32"/>
      <c r="B117" s="33"/>
      <c r="C117" s="69" t="s">
        <v>204</v>
      </c>
      <c r="D117" s="32"/>
      <c r="E117" s="32"/>
      <c r="F117" s="32"/>
      <c r="G117" s="32"/>
      <c r="H117" s="32"/>
      <c r="I117" s="32"/>
      <c r="J117" s="128">
        <f>BK117</f>
        <v>0</v>
      </c>
      <c r="K117" s="32"/>
      <c r="L117" s="33"/>
      <c r="M117" s="65"/>
      <c r="N117" s="56"/>
      <c r="O117" s="66"/>
      <c r="P117" s="129">
        <f>P118</f>
        <v>0</v>
      </c>
      <c r="Q117" s="66"/>
      <c r="R117" s="129">
        <f>R118</f>
        <v>0</v>
      </c>
      <c r="S117" s="66"/>
      <c r="T117" s="130">
        <f>T118</f>
        <v>0</v>
      </c>
      <c r="U117" s="32"/>
      <c r="V117" s="32"/>
      <c r="W117" s="32"/>
      <c r="X117" s="32"/>
      <c r="Y117" s="32"/>
      <c r="Z117" s="32"/>
      <c r="AA117" s="32"/>
      <c r="AB117" s="32"/>
      <c r="AC117" s="32"/>
      <c r="AD117" s="32"/>
      <c r="AE117" s="32"/>
      <c r="AT117" s="17" t="s">
        <v>78</v>
      </c>
      <c r="AU117" s="17" t="s">
        <v>190</v>
      </c>
      <c r="BK117" s="131">
        <f>BK118</f>
        <v>0</v>
      </c>
    </row>
    <row r="118" spans="2:63" s="11" customFormat="1" ht="25.9" customHeight="1">
      <c r="B118" s="132"/>
      <c r="D118" s="133" t="s">
        <v>78</v>
      </c>
      <c r="E118" s="134" t="s">
        <v>1760</v>
      </c>
      <c r="F118" s="134" t="s">
        <v>1761</v>
      </c>
      <c r="I118" s="135"/>
      <c r="J118" s="136">
        <f>BK118</f>
        <v>0</v>
      </c>
      <c r="L118" s="132"/>
      <c r="M118" s="137"/>
      <c r="N118" s="138"/>
      <c r="O118" s="138"/>
      <c r="P118" s="139">
        <f>SUM(P119:P167)</f>
        <v>0</v>
      </c>
      <c r="Q118" s="138"/>
      <c r="R118" s="139">
        <f>SUM(R119:R167)</f>
        <v>0</v>
      </c>
      <c r="S118" s="138"/>
      <c r="T118" s="140">
        <f>SUM(T119:T167)</f>
        <v>0</v>
      </c>
      <c r="AR118" s="133" t="s">
        <v>225</v>
      </c>
      <c r="AT118" s="141" t="s">
        <v>78</v>
      </c>
      <c r="AU118" s="141" t="s">
        <v>79</v>
      </c>
      <c r="AY118" s="133" t="s">
        <v>207</v>
      </c>
      <c r="BK118" s="142">
        <f>SUM(BK119:BK167)</f>
        <v>0</v>
      </c>
    </row>
    <row r="119" spans="1:65" s="2" customFormat="1" ht="16.5" customHeight="1">
      <c r="A119" s="32"/>
      <c r="B119" s="143"/>
      <c r="C119" s="144" t="s">
        <v>87</v>
      </c>
      <c r="D119" s="144" t="s">
        <v>208</v>
      </c>
      <c r="E119" s="145" t="s">
        <v>2411</v>
      </c>
      <c r="F119" s="146" t="s">
        <v>2412</v>
      </c>
      <c r="G119" s="147" t="s">
        <v>333</v>
      </c>
      <c r="H119" s="148">
        <v>4</v>
      </c>
      <c r="I119" s="149"/>
      <c r="J119" s="150">
        <f>ROUND(I119*H119,2)</f>
        <v>0</v>
      </c>
      <c r="K119" s="151"/>
      <c r="L119" s="33"/>
      <c r="M119" s="152" t="s">
        <v>1</v>
      </c>
      <c r="N119" s="153" t="s">
        <v>44</v>
      </c>
      <c r="O119" s="58"/>
      <c r="P119" s="154">
        <f>O119*H119</f>
        <v>0</v>
      </c>
      <c r="Q119" s="154">
        <v>0</v>
      </c>
      <c r="R119" s="154">
        <f>Q119*H119</f>
        <v>0</v>
      </c>
      <c r="S119" s="154">
        <v>0</v>
      </c>
      <c r="T119" s="155">
        <f>S119*H119</f>
        <v>0</v>
      </c>
      <c r="U119" s="32"/>
      <c r="V119" s="32"/>
      <c r="W119" s="32"/>
      <c r="X119" s="32"/>
      <c r="Y119" s="32"/>
      <c r="Z119" s="32"/>
      <c r="AA119" s="32"/>
      <c r="AB119" s="32"/>
      <c r="AC119" s="32"/>
      <c r="AD119" s="32"/>
      <c r="AE119" s="32"/>
      <c r="AR119" s="156" t="s">
        <v>212</v>
      </c>
      <c r="AT119" s="156" t="s">
        <v>208</v>
      </c>
      <c r="AU119" s="156" t="s">
        <v>87</v>
      </c>
      <c r="AY119" s="17" t="s">
        <v>207</v>
      </c>
      <c r="BE119" s="157">
        <f>IF(N119="základní",J119,0)</f>
        <v>0</v>
      </c>
      <c r="BF119" s="157">
        <f>IF(N119="snížená",J119,0)</f>
        <v>0</v>
      </c>
      <c r="BG119" s="157">
        <f>IF(N119="zákl. přenesená",J119,0)</f>
        <v>0</v>
      </c>
      <c r="BH119" s="157">
        <f>IF(N119="sníž. přenesená",J119,0)</f>
        <v>0</v>
      </c>
      <c r="BI119" s="157">
        <f>IF(N119="nulová",J119,0)</f>
        <v>0</v>
      </c>
      <c r="BJ119" s="17" t="s">
        <v>87</v>
      </c>
      <c r="BK119" s="157">
        <f>ROUND(I119*H119,2)</f>
        <v>0</v>
      </c>
      <c r="BL119" s="17" t="s">
        <v>212</v>
      </c>
      <c r="BM119" s="156" t="s">
        <v>2413</v>
      </c>
    </row>
    <row r="120" spans="1:47" s="2" customFormat="1" ht="39">
      <c r="A120" s="32"/>
      <c r="B120" s="33"/>
      <c r="C120" s="32"/>
      <c r="D120" s="158" t="s">
        <v>213</v>
      </c>
      <c r="E120" s="32"/>
      <c r="F120" s="159" t="s">
        <v>2414</v>
      </c>
      <c r="G120" s="32"/>
      <c r="H120" s="32"/>
      <c r="I120" s="160"/>
      <c r="J120" s="32"/>
      <c r="K120" s="32"/>
      <c r="L120" s="33"/>
      <c r="M120" s="161"/>
      <c r="N120" s="162"/>
      <c r="O120" s="58"/>
      <c r="P120" s="58"/>
      <c r="Q120" s="58"/>
      <c r="R120" s="58"/>
      <c r="S120" s="58"/>
      <c r="T120" s="59"/>
      <c r="U120" s="32"/>
      <c r="V120" s="32"/>
      <c r="W120" s="32"/>
      <c r="X120" s="32"/>
      <c r="Y120" s="32"/>
      <c r="Z120" s="32"/>
      <c r="AA120" s="32"/>
      <c r="AB120" s="32"/>
      <c r="AC120" s="32"/>
      <c r="AD120" s="32"/>
      <c r="AE120" s="32"/>
      <c r="AT120" s="17" t="s">
        <v>213</v>
      </c>
      <c r="AU120" s="17" t="s">
        <v>87</v>
      </c>
    </row>
    <row r="121" spans="1:65" s="2" customFormat="1" ht="33" customHeight="1">
      <c r="A121" s="32"/>
      <c r="B121" s="143"/>
      <c r="C121" s="144" t="s">
        <v>89</v>
      </c>
      <c r="D121" s="144" t="s">
        <v>208</v>
      </c>
      <c r="E121" s="145" t="s">
        <v>2415</v>
      </c>
      <c r="F121" s="146" t="s">
        <v>2416</v>
      </c>
      <c r="G121" s="147" t="s">
        <v>333</v>
      </c>
      <c r="H121" s="148">
        <v>4</v>
      </c>
      <c r="I121" s="149"/>
      <c r="J121" s="150">
        <f>ROUND(I121*H121,2)</f>
        <v>0</v>
      </c>
      <c r="K121" s="151"/>
      <c r="L121" s="33"/>
      <c r="M121" s="152" t="s">
        <v>1</v>
      </c>
      <c r="N121" s="153" t="s">
        <v>44</v>
      </c>
      <c r="O121" s="58"/>
      <c r="P121" s="154">
        <f>O121*H121</f>
        <v>0</v>
      </c>
      <c r="Q121" s="154">
        <v>0</v>
      </c>
      <c r="R121" s="154">
        <f>Q121*H121</f>
        <v>0</v>
      </c>
      <c r="S121" s="154">
        <v>0</v>
      </c>
      <c r="T121" s="155">
        <f>S121*H121</f>
        <v>0</v>
      </c>
      <c r="U121" s="32"/>
      <c r="V121" s="32"/>
      <c r="W121" s="32"/>
      <c r="X121" s="32"/>
      <c r="Y121" s="32"/>
      <c r="Z121" s="32"/>
      <c r="AA121" s="32"/>
      <c r="AB121" s="32"/>
      <c r="AC121" s="32"/>
      <c r="AD121" s="32"/>
      <c r="AE121" s="32"/>
      <c r="AR121" s="156" t="s">
        <v>212</v>
      </c>
      <c r="AT121" s="156" t="s">
        <v>208</v>
      </c>
      <c r="AU121" s="156" t="s">
        <v>87</v>
      </c>
      <c r="AY121" s="17" t="s">
        <v>207</v>
      </c>
      <c r="BE121" s="157">
        <f>IF(N121="základní",J121,0)</f>
        <v>0</v>
      </c>
      <c r="BF121" s="157">
        <f>IF(N121="snížená",J121,0)</f>
        <v>0</v>
      </c>
      <c r="BG121" s="157">
        <f>IF(N121="zákl. přenesená",J121,0)</f>
        <v>0</v>
      </c>
      <c r="BH121" s="157">
        <f>IF(N121="sníž. přenesená",J121,0)</f>
        <v>0</v>
      </c>
      <c r="BI121" s="157">
        <f>IF(N121="nulová",J121,0)</f>
        <v>0</v>
      </c>
      <c r="BJ121" s="17" t="s">
        <v>87</v>
      </c>
      <c r="BK121" s="157">
        <f>ROUND(I121*H121,2)</f>
        <v>0</v>
      </c>
      <c r="BL121" s="17" t="s">
        <v>212</v>
      </c>
      <c r="BM121" s="156" t="s">
        <v>2417</v>
      </c>
    </row>
    <row r="122" spans="1:47" s="2" customFormat="1" ht="48.75">
      <c r="A122" s="32"/>
      <c r="B122" s="33"/>
      <c r="C122" s="32"/>
      <c r="D122" s="158" t="s">
        <v>213</v>
      </c>
      <c r="E122" s="32"/>
      <c r="F122" s="159" t="s">
        <v>2418</v>
      </c>
      <c r="G122" s="32"/>
      <c r="H122" s="32"/>
      <c r="I122" s="160"/>
      <c r="J122" s="32"/>
      <c r="K122" s="32"/>
      <c r="L122" s="33"/>
      <c r="M122" s="161"/>
      <c r="N122" s="162"/>
      <c r="O122" s="58"/>
      <c r="P122" s="58"/>
      <c r="Q122" s="58"/>
      <c r="R122" s="58"/>
      <c r="S122" s="58"/>
      <c r="T122" s="59"/>
      <c r="U122" s="32"/>
      <c r="V122" s="32"/>
      <c r="W122" s="32"/>
      <c r="X122" s="32"/>
      <c r="Y122" s="32"/>
      <c r="Z122" s="32"/>
      <c r="AA122" s="32"/>
      <c r="AB122" s="32"/>
      <c r="AC122" s="32"/>
      <c r="AD122" s="32"/>
      <c r="AE122" s="32"/>
      <c r="AT122" s="17" t="s">
        <v>213</v>
      </c>
      <c r="AU122" s="17" t="s">
        <v>87</v>
      </c>
    </row>
    <row r="123" spans="1:47" s="2" customFormat="1" ht="19.5">
      <c r="A123" s="32"/>
      <c r="B123" s="33"/>
      <c r="C123" s="32"/>
      <c r="D123" s="158" t="s">
        <v>214</v>
      </c>
      <c r="E123" s="32"/>
      <c r="F123" s="163" t="s">
        <v>2419</v>
      </c>
      <c r="G123" s="32"/>
      <c r="H123" s="32"/>
      <c r="I123" s="160"/>
      <c r="J123" s="32"/>
      <c r="K123" s="32"/>
      <c r="L123" s="33"/>
      <c r="M123" s="161"/>
      <c r="N123" s="162"/>
      <c r="O123" s="58"/>
      <c r="P123" s="58"/>
      <c r="Q123" s="58"/>
      <c r="R123" s="58"/>
      <c r="S123" s="58"/>
      <c r="T123" s="59"/>
      <c r="U123" s="32"/>
      <c r="V123" s="32"/>
      <c r="W123" s="32"/>
      <c r="X123" s="32"/>
      <c r="Y123" s="32"/>
      <c r="Z123" s="32"/>
      <c r="AA123" s="32"/>
      <c r="AB123" s="32"/>
      <c r="AC123" s="32"/>
      <c r="AD123" s="32"/>
      <c r="AE123" s="32"/>
      <c r="AT123" s="17" t="s">
        <v>214</v>
      </c>
      <c r="AU123" s="17" t="s">
        <v>87</v>
      </c>
    </row>
    <row r="124" spans="1:65" s="2" customFormat="1" ht="21.75" customHeight="1">
      <c r="A124" s="32"/>
      <c r="B124" s="143"/>
      <c r="C124" s="144" t="s">
        <v>218</v>
      </c>
      <c r="D124" s="144" t="s">
        <v>208</v>
      </c>
      <c r="E124" s="145" t="s">
        <v>2420</v>
      </c>
      <c r="F124" s="146" t="s">
        <v>2421</v>
      </c>
      <c r="G124" s="147" t="s">
        <v>1766</v>
      </c>
      <c r="H124" s="148">
        <v>1</v>
      </c>
      <c r="I124" s="149"/>
      <c r="J124" s="150">
        <f>ROUND(I124*H124,2)</f>
        <v>0</v>
      </c>
      <c r="K124" s="151"/>
      <c r="L124" s="33"/>
      <c r="M124" s="152" t="s">
        <v>1</v>
      </c>
      <c r="N124" s="153" t="s">
        <v>44</v>
      </c>
      <c r="O124" s="58"/>
      <c r="P124" s="154">
        <f>O124*H124</f>
        <v>0</v>
      </c>
      <c r="Q124" s="154">
        <v>0</v>
      </c>
      <c r="R124" s="154">
        <f>Q124*H124</f>
        <v>0</v>
      </c>
      <c r="S124" s="154">
        <v>0</v>
      </c>
      <c r="T124" s="155">
        <f>S124*H124</f>
        <v>0</v>
      </c>
      <c r="U124" s="32"/>
      <c r="V124" s="32"/>
      <c r="W124" s="32"/>
      <c r="X124" s="32"/>
      <c r="Y124" s="32"/>
      <c r="Z124" s="32"/>
      <c r="AA124" s="32"/>
      <c r="AB124" s="32"/>
      <c r="AC124" s="32"/>
      <c r="AD124" s="32"/>
      <c r="AE124" s="32"/>
      <c r="AR124" s="156" t="s">
        <v>212</v>
      </c>
      <c r="AT124" s="156" t="s">
        <v>208</v>
      </c>
      <c r="AU124" s="156" t="s">
        <v>87</v>
      </c>
      <c r="AY124" s="17" t="s">
        <v>207</v>
      </c>
      <c r="BE124" s="157">
        <f>IF(N124="základní",J124,0)</f>
        <v>0</v>
      </c>
      <c r="BF124" s="157">
        <f>IF(N124="snížená",J124,0)</f>
        <v>0</v>
      </c>
      <c r="BG124" s="157">
        <f>IF(N124="zákl. přenesená",J124,0)</f>
        <v>0</v>
      </c>
      <c r="BH124" s="157">
        <f>IF(N124="sníž. přenesená",J124,0)</f>
        <v>0</v>
      </c>
      <c r="BI124" s="157">
        <f>IF(N124="nulová",J124,0)</f>
        <v>0</v>
      </c>
      <c r="BJ124" s="17" t="s">
        <v>87</v>
      </c>
      <c r="BK124" s="157">
        <f>ROUND(I124*H124,2)</f>
        <v>0</v>
      </c>
      <c r="BL124" s="17" t="s">
        <v>212</v>
      </c>
      <c r="BM124" s="156" t="s">
        <v>2422</v>
      </c>
    </row>
    <row r="125" spans="1:47" s="2" customFormat="1" ht="12">
      <c r="A125" s="32"/>
      <c r="B125" s="33"/>
      <c r="C125" s="32"/>
      <c r="D125" s="158" t="s">
        <v>213</v>
      </c>
      <c r="E125" s="32"/>
      <c r="F125" s="159" t="s">
        <v>2421</v>
      </c>
      <c r="G125" s="32"/>
      <c r="H125" s="32"/>
      <c r="I125" s="160"/>
      <c r="J125" s="32"/>
      <c r="K125" s="32"/>
      <c r="L125" s="33"/>
      <c r="M125" s="161"/>
      <c r="N125" s="162"/>
      <c r="O125" s="58"/>
      <c r="P125" s="58"/>
      <c r="Q125" s="58"/>
      <c r="R125" s="58"/>
      <c r="S125" s="58"/>
      <c r="T125" s="59"/>
      <c r="U125" s="32"/>
      <c r="V125" s="32"/>
      <c r="W125" s="32"/>
      <c r="X125" s="32"/>
      <c r="Y125" s="32"/>
      <c r="Z125" s="32"/>
      <c r="AA125" s="32"/>
      <c r="AB125" s="32"/>
      <c r="AC125" s="32"/>
      <c r="AD125" s="32"/>
      <c r="AE125" s="32"/>
      <c r="AT125" s="17" t="s">
        <v>213</v>
      </c>
      <c r="AU125" s="17" t="s">
        <v>87</v>
      </c>
    </row>
    <row r="126" spans="1:65" s="2" customFormat="1" ht="21.75" customHeight="1">
      <c r="A126" s="32"/>
      <c r="B126" s="143"/>
      <c r="C126" s="144" t="s">
        <v>212</v>
      </c>
      <c r="D126" s="144" t="s">
        <v>208</v>
      </c>
      <c r="E126" s="145" t="s">
        <v>2423</v>
      </c>
      <c r="F126" s="146" t="s">
        <v>2424</v>
      </c>
      <c r="G126" s="147" t="s">
        <v>1766</v>
      </c>
      <c r="H126" s="148">
        <v>1</v>
      </c>
      <c r="I126" s="149"/>
      <c r="J126" s="150">
        <f>ROUND(I126*H126,2)</f>
        <v>0</v>
      </c>
      <c r="K126" s="151"/>
      <c r="L126" s="33"/>
      <c r="M126" s="152" t="s">
        <v>1</v>
      </c>
      <c r="N126" s="153" t="s">
        <v>44</v>
      </c>
      <c r="O126" s="58"/>
      <c r="P126" s="154">
        <f>O126*H126</f>
        <v>0</v>
      </c>
      <c r="Q126" s="154">
        <v>0</v>
      </c>
      <c r="R126" s="154">
        <f>Q126*H126</f>
        <v>0</v>
      </c>
      <c r="S126" s="154">
        <v>0</v>
      </c>
      <c r="T126" s="155">
        <f>S126*H126</f>
        <v>0</v>
      </c>
      <c r="U126" s="32"/>
      <c r="V126" s="32"/>
      <c r="W126" s="32"/>
      <c r="X126" s="32"/>
      <c r="Y126" s="32"/>
      <c r="Z126" s="32"/>
      <c r="AA126" s="32"/>
      <c r="AB126" s="32"/>
      <c r="AC126" s="32"/>
      <c r="AD126" s="32"/>
      <c r="AE126" s="32"/>
      <c r="AR126" s="156" t="s">
        <v>212</v>
      </c>
      <c r="AT126" s="156" t="s">
        <v>208</v>
      </c>
      <c r="AU126" s="156" t="s">
        <v>87</v>
      </c>
      <c r="AY126" s="17" t="s">
        <v>207</v>
      </c>
      <c r="BE126" s="157">
        <f>IF(N126="základní",J126,0)</f>
        <v>0</v>
      </c>
      <c r="BF126" s="157">
        <f>IF(N126="snížená",J126,0)</f>
        <v>0</v>
      </c>
      <c r="BG126" s="157">
        <f>IF(N126="zákl. přenesená",J126,0)</f>
        <v>0</v>
      </c>
      <c r="BH126" s="157">
        <f>IF(N126="sníž. přenesená",J126,0)</f>
        <v>0</v>
      </c>
      <c r="BI126" s="157">
        <f>IF(N126="nulová",J126,0)</f>
        <v>0</v>
      </c>
      <c r="BJ126" s="17" t="s">
        <v>87</v>
      </c>
      <c r="BK126" s="157">
        <f>ROUND(I126*H126,2)</f>
        <v>0</v>
      </c>
      <c r="BL126" s="17" t="s">
        <v>212</v>
      </c>
      <c r="BM126" s="156" t="s">
        <v>2425</v>
      </c>
    </row>
    <row r="127" spans="1:47" s="2" customFormat="1" ht="12">
      <c r="A127" s="32"/>
      <c r="B127" s="33"/>
      <c r="C127" s="32"/>
      <c r="D127" s="158" t="s">
        <v>213</v>
      </c>
      <c r="E127" s="32"/>
      <c r="F127" s="159" t="s">
        <v>2424</v>
      </c>
      <c r="G127" s="32"/>
      <c r="H127" s="32"/>
      <c r="I127" s="160"/>
      <c r="J127" s="32"/>
      <c r="K127" s="32"/>
      <c r="L127" s="33"/>
      <c r="M127" s="161"/>
      <c r="N127" s="162"/>
      <c r="O127" s="58"/>
      <c r="P127" s="58"/>
      <c r="Q127" s="58"/>
      <c r="R127" s="58"/>
      <c r="S127" s="58"/>
      <c r="T127" s="59"/>
      <c r="U127" s="32"/>
      <c r="V127" s="32"/>
      <c r="W127" s="32"/>
      <c r="X127" s="32"/>
      <c r="Y127" s="32"/>
      <c r="Z127" s="32"/>
      <c r="AA127" s="32"/>
      <c r="AB127" s="32"/>
      <c r="AC127" s="32"/>
      <c r="AD127" s="32"/>
      <c r="AE127" s="32"/>
      <c r="AT127" s="17" t="s">
        <v>213</v>
      </c>
      <c r="AU127" s="17" t="s">
        <v>87</v>
      </c>
    </row>
    <row r="128" spans="1:65" s="2" customFormat="1" ht="33" customHeight="1">
      <c r="A128" s="32"/>
      <c r="B128" s="143"/>
      <c r="C128" s="144" t="s">
        <v>225</v>
      </c>
      <c r="D128" s="144" t="s">
        <v>208</v>
      </c>
      <c r="E128" s="145" t="s">
        <v>2426</v>
      </c>
      <c r="F128" s="146" t="s">
        <v>2427</v>
      </c>
      <c r="G128" s="147" t="s">
        <v>321</v>
      </c>
      <c r="H128" s="148">
        <v>1.743</v>
      </c>
      <c r="I128" s="149"/>
      <c r="J128" s="150">
        <f>ROUND(I128*H128,2)</f>
        <v>0</v>
      </c>
      <c r="K128" s="151"/>
      <c r="L128" s="33"/>
      <c r="M128" s="152" t="s">
        <v>1</v>
      </c>
      <c r="N128" s="153" t="s">
        <v>44</v>
      </c>
      <c r="O128" s="58"/>
      <c r="P128" s="154">
        <f>O128*H128</f>
        <v>0</v>
      </c>
      <c r="Q128" s="154">
        <v>0</v>
      </c>
      <c r="R128" s="154">
        <f>Q128*H128</f>
        <v>0</v>
      </c>
      <c r="S128" s="154">
        <v>0</v>
      </c>
      <c r="T128" s="155">
        <f>S128*H128</f>
        <v>0</v>
      </c>
      <c r="U128" s="32"/>
      <c r="V128" s="32"/>
      <c r="W128" s="32"/>
      <c r="X128" s="32"/>
      <c r="Y128" s="32"/>
      <c r="Z128" s="32"/>
      <c r="AA128" s="32"/>
      <c r="AB128" s="32"/>
      <c r="AC128" s="32"/>
      <c r="AD128" s="32"/>
      <c r="AE128" s="32"/>
      <c r="AR128" s="156" t="s">
        <v>212</v>
      </c>
      <c r="AT128" s="156" t="s">
        <v>208</v>
      </c>
      <c r="AU128" s="156" t="s">
        <v>87</v>
      </c>
      <c r="AY128" s="17" t="s">
        <v>207</v>
      </c>
      <c r="BE128" s="157">
        <f>IF(N128="základní",J128,0)</f>
        <v>0</v>
      </c>
      <c r="BF128" s="157">
        <f>IF(N128="snížená",J128,0)</f>
        <v>0</v>
      </c>
      <c r="BG128" s="157">
        <f>IF(N128="zákl. přenesená",J128,0)</f>
        <v>0</v>
      </c>
      <c r="BH128" s="157">
        <f>IF(N128="sníž. přenesená",J128,0)</f>
        <v>0</v>
      </c>
      <c r="BI128" s="157">
        <f>IF(N128="nulová",J128,0)</f>
        <v>0</v>
      </c>
      <c r="BJ128" s="17" t="s">
        <v>87</v>
      </c>
      <c r="BK128" s="157">
        <f>ROUND(I128*H128,2)</f>
        <v>0</v>
      </c>
      <c r="BL128" s="17" t="s">
        <v>212</v>
      </c>
      <c r="BM128" s="156" t="s">
        <v>2428</v>
      </c>
    </row>
    <row r="129" spans="1:47" s="2" customFormat="1" ht="48.75">
      <c r="A129" s="32"/>
      <c r="B129" s="33"/>
      <c r="C129" s="32"/>
      <c r="D129" s="158" t="s">
        <v>213</v>
      </c>
      <c r="E129" s="32"/>
      <c r="F129" s="159" t="s">
        <v>2429</v>
      </c>
      <c r="G129" s="32"/>
      <c r="H129" s="32"/>
      <c r="I129" s="160"/>
      <c r="J129" s="32"/>
      <c r="K129" s="32"/>
      <c r="L129" s="33"/>
      <c r="M129" s="161"/>
      <c r="N129" s="162"/>
      <c r="O129" s="58"/>
      <c r="P129" s="58"/>
      <c r="Q129" s="58"/>
      <c r="R129" s="58"/>
      <c r="S129" s="58"/>
      <c r="T129" s="59"/>
      <c r="U129" s="32"/>
      <c r="V129" s="32"/>
      <c r="W129" s="32"/>
      <c r="X129" s="32"/>
      <c r="Y129" s="32"/>
      <c r="Z129" s="32"/>
      <c r="AA129" s="32"/>
      <c r="AB129" s="32"/>
      <c r="AC129" s="32"/>
      <c r="AD129" s="32"/>
      <c r="AE129" s="32"/>
      <c r="AT129" s="17" t="s">
        <v>213</v>
      </c>
      <c r="AU129" s="17" t="s">
        <v>87</v>
      </c>
    </row>
    <row r="130" spans="2:51" s="15" customFormat="1" ht="12">
      <c r="B130" s="189"/>
      <c r="D130" s="158" t="s">
        <v>466</v>
      </c>
      <c r="E130" s="190" t="s">
        <v>1</v>
      </c>
      <c r="F130" s="191" t="s">
        <v>2430</v>
      </c>
      <c r="H130" s="192">
        <v>1.743</v>
      </c>
      <c r="I130" s="193"/>
      <c r="L130" s="189"/>
      <c r="M130" s="194"/>
      <c r="N130" s="195"/>
      <c r="O130" s="195"/>
      <c r="P130" s="195"/>
      <c r="Q130" s="195"/>
      <c r="R130" s="195"/>
      <c r="S130" s="195"/>
      <c r="T130" s="196"/>
      <c r="AT130" s="190" t="s">
        <v>466</v>
      </c>
      <c r="AU130" s="190" t="s">
        <v>87</v>
      </c>
      <c r="AV130" s="15" t="s">
        <v>89</v>
      </c>
      <c r="AW130" s="15" t="s">
        <v>36</v>
      </c>
      <c r="AX130" s="15" t="s">
        <v>87</v>
      </c>
      <c r="AY130" s="190" t="s">
        <v>207</v>
      </c>
    </row>
    <row r="131" spans="1:65" s="2" customFormat="1" ht="21.75" customHeight="1">
      <c r="A131" s="32"/>
      <c r="B131" s="143"/>
      <c r="C131" s="144" t="s">
        <v>221</v>
      </c>
      <c r="D131" s="144" t="s">
        <v>208</v>
      </c>
      <c r="E131" s="145" t="s">
        <v>2431</v>
      </c>
      <c r="F131" s="146" t="s">
        <v>2432</v>
      </c>
      <c r="G131" s="147" t="s">
        <v>1766</v>
      </c>
      <c r="H131" s="148">
        <v>1</v>
      </c>
      <c r="I131" s="149"/>
      <c r="J131" s="150">
        <f>ROUND(I131*H131,2)</f>
        <v>0</v>
      </c>
      <c r="K131" s="151"/>
      <c r="L131" s="33"/>
      <c r="M131" s="152" t="s">
        <v>1</v>
      </c>
      <c r="N131" s="153" t="s">
        <v>44</v>
      </c>
      <c r="O131" s="58"/>
      <c r="P131" s="154">
        <f>O131*H131</f>
        <v>0</v>
      </c>
      <c r="Q131" s="154">
        <v>0</v>
      </c>
      <c r="R131" s="154">
        <f>Q131*H131</f>
        <v>0</v>
      </c>
      <c r="S131" s="154">
        <v>0</v>
      </c>
      <c r="T131" s="155">
        <f>S131*H131</f>
        <v>0</v>
      </c>
      <c r="U131" s="32"/>
      <c r="V131" s="32"/>
      <c r="W131" s="32"/>
      <c r="X131" s="32"/>
      <c r="Y131" s="32"/>
      <c r="Z131" s="32"/>
      <c r="AA131" s="32"/>
      <c r="AB131" s="32"/>
      <c r="AC131" s="32"/>
      <c r="AD131" s="32"/>
      <c r="AE131" s="32"/>
      <c r="AR131" s="156" t="s">
        <v>212</v>
      </c>
      <c r="AT131" s="156" t="s">
        <v>208</v>
      </c>
      <c r="AU131" s="156" t="s">
        <v>87</v>
      </c>
      <c r="AY131" s="17" t="s">
        <v>207</v>
      </c>
      <c r="BE131" s="157">
        <f>IF(N131="základní",J131,0)</f>
        <v>0</v>
      </c>
      <c r="BF131" s="157">
        <f>IF(N131="snížená",J131,0)</f>
        <v>0</v>
      </c>
      <c r="BG131" s="157">
        <f>IF(N131="zákl. přenesená",J131,0)</f>
        <v>0</v>
      </c>
      <c r="BH131" s="157">
        <f>IF(N131="sníž. přenesená",J131,0)</f>
        <v>0</v>
      </c>
      <c r="BI131" s="157">
        <f>IF(N131="nulová",J131,0)</f>
        <v>0</v>
      </c>
      <c r="BJ131" s="17" t="s">
        <v>87</v>
      </c>
      <c r="BK131" s="157">
        <f>ROUND(I131*H131,2)</f>
        <v>0</v>
      </c>
      <c r="BL131" s="17" t="s">
        <v>212</v>
      </c>
      <c r="BM131" s="156" t="s">
        <v>2433</v>
      </c>
    </row>
    <row r="132" spans="1:47" s="2" customFormat="1" ht="48.75">
      <c r="A132" s="32"/>
      <c r="B132" s="33"/>
      <c r="C132" s="32"/>
      <c r="D132" s="158" t="s">
        <v>213</v>
      </c>
      <c r="E132" s="32"/>
      <c r="F132" s="159" t="s">
        <v>2434</v>
      </c>
      <c r="G132" s="32"/>
      <c r="H132" s="32"/>
      <c r="I132" s="160"/>
      <c r="J132" s="32"/>
      <c r="K132" s="32"/>
      <c r="L132" s="33"/>
      <c r="M132" s="161"/>
      <c r="N132" s="162"/>
      <c r="O132" s="58"/>
      <c r="P132" s="58"/>
      <c r="Q132" s="58"/>
      <c r="R132" s="58"/>
      <c r="S132" s="58"/>
      <c r="T132" s="59"/>
      <c r="U132" s="32"/>
      <c r="V132" s="32"/>
      <c r="W132" s="32"/>
      <c r="X132" s="32"/>
      <c r="Y132" s="32"/>
      <c r="Z132" s="32"/>
      <c r="AA132" s="32"/>
      <c r="AB132" s="32"/>
      <c r="AC132" s="32"/>
      <c r="AD132" s="32"/>
      <c r="AE132" s="32"/>
      <c r="AT132" s="17" t="s">
        <v>213</v>
      </c>
      <c r="AU132" s="17" t="s">
        <v>87</v>
      </c>
    </row>
    <row r="133" spans="1:65" s="2" customFormat="1" ht="16.5" customHeight="1">
      <c r="A133" s="32"/>
      <c r="B133" s="143"/>
      <c r="C133" s="144" t="s">
        <v>232</v>
      </c>
      <c r="D133" s="144" t="s">
        <v>208</v>
      </c>
      <c r="E133" s="145" t="s">
        <v>2435</v>
      </c>
      <c r="F133" s="146" t="s">
        <v>2436</v>
      </c>
      <c r="G133" s="147" t="s">
        <v>1766</v>
      </c>
      <c r="H133" s="148">
        <v>1</v>
      </c>
      <c r="I133" s="149"/>
      <c r="J133" s="150">
        <f>ROUND(I133*H133,2)</f>
        <v>0</v>
      </c>
      <c r="K133" s="151"/>
      <c r="L133" s="33"/>
      <c r="M133" s="152" t="s">
        <v>1</v>
      </c>
      <c r="N133" s="153" t="s">
        <v>44</v>
      </c>
      <c r="O133" s="58"/>
      <c r="P133" s="154">
        <f>O133*H133</f>
        <v>0</v>
      </c>
      <c r="Q133" s="154">
        <v>0</v>
      </c>
      <c r="R133" s="154">
        <f>Q133*H133</f>
        <v>0</v>
      </c>
      <c r="S133" s="154">
        <v>0</v>
      </c>
      <c r="T133" s="155">
        <f>S133*H133</f>
        <v>0</v>
      </c>
      <c r="U133" s="32"/>
      <c r="V133" s="32"/>
      <c r="W133" s="32"/>
      <c r="X133" s="32"/>
      <c r="Y133" s="32"/>
      <c r="Z133" s="32"/>
      <c r="AA133" s="32"/>
      <c r="AB133" s="32"/>
      <c r="AC133" s="32"/>
      <c r="AD133" s="32"/>
      <c r="AE133" s="32"/>
      <c r="AR133" s="156" t="s">
        <v>212</v>
      </c>
      <c r="AT133" s="156" t="s">
        <v>208</v>
      </c>
      <c r="AU133" s="156" t="s">
        <v>87</v>
      </c>
      <c r="AY133" s="17" t="s">
        <v>207</v>
      </c>
      <c r="BE133" s="157">
        <f>IF(N133="základní",J133,0)</f>
        <v>0</v>
      </c>
      <c r="BF133" s="157">
        <f>IF(N133="snížená",J133,0)</f>
        <v>0</v>
      </c>
      <c r="BG133" s="157">
        <f>IF(N133="zákl. přenesená",J133,0)</f>
        <v>0</v>
      </c>
      <c r="BH133" s="157">
        <f>IF(N133="sníž. přenesená",J133,0)</f>
        <v>0</v>
      </c>
      <c r="BI133" s="157">
        <f>IF(N133="nulová",J133,0)</f>
        <v>0</v>
      </c>
      <c r="BJ133" s="17" t="s">
        <v>87</v>
      </c>
      <c r="BK133" s="157">
        <f>ROUND(I133*H133,2)</f>
        <v>0</v>
      </c>
      <c r="BL133" s="17" t="s">
        <v>212</v>
      </c>
      <c r="BM133" s="156" t="s">
        <v>2437</v>
      </c>
    </row>
    <row r="134" spans="1:47" s="2" customFormat="1" ht="12">
      <c r="A134" s="32"/>
      <c r="B134" s="33"/>
      <c r="C134" s="32"/>
      <c r="D134" s="158" t="s">
        <v>213</v>
      </c>
      <c r="E134" s="32"/>
      <c r="F134" s="159" t="s">
        <v>2436</v>
      </c>
      <c r="G134" s="32"/>
      <c r="H134" s="32"/>
      <c r="I134" s="160"/>
      <c r="J134" s="32"/>
      <c r="K134" s="32"/>
      <c r="L134" s="33"/>
      <c r="M134" s="161"/>
      <c r="N134" s="162"/>
      <c r="O134" s="58"/>
      <c r="P134" s="58"/>
      <c r="Q134" s="58"/>
      <c r="R134" s="58"/>
      <c r="S134" s="58"/>
      <c r="T134" s="59"/>
      <c r="U134" s="32"/>
      <c r="V134" s="32"/>
      <c r="W134" s="32"/>
      <c r="X134" s="32"/>
      <c r="Y134" s="32"/>
      <c r="Z134" s="32"/>
      <c r="AA134" s="32"/>
      <c r="AB134" s="32"/>
      <c r="AC134" s="32"/>
      <c r="AD134" s="32"/>
      <c r="AE134" s="32"/>
      <c r="AT134" s="17" t="s">
        <v>213</v>
      </c>
      <c r="AU134" s="17" t="s">
        <v>87</v>
      </c>
    </row>
    <row r="135" spans="1:65" s="2" customFormat="1" ht="33" customHeight="1">
      <c r="A135" s="32"/>
      <c r="B135" s="143"/>
      <c r="C135" s="144" t="s">
        <v>224</v>
      </c>
      <c r="D135" s="144" t="s">
        <v>208</v>
      </c>
      <c r="E135" s="145" t="s">
        <v>2438</v>
      </c>
      <c r="F135" s="146" t="s">
        <v>2439</v>
      </c>
      <c r="G135" s="147" t="s">
        <v>321</v>
      </c>
      <c r="H135" s="148">
        <v>1.743</v>
      </c>
      <c r="I135" s="149"/>
      <c r="J135" s="150">
        <f>ROUND(I135*H135,2)</f>
        <v>0</v>
      </c>
      <c r="K135" s="151"/>
      <c r="L135" s="33"/>
      <c r="M135" s="152" t="s">
        <v>1</v>
      </c>
      <c r="N135" s="153" t="s">
        <v>44</v>
      </c>
      <c r="O135" s="58"/>
      <c r="P135" s="154">
        <f>O135*H135</f>
        <v>0</v>
      </c>
      <c r="Q135" s="154">
        <v>0</v>
      </c>
      <c r="R135" s="154">
        <f>Q135*H135</f>
        <v>0</v>
      </c>
      <c r="S135" s="154">
        <v>0</v>
      </c>
      <c r="T135" s="155">
        <f>S135*H135</f>
        <v>0</v>
      </c>
      <c r="U135" s="32"/>
      <c r="V135" s="32"/>
      <c r="W135" s="32"/>
      <c r="X135" s="32"/>
      <c r="Y135" s="32"/>
      <c r="Z135" s="32"/>
      <c r="AA135" s="32"/>
      <c r="AB135" s="32"/>
      <c r="AC135" s="32"/>
      <c r="AD135" s="32"/>
      <c r="AE135" s="32"/>
      <c r="AR135" s="156" t="s">
        <v>212</v>
      </c>
      <c r="AT135" s="156" t="s">
        <v>208</v>
      </c>
      <c r="AU135" s="156" t="s">
        <v>87</v>
      </c>
      <c r="AY135" s="17" t="s">
        <v>207</v>
      </c>
      <c r="BE135" s="157">
        <f>IF(N135="základní",J135,0)</f>
        <v>0</v>
      </c>
      <c r="BF135" s="157">
        <f>IF(N135="snížená",J135,0)</f>
        <v>0</v>
      </c>
      <c r="BG135" s="157">
        <f>IF(N135="zákl. přenesená",J135,0)</f>
        <v>0</v>
      </c>
      <c r="BH135" s="157">
        <f>IF(N135="sníž. přenesená",J135,0)</f>
        <v>0</v>
      </c>
      <c r="BI135" s="157">
        <f>IF(N135="nulová",J135,0)</f>
        <v>0</v>
      </c>
      <c r="BJ135" s="17" t="s">
        <v>87</v>
      </c>
      <c r="BK135" s="157">
        <f>ROUND(I135*H135,2)</f>
        <v>0</v>
      </c>
      <c r="BL135" s="17" t="s">
        <v>212</v>
      </c>
      <c r="BM135" s="156" t="s">
        <v>2440</v>
      </c>
    </row>
    <row r="136" spans="1:47" s="2" customFormat="1" ht="58.5">
      <c r="A136" s="32"/>
      <c r="B136" s="33"/>
      <c r="C136" s="32"/>
      <c r="D136" s="158" t="s">
        <v>213</v>
      </c>
      <c r="E136" s="32"/>
      <c r="F136" s="159" t="s">
        <v>2441</v>
      </c>
      <c r="G136" s="32"/>
      <c r="H136" s="32"/>
      <c r="I136" s="160"/>
      <c r="J136" s="32"/>
      <c r="K136" s="32"/>
      <c r="L136" s="33"/>
      <c r="M136" s="161"/>
      <c r="N136" s="162"/>
      <c r="O136" s="58"/>
      <c r="P136" s="58"/>
      <c r="Q136" s="58"/>
      <c r="R136" s="58"/>
      <c r="S136" s="58"/>
      <c r="T136" s="59"/>
      <c r="U136" s="32"/>
      <c r="V136" s="32"/>
      <c r="W136" s="32"/>
      <c r="X136" s="32"/>
      <c r="Y136" s="32"/>
      <c r="Z136" s="32"/>
      <c r="AA136" s="32"/>
      <c r="AB136" s="32"/>
      <c r="AC136" s="32"/>
      <c r="AD136" s="32"/>
      <c r="AE136" s="32"/>
      <c r="AT136" s="17" t="s">
        <v>213</v>
      </c>
      <c r="AU136" s="17" t="s">
        <v>87</v>
      </c>
    </row>
    <row r="137" spans="2:51" s="15" customFormat="1" ht="12">
      <c r="B137" s="189"/>
      <c r="D137" s="158" t="s">
        <v>466</v>
      </c>
      <c r="E137" s="190" t="s">
        <v>1</v>
      </c>
      <c r="F137" s="191" t="s">
        <v>2430</v>
      </c>
      <c r="H137" s="192">
        <v>1.743</v>
      </c>
      <c r="I137" s="193"/>
      <c r="L137" s="189"/>
      <c r="M137" s="194"/>
      <c r="N137" s="195"/>
      <c r="O137" s="195"/>
      <c r="P137" s="195"/>
      <c r="Q137" s="195"/>
      <c r="R137" s="195"/>
      <c r="S137" s="195"/>
      <c r="T137" s="196"/>
      <c r="AT137" s="190" t="s">
        <v>466</v>
      </c>
      <c r="AU137" s="190" t="s">
        <v>87</v>
      </c>
      <c r="AV137" s="15" t="s">
        <v>89</v>
      </c>
      <c r="AW137" s="15" t="s">
        <v>36</v>
      </c>
      <c r="AX137" s="15" t="s">
        <v>87</v>
      </c>
      <c r="AY137" s="190" t="s">
        <v>207</v>
      </c>
    </row>
    <row r="138" spans="1:65" s="2" customFormat="1" ht="21.75" customHeight="1">
      <c r="A138" s="32"/>
      <c r="B138" s="143"/>
      <c r="C138" s="144" t="s">
        <v>239</v>
      </c>
      <c r="D138" s="144" t="s">
        <v>208</v>
      </c>
      <c r="E138" s="145" t="s">
        <v>2442</v>
      </c>
      <c r="F138" s="146" t="s">
        <v>2443</v>
      </c>
      <c r="G138" s="147" t="s">
        <v>1766</v>
      </c>
      <c r="H138" s="148">
        <v>1</v>
      </c>
      <c r="I138" s="149"/>
      <c r="J138" s="150">
        <f>ROUND(I138*H138,2)</f>
        <v>0</v>
      </c>
      <c r="K138" s="151"/>
      <c r="L138" s="33"/>
      <c r="M138" s="152" t="s">
        <v>1</v>
      </c>
      <c r="N138" s="153" t="s">
        <v>44</v>
      </c>
      <c r="O138" s="58"/>
      <c r="P138" s="154">
        <f>O138*H138</f>
        <v>0</v>
      </c>
      <c r="Q138" s="154">
        <v>0</v>
      </c>
      <c r="R138" s="154">
        <f>Q138*H138</f>
        <v>0</v>
      </c>
      <c r="S138" s="154">
        <v>0</v>
      </c>
      <c r="T138" s="155">
        <f>S138*H138</f>
        <v>0</v>
      </c>
      <c r="U138" s="32"/>
      <c r="V138" s="32"/>
      <c r="W138" s="32"/>
      <c r="X138" s="32"/>
      <c r="Y138" s="32"/>
      <c r="Z138" s="32"/>
      <c r="AA138" s="32"/>
      <c r="AB138" s="32"/>
      <c r="AC138" s="32"/>
      <c r="AD138" s="32"/>
      <c r="AE138" s="32"/>
      <c r="AR138" s="156" t="s">
        <v>212</v>
      </c>
      <c r="AT138" s="156" t="s">
        <v>208</v>
      </c>
      <c r="AU138" s="156" t="s">
        <v>87</v>
      </c>
      <c r="AY138" s="17" t="s">
        <v>207</v>
      </c>
      <c r="BE138" s="157">
        <f>IF(N138="základní",J138,0)</f>
        <v>0</v>
      </c>
      <c r="BF138" s="157">
        <f>IF(N138="snížená",J138,0)</f>
        <v>0</v>
      </c>
      <c r="BG138" s="157">
        <f>IF(N138="zákl. přenesená",J138,0)</f>
        <v>0</v>
      </c>
      <c r="BH138" s="157">
        <f>IF(N138="sníž. přenesená",J138,0)</f>
        <v>0</v>
      </c>
      <c r="BI138" s="157">
        <f>IF(N138="nulová",J138,0)</f>
        <v>0</v>
      </c>
      <c r="BJ138" s="17" t="s">
        <v>87</v>
      </c>
      <c r="BK138" s="157">
        <f>ROUND(I138*H138,2)</f>
        <v>0</v>
      </c>
      <c r="BL138" s="17" t="s">
        <v>212</v>
      </c>
      <c r="BM138" s="156" t="s">
        <v>2444</v>
      </c>
    </row>
    <row r="139" spans="1:47" s="2" customFormat="1" ht="12">
      <c r="A139" s="32"/>
      <c r="B139" s="33"/>
      <c r="C139" s="32"/>
      <c r="D139" s="158" t="s">
        <v>213</v>
      </c>
      <c r="E139" s="32"/>
      <c r="F139" s="159" t="s">
        <v>2443</v>
      </c>
      <c r="G139" s="32"/>
      <c r="H139" s="32"/>
      <c r="I139" s="160"/>
      <c r="J139" s="32"/>
      <c r="K139" s="32"/>
      <c r="L139" s="33"/>
      <c r="M139" s="161"/>
      <c r="N139" s="162"/>
      <c r="O139" s="58"/>
      <c r="P139" s="58"/>
      <c r="Q139" s="58"/>
      <c r="R139" s="58"/>
      <c r="S139" s="58"/>
      <c r="T139" s="59"/>
      <c r="U139" s="32"/>
      <c r="V139" s="32"/>
      <c r="W139" s="32"/>
      <c r="X139" s="32"/>
      <c r="Y139" s="32"/>
      <c r="Z139" s="32"/>
      <c r="AA139" s="32"/>
      <c r="AB139" s="32"/>
      <c r="AC139" s="32"/>
      <c r="AD139" s="32"/>
      <c r="AE139" s="32"/>
      <c r="AT139" s="17" t="s">
        <v>213</v>
      </c>
      <c r="AU139" s="17" t="s">
        <v>87</v>
      </c>
    </row>
    <row r="140" spans="1:65" s="2" customFormat="1" ht="21.75" customHeight="1">
      <c r="A140" s="32"/>
      <c r="B140" s="143"/>
      <c r="C140" s="144" t="s">
        <v>228</v>
      </c>
      <c r="D140" s="144" t="s">
        <v>208</v>
      </c>
      <c r="E140" s="145" t="s">
        <v>2445</v>
      </c>
      <c r="F140" s="146" t="s">
        <v>2446</v>
      </c>
      <c r="G140" s="147" t="s">
        <v>1766</v>
      </c>
      <c r="H140" s="148">
        <v>1</v>
      </c>
      <c r="I140" s="149"/>
      <c r="J140" s="150">
        <f>ROUND(I140*H140,2)</f>
        <v>0</v>
      </c>
      <c r="K140" s="151"/>
      <c r="L140" s="33"/>
      <c r="M140" s="152" t="s">
        <v>1</v>
      </c>
      <c r="N140" s="153" t="s">
        <v>44</v>
      </c>
      <c r="O140" s="58"/>
      <c r="P140" s="154">
        <f>O140*H140</f>
        <v>0</v>
      </c>
      <c r="Q140" s="154">
        <v>0</v>
      </c>
      <c r="R140" s="154">
        <f>Q140*H140</f>
        <v>0</v>
      </c>
      <c r="S140" s="154">
        <v>0</v>
      </c>
      <c r="T140" s="155">
        <f>S140*H140</f>
        <v>0</v>
      </c>
      <c r="U140" s="32"/>
      <c r="V140" s="32"/>
      <c r="W140" s="32"/>
      <c r="X140" s="32"/>
      <c r="Y140" s="32"/>
      <c r="Z140" s="32"/>
      <c r="AA140" s="32"/>
      <c r="AB140" s="32"/>
      <c r="AC140" s="32"/>
      <c r="AD140" s="32"/>
      <c r="AE140" s="32"/>
      <c r="AR140" s="156" t="s">
        <v>212</v>
      </c>
      <c r="AT140" s="156" t="s">
        <v>208</v>
      </c>
      <c r="AU140" s="156" t="s">
        <v>87</v>
      </c>
      <c r="AY140" s="17" t="s">
        <v>207</v>
      </c>
      <c r="BE140" s="157">
        <f>IF(N140="základní",J140,0)</f>
        <v>0</v>
      </c>
      <c r="BF140" s="157">
        <f>IF(N140="snížená",J140,0)</f>
        <v>0</v>
      </c>
      <c r="BG140" s="157">
        <f>IF(N140="zákl. přenesená",J140,0)</f>
        <v>0</v>
      </c>
      <c r="BH140" s="157">
        <f>IF(N140="sníž. přenesená",J140,0)</f>
        <v>0</v>
      </c>
      <c r="BI140" s="157">
        <f>IF(N140="nulová",J140,0)</f>
        <v>0</v>
      </c>
      <c r="BJ140" s="17" t="s">
        <v>87</v>
      </c>
      <c r="BK140" s="157">
        <f>ROUND(I140*H140,2)</f>
        <v>0</v>
      </c>
      <c r="BL140" s="17" t="s">
        <v>212</v>
      </c>
      <c r="BM140" s="156" t="s">
        <v>2447</v>
      </c>
    </row>
    <row r="141" spans="1:47" s="2" customFormat="1" ht="39">
      <c r="A141" s="32"/>
      <c r="B141" s="33"/>
      <c r="C141" s="32"/>
      <c r="D141" s="158" t="s">
        <v>213</v>
      </c>
      <c r="E141" s="32"/>
      <c r="F141" s="159" t="s">
        <v>2448</v>
      </c>
      <c r="G141" s="32"/>
      <c r="H141" s="32"/>
      <c r="I141" s="160"/>
      <c r="J141" s="32"/>
      <c r="K141" s="32"/>
      <c r="L141" s="33"/>
      <c r="M141" s="161"/>
      <c r="N141" s="162"/>
      <c r="O141" s="58"/>
      <c r="P141" s="58"/>
      <c r="Q141" s="58"/>
      <c r="R141" s="58"/>
      <c r="S141" s="58"/>
      <c r="T141" s="59"/>
      <c r="U141" s="32"/>
      <c r="V141" s="32"/>
      <c r="W141" s="32"/>
      <c r="X141" s="32"/>
      <c r="Y141" s="32"/>
      <c r="Z141" s="32"/>
      <c r="AA141" s="32"/>
      <c r="AB141" s="32"/>
      <c r="AC141" s="32"/>
      <c r="AD141" s="32"/>
      <c r="AE141" s="32"/>
      <c r="AT141" s="17" t="s">
        <v>213</v>
      </c>
      <c r="AU141" s="17" t="s">
        <v>87</v>
      </c>
    </row>
    <row r="142" spans="1:65" s="2" customFormat="1" ht="21.75" customHeight="1">
      <c r="A142" s="32"/>
      <c r="B142" s="143"/>
      <c r="C142" s="144" t="s">
        <v>14</v>
      </c>
      <c r="D142" s="144" t="s">
        <v>208</v>
      </c>
      <c r="E142" s="145" t="s">
        <v>2449</v>
      </c>
      <c r="F142" s="146" t="s">
        <v>2450</v>
      </c>
      <c r="G142" s="147" t="s">
        <v>325</v>
      </c>
      <c r="H142" s="148">
        <v>430</v>
      </c>
      <c r="I142" s="149"/>
      <c r="J142" s="150">
        <f>ROUND(I142*H142,2)</f>
        <v>0</v>
      </c>
      <c r="K142" s="151"/>
      <c r="L142" s="33"/>
      <c r="M142" s="152" t="s">
        <v>1</v>
      </c>
      <c r="N142" s="153" t="s">
        <v>44</v>
      </c>
      <c r="O142" s="58"/>
      <c r="P142" s="154">
        <f>O142*H142</f>
        <v>0</v>
      </c>
      <c r="Q142" s="154">
        <v>0</v>
      </c>
      <c r="R142" s="154">
        <f>Q142*H142</f>
        <v>0</v>
      </c>
      <c r="S142" s="154">
        <v>0</v>
      </c>
      <c r="T142" s="155">
        <f>S142*H142</f>
        <v>0</v>
      </c>
      <c r="U142" s="32"/>
      <c r="V142" s="32"/>
      <c r="W142" s="32"/>
      <c r="X142" s="32"/>
      <c r="Y142" s="32"/>
      <c r="Z142" s="32"/>
      <c r="AA142" s="32"/>
      <c r="AB142" s="32"/>
      <c r="AC142" s="32"/>
      <c r="AD142" s="32"/>
      <c r="AE142" s="32"/>
      <c r="AR142" s="156" t="s">
        <v>212</v>
      </c>
      <c r="AT142" s="156" t="s">
        <v>208</v>
      </c>
      <c r="AU142" s="156" t="s">
        <v>87</v>
      </c>
      <c r="AY142" s="17" t="s">
        <v>207</v>
      </c>
      <c r="BE142" s="157">
        <f>IF(N142="základní",J142,0)</f>
        <v>0</v>
      </c>
      <c r="BF142" s="157">
        <f>IF(N142="snížená",J142,0)</f>
        <v>0</v>
      </c>
      <c r="BG142" s="157">
        <f>IF(N142="zákl. přenesená",J142,0)</f>
        <v>0</v>
      </c>
      <c r="BH142" s="157">
        <f>IF(N142="sníž. přenesená",J142,0)</f>
        <v>0</v>
      </c>
      <c r="BI142" s="157">
        <f>IF(N142="nulová",J142,0)</f>
        <v>0</v>
      </c>
      <c r="BJ142" s="17" t="s">
        <v>87</v>
      </c>
      <c r="BK142" s="157">
        <f>ROUND(I142*H142,2)</f>
        <v>0</v>
      </c>
      <c r="BL142" s="17" t="s">
        <v>212</v>
      </c>
      <c r="BM142" s="156" t="s">
        <v>2451</v>
      </c>
    </row>
    <row r="143" spans="1:47" s="2" customFormat="1" ht="12">
      <c r="A143" s="32"/>
      <c r="B143" s="33"/>
      <c r="C143" s="32"/>
      <c r="D143" s="158" t="s">
        <v>213</v>
      </c>
      <c r="E143" s="32"/>
      <c r="F143" s="159" t="s">
        <v>2450</v>
      </c>
      <c r="G143" s="32"/>
      <c r="H143" s="32"/>
      <c r="I143" s="160"/>
      <c r="J143" s="32"/>
      <c r="K143" s="32"/>
      <c r="L143" s="33"/>
      <c r="M143" s="161"/>
      <c r="N143" s="162"/>
      <c r="O143" s="58"/>
      <c r="P143" s="58"/>
      <c r="Q143" s="58"/>
      <c r="R143" s="58"/>
      <c r="S143" s="58"/>
      <c r="T143" s="59"/>
      <c r="U143" s="32"/>
      <c r="V143" s="32"/>
      <c r="W143" s="32"/>
      <c r="X143" s="32"/>
      <c r="Y143" s="32"/>
      <c r="Z143" s="32"/>
      <c r="AA143" s="32"/>
      <c r="AB143" s="32"/>
      <c r="AC143" s="32"/>
      <c r="AD143" s="32"/>
      <c r="AE143" s="32"/>
      <c r="AT143" s="17" t="s">
        <v>213</v>
      </c>
      <c r="AU143" s="17" t="s">
        <v>87</v>
      </c>
    </row>
    <row r="144" spans="1:47" s="2" customFormat="1" ht="19.5">
      <c r="A144" s="32"/>
      <c r="B144" s="33"/>
      <c r="C144" s="32"/>
      <c r="D144" s="158" t="s">
        <v>214</v>
      </c>
      <c r="E144" s="32"/>
      <c r="F144" s="163" t="s">
        <v>2452</v>
      </c>
      <c r="G144" s="32"/>
      <c r="H144" s="32"/>
      <c r="I144" s="160"/>
      <c r="J144" s="32"/>
      <c r="K144" s="32"/>
      <c r="L144" s="33"/>
      <c r="M144" s="161"/>
      <c r="N144" s="162"/>
      <c r="O144" s="58"/>
      <c r="P144" s="58"/>
      <c r="Q144" s="58"/>
      <c r="R144" s="58"/>
      <c r="S144" s="58"/>
      <c r="T144" s="59"/>
      <c r="U144" s="32"/>
      <c r="V144" s="32"/>
      <c r="W144" s="32"/>
      <c r="X144" s="32"/>
      <c r="Y144" s="32"/>
      <c r="Z144" s="32"/>
      <c r="AA144" s="32"/>
      <c r="AB144" s="32"/>
      <c r="AC144" s="32"/>
      <c r="AD144" s="32"/>
      <c r="AE144" s="32"/>
      <c r="AT144" s="17" t="s">
        <v>214</v>
      </c>
      <c r="AU144" s="17" t="s">
        <v>87</v>
      </c>
    </row>
    <row r="145" spans="2:51" s="15" customFormat="1" ht="12">
      <c r="B145" s="189"/>
      <c r="D145" s="158" t="s">
        <v>466</v>
      </c>
      <c r="E145" s="190" t="s">
        <v>1</v>
      </c>
      <c r="F145" s="191" t="s">
        <v>2453</v>
      </c>
      <c r="H145" s="192">
        <v>430</v>
      </c>
      <c r="I145" s="193"/>
      <c r="L145" s="189"/>
      <c r="M145" s="194"/>
      <c r="N145" s="195"/>
      <c r="O145" s="195"/>
      <c r="P145" s="195"/>
      <c r="Q145" s="195"/>
      <c r="R145" s="195"/>
      <c r="S145" s="195"/>
      <c r="T145" s="196"/>
      <c r="AT145" s="190" t="s">
        <v>466</v>
      </c>
      <c r="AU145" s="190" t="s">
        <v>87</v>
      </c>
      <c r="AV145" s="15" t="s">
        <v>89</v>
      </c>
      <c r="AW145" s="15" t="s">
        <v>36</v>
      </c>
      <c r="AX145" s="15" t="s">
        <v>87</v>
      </c>
      <c r="AY145" s="190" t="s">
        <v>207</v>
      </c>
    </row>
    <row r="146" spans="1:65" s="2" customFormat="1" ht="21.75" customHeight="1">
      <c r="A146" s="32"/>
      <c r="B146" s="143"/>
      <c r="C146" s="144" t="s">
        <v>231</v>
      </c>
      <c r="D146" s="144" t="s">
        <v>208</v>
      </c>
      <c r="E146" s="145" t="s">
        <v>2454</v>
      </c>
      <c r="F146" s="146" t="s">
        <v>2455</v>
      </c>
      <c r="G146" s="147" t="s">
        <v>1766</v>
      </c>
      <c r="H146" s="148">
        <v>1</v>
      </c>
      <c r="I146" s="149"/>
      <c r="J146" s="150">
        <f>ROUND(I146*H146,2)</f>
        <v>0</v>
      </c>
      <c r="K146" s="151"/>
      <c r="L146" s="33"/>
      <c r="M146" s="152" t="s">
        <v>1</v>
      </c>
      <c r="N146" s="153" t="s">
        <v>44</v>
      </c>
      <c r="O146" s="58"/>
      <c r="P146" s="154">
        <f>O146*H146</f>
        <v>0</v>
      </c>
      <c r="Q146" s="154">
        <v>0</v>
      </c>
      <c r="R146" s="154">
        <f>Q146*H146</f>
        <v>0</v>
      </c>
      <c r="S146" s="154">
        <v>0</v>
      </c>
      <c r="T146" s="155">
        <f>S146*H146</f>
        <v>0</v>
      </c>
      <c r="U146" s="32"/>
      <c r="V146" s="32"/>
      <c r="W146" s="32"/>
      <c r="X146" s="32"/>
      <c r="Y146" s="32"/>
      <c r="Z146" s="32"/>
      <c r="AA146" s="32"/>
      <c r="AB146" s="32"/>
      <c r="AC146" s="32"/>
      <c r="AD146" s="32"/>
      <c r="AE146" s="32"/>
      <c r="AR146" s="156" t="s">
        <v>212</v>
      </c>
      <c r="AT146" s="156" t="s">
        <v>208</v>
      </c>
      <c r="AU146" s="156" t="s">
        <v>87</v>
      </c>
      <c r="AY146" s="17" t="s">
        <v>207</v>
      </c>
      <c r="BE146" s="157">
        <f>IF(N146="základní",J146,0)</f>
        <v>0</v>
      </c>
      <c r="BF146" s="157">
        <f>IF(N146="snížená",J146,0)</f>
        <v>0</v>
      </c>
      <c r="BG146" s="157">
        <f>IF(N146="zákl. přenesená",J146,0)</f>
        <v>0</v>
      </c>
      <c r="BH146" s="157">
        <f>IF(N146="sníž. přenesená",J146,0)</f>
        <v>0</v>
      </c>
      <c r="BI146" s="157">
        <f>IF(N146="nulová",J146,0)</f>
        <v>0</v>
      </c>
      <c r="BJ146" s="17" t="s">
        <v>87</v>
      </c>
      <c r="BK146" s="157">
        <f>ROUND(I146*H146,2)</f>
        <v>0</v>
      </c>
      <c r="BL146" s="17" t="s">
        <v>212</v>
      </c>
      <c r="BM146" s="156" t="s">
        <v>2456</v>
      </c>
    </row>
    <row r="147" spans="1:47" s="2" customFormat="1" ht="19.5">
      <c r="A147" s="32"/>
      <c r="B147" s="33"/>
      <c r="C147" s="32"/>
      <c r="D147" s="158" t="s">
        <v>213</v>
      </c>
      <c r="E147" s="32"/>
      <c r="F147" s="159" t="s">
        <v>2455</v>
      </c>
      <c r="G147" s="32"/>
      <c r="H147" s="32"/>
      <c r="I147" s="160"/>
      <c r="J147" s="32"/>
      <c r="K147" s="32"/>
      <c r="L147" s="33"/>
      <c r="M147" s="161"/>
      <c r="N147" s="162"/>
      <c r="O147" s="58"/>
      <c r="P147" s="58"/>
      <c r="Q147" s="58"/>
      <c r="R147" s="58"/>
      <c r="S147" s="58"/>
      <c r="T147" s="59"/>
      <c r="U147" s="32"/>
      <c r="V147" s="32"/>
      <c r="W147" s="32"/>
      <c r="X147" s="32"/>
      <c r="Y147" s="32"/>
      <c r="Z147" s="32"/>
      <c r="AA147" s="32"/>
      <c r="AB147" s="32"/>
      <c r="AC147" s="32"/>
      <c r="AD147" s="32"/>
      <c r="AE147" s="32"/>
      <c r="AT147" s="17" t="s">
        <v>213</v>
      </c>
      <c r="AU147" s="17" t="s">
        <v>87</v>
      </c>
    </row>
    <row r="148" spans="1:47" s="2" customFormat="1" ht="19.5">
      <c r="A148" s="32"/>
      <c r="B148" s="33"/>
      <c r="C148" s="32"/>
      <c r="D148" s="158" t="s">
        <v>214</v>
      </c>
      <c r="E148" s="32"/>
      <c r="F148" s="163" t="s">
        <v>2457</v>
      </c>
      <c r="G148" s="32"/>
      <c r="H148" s="32"/>
      <c r="I148" s="160"/>
      <c r="J148" s="32"/>
      <c r="K148" s="32"/>
      <c r="L148" s="33"/>
      <c r="M148" s="161"/>
      <c r="N148" s="162"/>
      <c r="O148" s="58"/>
      <c r="P148" s="58"/>
      <c r="Q148" s="58"/>
      <c r="R148" s="58"/>
      <c r="S148" s="58"/>
      <c r="T148" s="59"/>
      <c r="U148" s="32"/>
      <c r="V148" s="32"/>
      <c r="W148" s="32"/>
      <c r="X148" s="32"/>
      <c r="Y148" s="32"/>
      <c r="Z148" s="32"/>
      <c r="AA148" s="32"/>
      <c r="AB148" s="32"/>
      <c r="AC148" s="32"/>
      <c r="AD148" s="32"/>
      <c r="AE148" s="32"/>
      <c r="AT148" s="17" t="s">
        <v>214</v>
      </c>
      <c r="AU148" s="17" t="s">
        <v>87</v>
      </c>
    </row>
    <row r="149" spans="1:65" s="2" customFormat="1" ht="66.75" customHeight="1">
      <c r="A149" s="32"/>
      <c r="B149" s="143"/>
      <c r="C149" s="144" t="s">
        <v>254</v>
      </c>
      <c r="D149" s="144" t="s">
        <v>208</v>
      </c>
      <c r="E149" s="145" t="s">
        <v>2458</v>
      </c>
      <c r="F149" s="146" t="s">
        <v>2459</v>
      </c>
      <c r="G149" s="147" t="s">
        <v>1766</v>
      </c>
      <c r="H149" s="148">
        <v>1</v>
      </c>
      <c r="I149" s="149"/>
      <c r="J149" s="150">
        <f>ROUND(I149*H149,2)</f>
        <v>0</v>
      </c>
      <c r="K149" s="151"/>
      <c r="L149" s="33"/>
      <c r="M149" s="152" t="s">
        <v>1</v>
      </c>
      <c r="N149" s="153" t="s">
        <v>44</v>
      </c>
      <c r="O149" s="58"/>
      <c r="P149" s="154">
        <f>O149*H149</f>
        <v>0</v>
      </c>
      <c r="Q149" s="154">
        <v>0</v>
      </c>
      <c r="R149" s="154">
        <f>Q149*H149</f>
        <v>0</v>
      </c>
      <c r="S149" s="154">
        <v>0</v>
      </c>
      <c r="T149" s="155">
        <f>S149*H149</f>
        <v>0</v>
      </c>
      <c r="U149" s="32"/>
      <c r="V149" s="32"/>
      <c r="W149" s="32"/>
      <c r="X149" s="32"/>
      <c r="Y149" s="32"/>
      <c r="Z149" s="32"/>
      <c r="AA149" s="32"/>
      <c r="AB149" s="32"/>
      <c r="AC149" s="32"/>
      <c r="AD149" s="32"/>
      <c r="AE149" s="32"/>
      <c r="AR149" s="156" t="s">
        <v>212</v>
      </c>
      <c r="AT149" s="156" t="s">
        <v>208</v>
      </c>
      <c r="AU149" s="156" t="s">
        <v>87</v>
      </c>
      <c r="AY149" s="17" t="s">
        <v>207</v>
      </c>
      <c r="BE149" s="157">
        <f>IF(N149="základní",J149,0)</f>
        <v>0</v>
      </c>
      <c r="BF149" s="157">
        <f>IF(N149="snížená",J149,0)</f>
        <v>0</v>
      </c>
      <c r="BG149" s="157">
        <f>IF(N149="zákl. přenesená",J149,0)</f>
        <v>0</v>
      </c>
      <c r="BH149" s="157">
        <f>IF(N149="sníž. přenesená",J149,0)</f>
        <v>0</v>
      </c>
      <c r="BI149" s="157">
        <f>IF(N149="nulová",J149,0)</f>
        <v>0</v>
      </c>
      <c r="BJ149" s="17" t="s">
        <v>87</v>
      </c>
      <c r="BK149" s="157">
        <f>ROUND(I149*H149,2)</f>
        <v>0</v>
      </c>
      <c r="BL149" s="17" t="s">
        <v>212</v>
      </c>
      <c r="BM149" s="156" t="s">
        <v>2460</v>
      </c>
    </row>
    <row r="150" spans="1:47" s="2" customFormat="1" ht="39">
      <c r="A150" s="32"/>
      <c r="B150" s="33"/>
      <c r="C150" s="32"/>
      <c r="D150" s="158" t="s">
        <v>213</v>
      </c>
      <c r="E150" s="32"/>
      <c r="F150" s="159" t="s">
        <v>2459</v>
      </c>
      <c r="G150" s="32"/>
      <c r="H150" s="32"/>
      <c r="I150" s="160"/>
      <c r="J150" s="32"/>
      <c r="K150" s="32"/>
      <c r="L150" s="33"/>
      <c r="M150" s="161"/>
      <c r="N150" s="162"/>
      <c r="O150" s="58"/>
      <c r="P150" s="58"/>
      <c r="Q150" s="58"/>
      <c r="R150" s="58"/>
      <c r="S150" s="58"/>
      <c r="T150" s="59"/>
      <c r="U150" s="32"/>
      <c r="V150" s="32"/>
      <c r="W150" s="32"/>
      <c r="X150" s="32"/>
      <c r="Y150" s="32"/>
      <c r="Z150" s="32"/>
      <c r="AA150" s="32"/>
      <c r="AB150" s="32"/>
      <c r="AC150" s="32"/>
      <c r="AD150" s="32"/>
      <c r="AE150" s="32"/>
      <c r="AT150" s="17" t="s">
        <v>213</v>
      </c>
      <c r="AU150" s="17" t="s">
        <v>87</v>
      </c>
    </row>
    <row r="151" spans="1:65" s="2" customFormat="1" ht="16.5" customHeight="1">
      <c r="A151" s="32"/>
      <c r="B151" s="143"/>
      <c r="C151" s="144" t="s">
        <v>235</v>
      </c>
      <c r="D151" s="144" t="s">
        <v>208</v>
      </c>
      <c r="E151" s="145" t="s">
        <v>2461</v>
      </c>
      <c r="F151" s="146" t="s">
        <v>2462</v>
      </c>
      <c r="G151" s="147" t="s">
        <v>1766</v>
      </c>
      <c r="H151" s="148">
        <v>1</v>
      </c>
      <c r="I151" s="149"/>
      <c r="J151" s="150">
        <f>ROUND(I151*H151,2)</f>
        <v>0</v>
      </c>
      <c r="K151" s="151"/>
      <c r="L151" s="33"/>
      <c r="M151" s="152" t="s">
        <v>1</v>
      </c>
      <c r="N151" s="153" t="s">
        <v>44</v>
      </c>
      <c r="O151" s="58"/>
      <c r="P151" s="154">
        <f>O151*H151</f>
        <v>0</v>
      </c>
      <c r="Q151" s="154">
        <v>0</v>
      </c>
      <c r="R151" s="154">
        <f>Q151*H151</f>
        <v>0</v>
      </c>
      <c r="S151" s="154">
        <v>0</v>
      </c>
      <c r="T151" s="155">
        <f>S151*H151</f>
        <v>0</v>
      </c>
      <c r="U151" s="32"/>
      <c r="V151" s="32"/>
      <c r="W151" s="32"/>
      <c r="X151" s="32"/>
      <c r="Y151" s="32"/>
      <c r="Z151" s="32"/>
      <c r="AA151" s="32"/>
      <c r="AB151" s="32"/>
      <c r="AC151" s="32"/>
      <c r="AD151" s="32"/>
      <c r="AE151" s="32"/>
      <c r="AR151" s="156" t="s">
        <v>212</v>
      </c>
      <c r="AT151" s="156" t="s">
        <v>208</v>
      </c>
      <c r="AU151" s="156" t="s">
        <v>87</v>
      </c>
      <c r="AY151" s="17" t="s">
        <v>207</v>
      </c>
      <c r="BE151" s="157">
        <f>IF(N151="základní",J151,0)</f>
        <v>0</v>
      </c>
      <c r="BF151" s="157">
        <f>IF(N151="snížená",J151,0)</f>
        <v>0</v>
      </c>
      <c r="BG151" s="157">
        <f>IF(N151="zákl. přenesená",J151,0)</f>
        <v>0</v>
      </c>
      <c r="BH151" s="157">
        <f>IF(N151="sníž. přenesená",J151,0)</f>
        <v>0</v>
      </c>
      <c r="BI151" s="157">
        <f>IF(N151="nulová",J151,0)</f>
        <v>0</v>
      </c>
      <c r="BJ151" s="17" t="s">
        <v>87</v>
      </c>
      <c r="BK151" s="157">
        <f>ROUND(I151*H151,2)</f>
        <v>0</v>
      </c>
      <c r="BL151" s="17" t="s">
        <v>212</v>
      </c>
      <c r="BM151" s="156" t="s">
        <v>2463</v>
      </c>
    </row>
    <row r="152" spans="1:47" s="2" customFormat="1" ht="12">
      <c r="A152" s="32"/>
      <c r="B152" s="33"/>
      <c r="C152" s="32"/>
      <c r="D152" s="158" t="s">
        <v>213</v>
      </c>
      <c r="E152" s="32"/>
      <c r="F152" s="159" t="s">
        <v>2462</v>
      </c>
      <c r="G152" s="32"/>
      <c r="H152" s="32"/>
      <c r="I152" s="160"/>
      <c r="J152" s="32"/>
      <c r="K152" s="32"/>
      <c r="L152" s="33"/>
      <c r="M152" s="161"/>
      <c r="N152" s="162"/>
      <c r="O152" s="58"/>
      <c r="P152" s="58"/>
      <c r="Q152" s="58"/>
      <c r="R152" s="58"/>
      <c r="S152" s="58"/>
      <c r="T152" s="59"/>
      <c r="U152" s="32"/>
      <c r="V152" s="32"/>
      <c r="W152" s="32"/>
      <c r="X152" s="32"/>
      <c r="Y152" s="32"/>
      <c r="Z152" s="32"/>
      <c r="AA152" s="32"/>
      <c r="AB152" s="32"/>
      <c r="AC152" s="32"/>
      <c r="AD152" s="32"/>
      <c r="AE152" s="32"/>
      <c r="AT152" s="17" t="s">
        <v>213</v>
      </c>
      <c r="AU152" s="17" t="s">
        <v>87</v>
      </c>
    </row>
    <row r="153" spans="1:65" s="2" customFormat="1" ht="16.5" customHeight="1">
      <c r="A153" s="32"/>
      <c r="B153" s="143"/>
      <c r="C153" s="144" t="s">
        <v>8</v>
      </c>
      <c r="D153" s="144" t="s">
        <v>208</v>
      </c>
      <c r="E153" s="145" t="s">
        <v>2464</v>
      </c>
      <c r="F153" s="146" t="s">
        <v>2465</v>
      </c>
      <c r="G153" s="147" t="s">
        <v>1766</v>
      </c>
      <c r="H153" s="148">
        <v>1</v>
      </c>
      <c r="I153" s="149"/>
      <c r="J153" s="150">
        <f>ROUND(I153*H153,2)</f>
        <v>0</v>
      </c>
      <c r="K153" s="151"/>
      <c r="L153" s="33"/>
      <c r="M153" s="152" t="s">
        <v>1</v>
      </c>
      <c r="N153" s="153" t="s">
        <v>44</v>
      </c>
      <c r="O153" s="58"/>
      <c r="P153" s="154">
        <f>O153*H153</f>
        <v>0</v>
      </c>
      <c r="Q153" s="154">
        <v>0</v>
      </c>
      <c r="R153" s="154">
        <f>Q153*H153</f>
        <v>0</v>
      </c>
      <c r="S153" s="154">
        <v>0</v>
      </c>
      <c r="T153" s="155">
        <f>S153*H153</f>
        <v>0</v>
      </c>
      <c r="U153" s="32"/>
      <c r="V153" s="32"/>
      <c r="W153" s="32"/>
      <c r="X153" s="32"/>
      <c r="Y153" s="32"/>
      <c r="Z153" s="32"/>
      <c r="AA153" s="32"/>
      <c r="AB153" s="32"/>
      <c r="AC153" s="32"/>
      <c r="AD153" s="32"/>
      <c r="AE153" s="32"/>
      <c r="AR153" s="156" t="s">
        <v>212</v>
      </c>
      <c r="AT153" s="156" t="s">
        <v>208</v>
      </c>
      <c r="AU153" s="156" t="s">
        <v>87</v>
      </c>
      <c r="AY153" s="17" t="s">
        <v>207</v>
      </c>
      <c r="BE153" s="157">
        <f>IF(N153="základní",J153,0)</f>
        <v>0</v>
      </c>
      <c r="BF153" s="157">
        <f>IF(N153="snížená",J153,0)</f>
        <v>0</v>
      </c>
      <c r="BG153" s="157">
        <f>IF(N153="zákl. přenesená",J153,0)</f>
        <v>0</v>
      </c>
      <c r="BH153" s="157">
        <f>IF(N153="sníž. přenesená",J153,0)</f>
        <v>0</v>
      </c>
      <c r="BI153" s="157">
        <f>IF(N153="nulová",J153,0)</f>
        <v>0</v>
      </c>
      <c r="BJ153" s="17" t="s">
        <v>87</v>
      </c>
      <c r="BK153" s="157">
        <f>ROUND(I153*H153,2)</f>
        <v>0</v>
      </c>
      <c r="BL153" s="17" t="s">
        <v>212</v>
      </c>
      <c r="BM153" s="156" t="s">
        <v>2466</v>
      </c>
    </row>
    <row r="154" spans="1:47" s="2" customFormat="1" ht="12">
      <c r="A154" s="32"/>
      <c r="B154" s="33"/>
      <c r="C154" s="32"/>
      <c r="D154" s="158" t="s">
        <v>213</v>
      </c>
      <c r="E154" s="32"/>
      <c r="F154" s="159" t="s">
        <v>2465</v>
      </c>
      <c r="G154" s="32"/>
      <c r="H154" s="32"/>
      <c r="I154" s="160"/>
      <c r="J154" s="32"/>
      <c r="K154" s="32"/>
      <c r="L154" s="33"/>
      <c r="M154" s="161"/>
      <c r="N154" s="162"/>
      <c r="O154" s="58"/>
      <c r="P154" s="58"/>
      <c r="Q154" s="58"/>
      <c r="R154" s="58"/>
      <c r="S154" s="58"/>
      <c r="T154" s="59"/>
      <c r="U154" s="32"/>
      <c r="V154" s="32"/>
      <c r="W154" s="32"/>
      <c r="X154" s="32"/>
      <c r="Y154" s="32"/>
      <c r="Z154" s="32"/>
      <c r="AA154" s="32"/>
      <c r="AB154" s="32"/>
      <c r="AC154" s="32"/>
      <c r="AD154" s="32"/>
      <c r="AE154" s="32"/>
      <c r="AT154" s="17" t="s">
        <v>213</v>
      </c>
      <c r="AU154" s="17" t="s">
        <v>87</v>
      </c>
    </row>
    <row r="155" spans="1:47" s="2" customFormat="1" ht="58.5">
      <c r="A155" s="32"/>
      <c r="B155" s="33"/>
      <c r="C155" s="32"/>
      <c r="D155" s="158" t="s">
        <v>214</v>
      </c>
      <c r="E155" s="32"/>
      <c r="F155" s="163" t="s">
        <v>2467</v>
      </c>
      <c r="G155" s="32"/>
      <c r="H155" s="32"/>
      <c r="I155" s="160"/>
      <c r="J155" s="32"/>
      <c r="K155" s="32"/>
      <c r="L155" s="33"/>
      <c r="M155" s="161"/>
      <c r="N155" s="162"/>
      <c r="O155" s="58"/>
      <c r="P155" s="58"/>
      <c r="Q155" s="58"/>
      <c r="R155" s="58"/>
      <c r="S155" s="58"/>
      <c r="T155" s="59"/>
      <c r="U155" s="32"/>
      <c r="V155" s="32"/>
      <c r="W155" s="32"/>
      <c r="X155" s="32"/>
      <c r="Y155" s="32"/>
      <c r="Z155" s="32"/>
      <c r="AA155" s="32"/>
      <c r="AB155" s="32"/>
      <c r="AC155" s="32"/>
      <c r="AD155" s="32"/>
      <c r="AE155" s="32"/>
      <c r="AT155" s="17" t="s">
        <v>214</v>
      </c>
      <c r="AU155" s="17" t="s">
        <v>87</v>
      </c>
    </row>
    <row r="156" spans="1:65" s="2" customFormat="1" ht="16.5" customHeight="1">
      <c r="A156" s="32"/>
      <c r="B156" s="143"/>
      <c r="C156" s="144" t="s">
        <v>238</v>
      </c>
      <c r="D156" s="144" t="s">
        <v>208</v>
      </c>
      <c r="E156" s="145" t="s">
        <v>2468</v>
      </c>
      <c r="F156" s="146" t="s">
        <v>2469</v>
      </c>
      <c r="G156" s="147" t="s">
        <v>325</v>
      </c>
      <c r="H156" s="148">
        <v>30</v>
      </c>
      <c r="I156" s="149"/>
      <c r="J156" s="150">
        <f>ROUND(I156*H156,2)</f>
        <v>0</v>
      </c>
      <c r="K156" s="151"/>
      <c r="L156" s="33"/>
      <c r="M156" s="152" t="s">
        <v>1</v>
      </c>
      <c r="N156" s="153" t="s">
        <v>44</v>
      </c>
      <c r="O156" s="58"/>
      <c r="P156" s="154">
        <f>O156*H156</f>
        <v>0</v>
      </c>
      <c r="Q156" s="154">
        <v>0</v>
      </c>
      <c r="R156" s="154">
        <f>Q156*H156</f>
        <v>0</v>
      </c>
      <c r="S156" s="154">
        <v>0</v>
      </c>
      <c r="T156" s="155">
        <f>S156*H156</f>
        <v>0</v>
      </c>
      <c r="U156" s="32"/>
      <c r="V156" s="32"/>
      <c r="W156" s="32"/>
      <c r="X156" s="32"/>
      <c r="Y156" s="32"/>
      <c r="Z156" s="32"/>
      <c r="AA156" s="32"/>
      <c r="AB156" s="32"/>
      <c r="AC156" s="32"/>
      <c r="AD156" s="32"/>
      <c r="AE156" s="32"/>
      <c r="AR156" s="156" t="s">
        <v>212</v>
      </c>
      <c r="AT156" s="156" t="s">
        <v>208</v>
      </c>
      <c r="AU156" s="156" t="s">
        <v>87</v>
      </c>
      <c r="AY156" s="17" t="s">
        <v>207</v>
      </c>
      <c r="BE156" s="157">
        <f>IF(N156="základní",J156,0)</f>
        <v>0</v>
      </c>
      <c r="BF156" s="157">
        <f>IF(N156="snížená",J156,0)</f>
        <v>0</v>
      </c>
      <c r="BG156" s="157">
        <f>IF(N156="zákl. přenesená",J156,0)</f>
        <v>0</v>
      </c>
      <c r="BH156" s="157">
        <f>IF(N156="sníž. přenesená",J156,0)</f>
        <v>0</v>
      </c>
      <c r="BI156" s="157">
        <f>IF(N156="nulová",J156,0)</f>
        <v>0</v>
      </c>
      <c r="BJ156" s="17" t="s">
        <v>87</v>
      </c>
      <c r="BK156" s="157">
        <f>ROUND(I156*H156,2)</f>
        <v>0</v>
      </c>
      <c r="BL156" s="17" t="s">
        <v>212</v>
      </c>
      <c r="BM156" s="156" t="s">
        <v>2470</v>
      </c>
    </row>
    <row r="157" spans="1:47" s="2" customFormat="1" ht="12">
      <c r="A157" s="32"/>
      <c r="B157" s="33"/>
      <c r="C157" s="32"/>
      <c r="D157" s="158" t="s">
        <v>213</v>
      </c>
      <c r="E157" s="32"/>
      <c r="F157" s="159" t="s">
        <v>2469</v>
      </c>
      <c r="G157" s="32"/>
      <c r="H157" s="32"/>
      <c r="I157" s="160"/>
      <c r="J157" s="32"/>
      <c r="K157" s="32"/>
      <c r="L157" s="33"/>
      <c r="M157" s="161"/>
      <c r="N157" s="162"/>
      <c r="O157" s="58"/>
      <c r="P157" s="58"/>
      <c r="Q157" s="58"/>
      <c r="R157" s="58"/>
      <c r="S157" s="58"/>
      <c r="T157" s="59"/>
      <c r="U157" s="32"/>
      <c r="V157" s="32"/>
      <c r="W157" s="32"/>
      <c r="X157" s="32"/>
      <c r="Y157" s="32"/>
      <c r="Z157" s="32"/>
      <c r="AA157" s="32"/>
      <c r="AB157" s="32"/>
      <c r="AC157" s="32"/>
      <c r="AD157" s="32"/>
      <c r="AE157" s="32"/>
      <c r="AT157" s="17" t="s">
        <v>213</v>
      </c>
      <c r="AU157" s="17" t="s">
        <v>87</v>
      </c>
    </row>
    <row r="158" spans="1:65" s="2" customFormat="1" ht="21.75" customHeight="1">
      <c r="A158" s="32"/>
      <c r="B158" s="143"/>
      <c r="C158" s="144" t="s">
        <v>269</v>
      </c>
      <c r="D158" s="144" t="s">
        <v>208</v>
      </c>
      <c r="E158" s="145" t="s">
        <v>2471</v>
      </c>
      <c r="F158" s="146" t="s">
        <v>2472</v>
      </c>
      <c r="G158" s="147" t="s">
        <v>1766</v>
      </c>
      <c r="H158" s="148">
        <v>1</v>
      </c>
      <c r="I158" s="149"/>
      <c r="J158" s="150">
        <f>ROUND(I158*H158,2)</f>
        <v>0</v>
      </c>
      <c r="K158" s="151"/>
      <c r="L158" s="33"/>
      <c r="M158" s="152" t="s">
        <v>1</v>
      </c>
      <c r="N158" s="153" t="s">
        <v>44</v>
      </c>
      <c r="O158" s="58"/>
      <c r="P158" s="154">
        <f>O158*H158</f>
        <v>0</v>
      </c>
      <c r="Q158" s="154">
        <v>0</v>
      </c>
      <c r="R158" s="154">
        <f>Q158*H158</f>
        <v>0</v>
      </c>
      <c r="S158" s="154">
        <v>0</v>
      </c>
      <c r="T158" s="155">
        <f>S158*H158</f>
        <v>0</v>
      </c>
      <c r="U158" s="32"/>
      <c r="V158" s="32"/>
      <c r="W158" s="32"/>
      <c r="X158" s="32"/>
      <c r="Y158" s="32"/>
      <c r="Z158" s="32"/>
      <c r="AA158" s="32"/>
      <c r="AB158" s="32"/>
      <c r="AC158" s="32"/>
      <c r="AD158" s="32"/>
      <c r="AE158" s="32"/>
      <c r="AR158" s="156" t="s">
        <v>212</v>
      </c>
      <c r="AT158" s="156" t="s">
        <v>208</v>
      </c>
      <c r="AU158" s="156" t="s">
        <v>87</v>
      </c>
      <c r="AY158" s="17" t="s">
        <v>207</v>
      </c>
      <c r="BE158" s="157">
        <f>IF(N158="základní",J158,0)</f>
        <v>0</v>
      </c>
      <c r="BF158" s="157">
        <f>IF(N158="snížená",J158,0)</f>
        <v>0</v>
      </c>
      <c r="BG158" s="157">
        <f>IF(N158="zákl. přenesená",J158,0)</f>
        <v>0</v>
      </c>
      <c r="BH158" s="157">
        <f>IF(N158="sníž. přenesená",J158,0)</f>
        <v>0</v>
      </c>
      <c r="BI158" s="157">
        <f>IF(N158="nulová",J158,0)</f>
        <v>0</v>
      </c>
      <c r="BJ158" s="17" t="s">
        <v>87</v>
      </c>
      <c r="BK158" s="157">
        <f>ROUND(I158*H158,2)</f>
        <v>0</v>
      </c>
      <c r="BL158" s="17" t="s">
        <v>212</v>
      </c>
      <c r="BM158" s="156" t="s">
        <v>2473</v>
      </c>
    </row>
    <row r="159" spans="1:47" s="2" customFormat="1" ht="12">
      <c r="A159" s="32"/>
      <c r="B159" s="33"/>
      <c r="C159" s="32"/>
      <c r="D159" s="158" t="s">
        <v>213</v>
      </c>
      <c r="E159" s="32"/>
      <c r="F159" s="159" t="s">
        <v>2472</v>
      </c>
      <c r="G159" s="32"/>
      <c r="H159" s="32"/>
      <c r="I159" s="160"/>
      <c r="J159" s="32"/>
      <c r="K159" s="32"/>
      <c r="L159" s="33"/>
      <c r="M159" s="161"/>
      <c r="N159" s="162"/>
      <c r="O159" s="58"/>
      <c r="P159" s="58"/>
      <c r="Q159" s="58"/>
      <c r="R159" s="58"/>
      <c r="S159" s="58"/>
      <c r="T159" s="59"/>
      <c r="U159" s="32"/>
      <c r="V159" s="32"/>
      <c r="W159" s="32"/>
      <c r="X159" s="32"/>
      <c r="Y159" s="32"/>
      <c r="Z159" s="32"/>
      <c r="AA159" s="32"/>
      <c r="AB159" s="32"/>
      <c r="AC159" s="32"/>
      <c r="AD159" s="32"/>
      <c r="AE159" s="32"/>
      <c r="AT159" s="17" t="s">
        <v>213</v>
      </c>
      <c r="AU159" s="17" t="s">
        <v>87</v>
      </c>
    </row>
    <row r="160" spans="1:47" s="2" customFormat="1" ht="48.75">
      <c r="A160" s="32"/>
      <c r="B160" s="33"/>
      <c r="C160" s="32"/>
      <c r="D160" s="158" t="s">
        <v>214</v>
      </c>
      <c r="E160" s="32"/>
      <c r="F160" s="163" t="s">
        <v>2474</v>
      </c>
      <c r="G160" s="32"/>
      <c r="H160" s="32"/>
      <c r="I160" s="160"/>
      <c r="J160" s="32"/>
      <c r="K160" s="32"/>
      <c r="L160" s="33"/>
      <c r="M160" s="161"/>
      <c r="N160" s="162"/>
      <c r="O160" s="58"/>
      <c r="P160" s="58"/>
      <c r="Q160" s="58"/>
      <c r="R160" s="58"/>
      <c r="S160" s="58"/>
      <c r="T160" s="59"/>
      <c r="U160" s="32"/>
      <c r="V160" s="32"/>
      <c r="W160" s="32"/>
      <c r="X160" s="32"/>
      <c r="Y160" s="32"/>
      <c r="Z160" s="32"/>
      <c r="AA160" s="32"/>
      <c r="AB160" s="32"/>
      <c r="AC160" s="32"/>
      <c r="AD160" s="32"/>
      <c r="AE160" s="32"/>
      <c r="AT160" s="17" t="s">
        <v>214</v>
      </c>
      <c r="AU160" s="17" t="s">
        <v>87</v>
      </c>
    </row>
    <row r="161" spans="1:65" s="2" customFormat="1" ht="16.5" customHeight="1">
      <c r="A161" s="32"/>
      <c r="B161" s="143"/>
      <c r="C161" s="144" t="s">
        <v>243</v>
      </c>
      <c r="D161" s="144" t="s">
        <v>208</v>
      </c>
      <c r="E161" s="145" t="s">
        <v>2475</v>
      </c>
      <c r="F161" s="146" t="s">
        <v>2476</v>
      </c>
      <c r="G161" s="147" t="s">
        <v>1766</v>
      </c>
      <c r="H161" s="148">
        <v>1</v>
      </c>
      <c r="I161" s="149"/>
      <c r="J161" s="150">
        <f>ROUND(I161*H161,2)</f>
        <v>0</v>
      </c>
      <c r="K161" s="151"/>
      <c r="L161" s="33"/>
      <c r="M161" s="152" t="s">
        <v>1</v>
      </c>
      <c r="N161" s="153" t="s">
        <v>44</v>
      </c>
      <c r="O161" s="58"/>
      <c r="P161" s="154">
        <f>O161*H161</f>
        <v>0</v>
      </c>
      <c r="Q161" s="154">
        <v>0</v>
      </c>
      <c r="R161" s="154">
        <f>Q161*H161</f>
        <v>0</v>
      </c>
      <c r="S161" s="154">
        <v>0</v>
      </c>
      <c r="T161" s="155">
        <f>S161*H161</f>
        <v>0</v>
      </c>
      <c r="U161" s="32"/>
      <c r="V161" s="32"/>
      <c r="W161" s="32"/>
      <c r="X161" s="32"/>
      <c r="Y161" s="32"/>
      <c r="Z161" s="32"/>
      <c r="AA161" s="32"/>
      <c r="AB161" s="32"/>
      <c r="AC161" s="32"/>
      <c r="AD161" s="32"/>
      <c r="AE161" s="32"/>
      <c r="AR161" s="156" t="s">
        <v>212</v>
      </c>
      <c r="AT161" s="156" t="s">
        <v>208</v>
      </c>
      <c r="AU161" s="156" t="s">
        <v>87</v>
      </c>
      <c r="AY161" s="17" t="s">
        <v>207</v>
      </c>
      <c r="BE161" s="157">
        <f>IF(N161="základní",J161,0)</f>
        <v>0</v>
      </c>
      <c r="BF161" s="157">
        <f>IF(N161="snížená",J161,0)</f>
        <v>0</v>
      </c>
      <c r="BG161" s="157">
        <f>IF(N161="zákl. přenesená",J161,0)</f>
        <v>0</v>
      </c>
      <c r="BH161" s="157">
        <f>IF(N161="sníž. přenesená",J161,0)</f>
        <v>0</v>
      </c>
      <c r="BI161" s="157">
        <f>IF(N161="nulová",J161,0)</f>
        <v>0</v>
      </c>
      <c r="BJ161" s="17" t="s">
        <v>87</v>
      </c>
      <c r="BK161" s="157">
        <f>ROUND(I161*H161,2)</f>
        <v>0</v>
      </c>
      <c r="BL161" s="17" t="s">
        <v>212</v>
      </c>
      <c r="BM161" s="156" t="s">
        <v>2477</v>
      </c>
    </row>
    <row r="162" spans="1:47" s="2" customFormat="1" ht="12">
      <c r="A162" s="32"/>
      <c r="B162" s="33"/>
      <c r="C162" s="32"/>
      <c r="D162" s="158" t="s">
        <v>213</v>
      </c>
      <c r="E162" s="32"/>
      <c r="F162" s="159" t="s">
        <v>2476</v>
      </c>
      <c r="G162" s="32"/>
      <c r="H162" s="32"/>
      <c r="I162" s="160"/>
      <c r="J162" s="32"/>
      <c r="K162" s="32"/>
      <c r="L162" s="33"/>
      <c r="M162" s="161"/>
      <c r="N162" s="162"/>
      <c r="O162" s="58"/>
      <c r="P162" s="58"/>
      <c r="Q162" s="58"/>
      <c r="R162" s="58"/>
      <c r="S162" s="58"/>
      <c r="T162" s="59"/>
      <c r="U162" s="32"/>
      <c r="V162" s="32"/>
      <c r="W162" s="32"/>
      <c r="X162" s="32"/>
      <c r="Y162" s="32"/>
      <c r="Z162" s="32"/>
      <c r="AA162" s="32"/>
      <c r="AB162" s="32"/>
      <c r="AC162" s="32"/>
      <c r="AD162" s="32"/>
      <c r="AE162" s="32"/>
      <c r="AT162" s="17" t="s">
        <v>213</v>
      </c>
      <c r="AU162" s="17" t="s">
        <v>87</v>
      </c>
    </row>
    <row r="163" spans="1:65" s="2" customFormat="1" ht="16.5" customHeight="1">
      <c r="A163" s="32"/>
      <c r="B163" s="143"/>
      <c r="C163" s="144" t="s">
        <v>276</v>
      </c>
      <c r="D163" s="144" t="s">
        <v>208</v>
      </c>
      <c r="E163" s="145" t="s">
        <v>2478</v>
      </c>
      <c r="F163" s="146" t="s">
        <v>2479</v>
      </c>
      <c r="G163" s="147" t="s">
        <v>1766</v>
      </c>
      <c r="H163" s="148">
        <v>1</v>
      </c>
      <c r="I163" s="149"/>
      <c r="J163" s="150">
        <f>ROUND(I163*H163,2)</f>
        <v>0</v>
      </c>
      <c r="K163" s="151"/>
      <c r="L163" s="33"/>
      <c r="M163" s="152" t="s">
        <v>1</v>
      </c>
      <c r="N163" s="153" t="s">
        <v>44</v>
      </c>
      <c r="O163" s="58"/>
      <c r="P163" s="154">
        <f>O163*H163</f>
        <v>0</v>
      </c>
      <c r="Q163" s="154">
        <v>0</v>
      </c>
      <c r="R163" s="154">
        <f>Q163*H163</f>
        <v>0</v>
      </c>
      <c r="S163" s="154">
        <v>0</v>
      </c>
      <c r="T163" s="155">
        <f>S163*H163</f>
        <v>0</v>
      </c>
      <c r="U163" s="32"/>
      <c r="V163" s="32"/>
      <c r="W163" s="32"/>
      <c r="X163" s="32"/>
      <c r="Y163" s="32"/>
      <c r="Z163" s="32"/>
      <c r="AA163" s="32"/>
      <c r="AB163" s="32"/>
      <c r="AC163" s="32"/>
      <c r="AD163" s="32"/>
      <c r="AE163" s="32"/>
      <c r="AR163" s="156" t="s">
        <v>212</v>
      </c>
      <c r="AT163" s="156" t="s">
        <v>208</v>
      </c>
      <c r="AU163" s="156" t="s">
        <v>87</v>
      </c>
      <c r="AY163" s="17" t="s">
        <v>207</v>
      </c>
      <c r="BE163" s="157">
        <f>IF(N163="základní",J163,0)</f>
        <v>0</v>
      </c>
      <c r="BF163" s="157">
        <f>IF(N163="snížená",J163,0)</f>
        <v>0</v>
      </c>
      <c r="BG163" s="157">
        <f>IF(N163="zákl. přenesená",J163,0)</f>
        <v>0</v>
      </c>
      <c r="BH163" s="157">
        <f>IF(N163="sníž. přenesená",J163,0)</f>
        <v>0</v>
      </c>
      <c r="BI163" s="157">
        <f>IF(N163="nulová",J163,0)</f>
        <v>0</v>
      </c>
      <c r="BJ163" s="17" t="s">
        <v>87</v>
      </c>
      <c r="BK163" s="157">
        <f>ROUND(I163*H163,2)</f>
        <v>0</v>
      </c>
      <c r="BL163" s="17" t="s">
        <v>212</v>
      </c>
      <c r="BM163" s="156" t="s">
        <v>2480</v>
      </c>
    </row>
    <row r="164" spans="1:47" s="2" customFormat="1" ht="12">
      <c r="A164" s="32"/>
      <c r="B164" s="33"/>
      <c r="C164" s="32"/>
      <c r="D164" s="158" t="s">
        <v>213</v>
      </c>
      <c r="E164" s="32"/>
      <c r="F164" s="159" t="s">
        <v>2479</v>
      </c>
      <c r="G164" s="32"/>
      <c r="H164" s="32"/>
      <c r="I164" s="160"/>
      <c r="J164" s="32"/>
      <c r="K164" s="32"/>
      <c r="L164" s="33"/>
      <c r="M164" s="161"/>
      <c r="N164" s="162"/>
      <c r="O164" s="58"/>
      <c r="P164" s="58"/>
      <c r="Q164" s="58"/>
      <c r="R164" s="58"/>
      <c r="S164" s="58"/>
      <c r="T164" s="59"/>
      <c r="U164" s="32"/>
      <c r="V164" s="32"/>
      <c r="W164" s="32"/>
      <c r="X164" s="32"/>
      <c r="Y164" s="32"/>
      <c r="Z164" s="32"/>
      <c r="AA164" s="32"/>
      <c r="AB164" s="32"/>
      <c r="AC164" s="32"/>
      <c r="AD164" s="32"/>
      <c r="AE164" s="32"/>
      <c r="AT164" s="17" t="s">
        <v>213</v>
      </c>
      <c r="AU164" s="17" t="s">
        <v>87</v>
      </c>
    </row>
    <row r="165" spans="1:47" s="2" customFormat="1" ht="19.5">
      <c r="A165" s="32"/>
      <c r="B165" s="33"/>
      <c r="C165" s="32"/>
      <c r="D165" s="158" t="s">
        <v>214</v>
      </c>
      <c r="E165" s="32"/>
      <c r="F165" s="163" t="s">
        <v>2242</v>
      </c>
      <c r="G165" s="32"/>
      <c r="H165" s="32"/>
      <c r="I165" s="160"/>
      <c r="J165" s="32"/>
      <c r="K165" s="32"/>
      <c r="L165" s="33"/>
      <c r="M165" s="161"/>
      <c r="N165" s="162"/>
      <c r="O165" s="58"/>
      <c r="P165" s="58"/>
      <c r="Q165" s="58"/>
      <c r="R165" s="58"/>
      <c r="S165" s="58"/>
      <c r="T165" s="59"/>
      <c r="U165" s="32"/>
      <c r="V165" s="32"/>
      <c r="W165" s="32"/>
      <c r="X165" s="32"/>
      <c r="Y165" s="32"/>
      <c r="Z165" s="32"/>
      <c r="AA165" s="32"/>
      <c r="AB165" s="32"/>
      <c r="AC165" s="32"/>
      <c r="AD165" s="32"/>
      <c r="AE165" s="32"/>
      <c r="AT165" s="17" t="s">
        <v>214</v>
      </c>
      <c r="AU165" s="17" t="s">
        <v>87</v>
      </c>
    </row>
    <row r="166" spans="1:65" s="2" customFormat="1" ht="21.75" customHeight="1">
      <c r="A166" s="32"/>
      <c r="B166" s="143"/>
      <c r="C166" s="144" t="s">
        <v>246</v>
      </c>
      <c r="D166" s="144" t="s">
        <v>208</v>
      </c>
      <c r="E166" s="145" t="s">
        <v>2481</v>
      </c>
      <c r="F166" s="146" t="s">
        <v>2482</v>
      </c>
      <c r="G166" s="147" t="s">
        <v>2483</v>
      </c>
      <c r="H166" s="148">
        <v>40</v>
      </c>
      <c r="I166" s="149"/>
      <c r="J166" s="150">
        <f>ROUND(I166*H166,2)</f>
        <v>0</v>
      </c>
      <c r="K166" s="151"/>
      <c r="L166" s="33"/>
      <c r="M166" s="152" t="s">
        <v>1</v>
      </c>
      <c r="N166" s="153" t="s">
        <v>44</v>
      </c>
      <c r="O166" s="58"/>
      <c r="P166" s="154">
        <f>O166*H166</f>
        <v>0</v>
      </c>
      <c r="Q166" s="154">
        <v>0</v>
      </c>
      <c r="R166" s="154">
        <f>Q166*H166</f>
        <v>0</v>
      </c>
      <c r="S166" s="154">
        <v>0</v>
      </c>
      <c r="T166" s="155">
        <f>S166*H166</f>
        <v>0</v>
      </c>
      <c r="U166" s="32"/>
      <c r="V166" s="32"/>
      <c r="W166" s="32"/>
      <c r="X166" s="32"/>
      <c r="Y166" s="32"/>
      <c r="Z166" s="32"/>
      <c r="AA166" s="32"/>
      <c r="AB166" s="32"/>
      <c r="AC166" s="32"/>
      <c r="AD166" s="32"/>
      <c r="AE166" s="32"/>
      <c r="AR166" s="156" t="s">
        <v>212</v>
      </c>
      <c r="AT166" s="156" t="s">
        <v>208</v>
      </c>
      <c r="AU166" s="156" t="s">
        <v>87</v>
      </c>
      <c r="AY166" s="17" t="s">
        <v>207</v>
      </c>
      <c r="BE166" s="157">
        <f>IF(N166="základní",J166,0)</f>
        <v>0</v>
      </c>
      <c r="BF166" s="157">
        <f>IF(N166="snížená",J166,0)</f>
        <v>0</v>
      </c>
      <c r="BG166" s="157">
        <f>IF(N166="zákl. přenesená",J166,0)</f>
        <v>0</v>
      </c>
      <c r="BH166" s="157">
        <f>IF(N166="sníž. přenesená",J166,0)</f>
        <v>0</v>
      </c>
      <c r="BI166" s="157">
        <f>IF(N166="nulová",J166,0)</f>
        <v>0</v>
      </c>
      <c r="BJ166" s="17" t="s">
        <v>87</v>
      </c>
      <c r="BK166" s="157">
        <f>ROUND(I166*H166,2)</f>
        <v>0</v>
      </c>
      <c r="BL166" s="17" t="s">
        <v>212</v>
      </c>
      <c r="BM166" s="156" t="s">
        <v>2484</v>
      </c>
    </row>
    <row r="167" spans="1:47" s="2" customFormat="1" ht="19.5">
      <c r="A167" s="32"/>
      <c r="B167" s="33"/>
      <c r="C167" s="32"/>
      <c r="D167" s="158" t="s">
        <v>213</v>
      </c>
      <c r="E167" s="32"/>
      <c r="F167" s="159" t="s">
        <v>2482</v>
      </c>
      <c r="G167" s="32"/>
      <c r="H167" s="32"/>
      <c r="I167" s="160"/>
      <c r="J167" s="32"/>
      <c r="K167" s="32"/>
      <c r="L167" s="33"/>
      <c r="M167" s="164"/>
      <c r="N167" s="165"/>
      <c r="O167" s="166"/>
      <c r="P167" s="166"/>
      <c r="Q167" s="166"/>
      <c r="R167" s="166"/>
      <c r="S167" s="166"/>
      <c r="T167" s="167"/>
      <c r="U167" s="32"/>
      <c r="V167" s="32"/>
      <c r="W167" s="32"/>
      <c r="X167" s="32"/>
      <c r="Y167" s="32"/>
      <c r="Z167" s="32"/>
      <c r="AA167" s="32"/>
      <c r="AB167" s="32"/>
      <c r="AC167" s="32"/>
      <c r="AD167" s="32"/>
      <c r="AE167" s="32"/>
      <c r="AT167" s="17" t="s">
        <v>213</v>
      </c>
      <c r="AU167" s="17" t="s">
        <v>87</v>
      </c>
    </row>
    <row r="168" spans="1:31" s="2" customFormat="1" ht="6.95" customHeight="1">
      <c r="A168" s="32"/>
      <c r="B168" s="47"/>
      <c r="C168" s="48"/>
      <c r="D168" s="48"/>
      <c r="E168" s="48"/>
      <c r="F168" s="48"/>
      <c r="G168" s="48"/>
      <c r="H168" s="48"/>
      <c r="I168" s="48"/>
      <c r="J168" s="48"/>
      <c r="K168" s="48"/>
      <c r="L168" s="33"/>
      <c r="M168" s="32"/>
      <c r="O168" s="32"/>
      <c r="P168" s="32"/>
      <c r="Q168" s="32"/>
      <c r="R168" s="32"/>
      <c r="S168" s="32"/>
      <c r="T168" s="32"/>
      <c r="U168" s="32"/>
      <c r="V168" s="32"/>
      <c r="W168" s="32"/>
      <c r="X168" s="32"/>
      <c r="Y168" s="32"/>
      <c r="Z168" s="32"/>
      <c r="AA168" s="32"/>
      <c r="AB168" s="32"/>
      <c r="AC168" s="32"/>
      <c r="AD168" s="32"/>
      <c r="AE168" s="32"/>
    </row>
  </sheetData>
  <autoFilter ref="C116:K167"/>
  <mergeCells count="9">
    <mergeCell ref="E87:H87"/>
    <mergeCell ref="E107:H107"/>
    <mergeCell ref="E109:H10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9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2" t="s">
        <v>5</v>
      </c>
      <c r="M2" s="243"/>
      <c r="N2" s="243"/>
      <c r="O2" s="243"/>
      <c r="P2" s="243"/>
      <c r="Q2" s="243"/>
      <c r="R2" s="243"/>
      <c r="S2" s="243"/>
      <c r="T2" s="243"/>
      <c r="U2" s="243"/>
      <c r="V2" s="243"/>
      <c r="AT2" s="17" t="s">
        <v>92</v>
      </c>
    </row>
    <row r="3" spans="2:46" s="1" customFormat="1" ht="6.95" customHeight="1" hidden="1">
      <c r="B3" s="18"/>
      <c r="C3" s="19"/>
      <c r="D3" s="19"/>
      <c r="E3" s="19"/>
      <c r="F3" s="19"/>
      <c r="G3" s="19"/>
      <c r="H3" s="19"/>
      <c r="I3" s="19"/>
      <c r="J3" s="19"/>
      <c r="K3" s="19"/>
      <c r="L3" s="20"/>
      <c r="AT3" s="17" t="s">
        <v>89</v>
      </c>
    </row>
    <row r="4" spans="2:46" s="1" customFormat="1" ht="24.95" customHeight="1" hidden="1">
      <c r="B4" s="20"/>
      <c r="D4" s="21" t="s">
        <v>183</v>
      </c>
      <c r="L4" s="20"/>
      <c r="M4" s="98" t="s">
        <v>10</v>
      </c>
      <c r="AT4" s="17" t="s">
        <v>3</v>
      </c>
    </row>
    <row r="5" spans="2:12" s="1" customFormat="1" ht="6.95" customHeight="1" hidden="1">
      <c r="B5" s="20"/>
      <c r="L5" s="20"/>
    </row>
    <row r="6" spans="2:12" s="1" customFormat="1" ht="12" customHeight="1" hidden="1">
      <c r="B6" s="20"/>
      <c r="D6" s="27" t="s">
        <v>16</v>
      </c>
      <c r="L6" s="20"/>
    </row>
    <row r="7" spans="2:12" s="1" customFormat="1" ht="16.5" customHeight="1" hidden="1">
      <c r="B7" s="20"/>
      <c r="E7" s="259" t="str">
        <f>'Rekapitulace stavby'!K6</f>
        <v>Oprava nástupišť č. 5 a 6 v žst. Brno hl.n.</v>
      </c>
      <c r="F7" s="260"/>
      <c r="G7" s="260"/>
      <c r="H7" s="260"/>
      <c r="L7" s="20"/>
    </row>
    <row r="8" spans="1:31" s="2" customFormat="1" ht="12" customHeight="1" hidden="1">
      <c r="A8" s="32"/>
      <c r="B8" s="33"/>
      <c r="C8" s="32"/>
      <c r="D8" s="27" t="s">
        <v>184</v>
      </c>
      <c r="E8" s="32"/>
      <c r="F8" s="32"/>
      <c r="G8" s="32"/>
      <c r="H8" s="32"/>
      <c r="I8" s="32"/>
      <c r="J8" s="32"/>
      <c r="K8" s="32"/>
      <c r="L8" s="42"/>
      <c r="S8" s="32"/>
      <c r="T8" s="32"/>
      <c r="U8" s="32"/>
      <c r="V8" s="32"/>
      <c r="W8" s="32"/>
      <c r="X8" s="32"/>
      <c r="Y8" s="32"/>
      <c r="Z8" s="32"/>
      <c r="AA8" s="32"/>
      <c r="AB8" s="32"/>
      <c r="AC8" s="32"/>
      <c r="AD8" s="32"/>
      <c r="AE8" s="32"/>
    </row>
    <row r="9" spans="1:31" s="2" customFormat="1" ht="16.5" customHeight="1" hidden="1">
      <c r="A9" s="32"/>
      <c r="B9" s="33"/>
      <c r="C9" s="32"/>
      <c r="D9" s="32"/>
      <c r="E9" s="232" t="s">
        <v>339</v>
      </c>
      <c r="F9" s="258"/>
      <c r="G9" s="258"/>
      <c r="H9" s="258"/>
      <c r="I9" s="32"/>
      <c r="J9" s="32"/>
      <c r="K9" s="32"/>
      <c r="L9" s="42"/>
      <c r="S9" s="32"/>
      <c r="T9" s="32"/>
      <c r="U9" s="32"/>
      <c r="V9" s="32"/>
      <c r="W9" s="32"/>
      <c r="X9" s="32"/>
      <c r="Y9" s="32"/>
      <c r="Z9" s="32"/>
      <c r="AA9" s="32"/>
      <c r="AB9" s="32"/>
      <c r="AC9" s="32"/>
      <c r="AD9" s="32"/>
      <c r="AE9" s="32"/>
    </row>
    <row r="10" spans="1:31" s="2" customFormat="1" ht="12" hidden="1">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hidden="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hidden="1">
      <c r="A12" s="32"/>
      <c r="B12" s="33"/>
      <c r="C12" s="32"/>
      <c r="D12" s="27" t="s">
        <v>20</v>
      </c>
      <c r="E12" s="32"/>
      <c r="F12" s="25" t="s">
        <v>21</v>
      </c>
      <c r="G12" s="32"/>
      <c r="H12" s="32"/>
      <c r="I12" s="27" t="s">
        <v>22</v>
      </c>
      <c r="J12" s="55" t="str">
        <f>'Rekapitulace stavby'!AN8</f>
        <v>18. 2. 2021</v>
      </c>
      <c r="K12" s="32"/>
      <c r="L12" s="42"/>
      <c r="S12" s="32"/>
      <c r="T12" s="32"/>
      <c r="U12" s="32"/>
      <c r="V12" s="32"/>
      <c r="W12" s="32"/>
      <c r="X12" s="32"/>
      <c r="Y12" s="32"/>
      <c r="Z12" s="32"/>
      <c r="AA12" s="32"/>
      <c r="AB12" s="32"/>
      <c r="AC12" s="32"/>
      <c r="AD12" s="32"/>
      <c r="AE12" s="32"/>
    </row>
    <row r="13" spans="1:31" s="2" customFormat="1" ht="10.9" customHeight="1" hidden="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hidden="1">
      <c r="A14" s="32"/>
      <c r="B14" s="33"/>
      <c r="C14" s="32"/>
      <c r="D14" s="27" t="s">
        <v>24</v>
      </c>
      <c r="E14" s="32"/>
      <c r="F14" s="32"/>
      <c r="G14" s="32"/>
      <c r="H14" s="32"/>
      <c r="I14" s="27" t="s">
        <v>25</v>
      </c>
      <c r="J14" s="25" t="s">
        <v>26</v>
      </c>
      <c r="K14" s="32"/>
      <c r="L14" s="42"/>
      <c r="S14" s="32"/>
      <c r="T14" s="32"/>
      <c r="U14" s="32"/>
      <c r="V14" s="32"/>
      <c r="W14" s="32"/>
      <c r="X14" s="32"/>
      <c r="Y14" s="32"/>
      <c r="Z14" s="32"/>
      <c r="AA14" s="32"/>
      <c r="AB14" s="32"/>
      <c r="AC14" s="32"/>
      <c r="AD14" s="32"/>
      <c r="AE14" s="32"/>
    </row>
    <row r="15" spans="1:31" s="2" customFormat="1" ht="18" customHeight="1" hidden="1">
      <c r="A15" s="32"/>
      <c r="B15" s="33"/>
      <c r="C15" s="32"/>
      <c r="D15" s="32"/>
      <c r="E15" s="25" t="s">
        <v>27</v>
      </c>
      <c r="F15" s="32"/>
      <c r="G15" s="32"/>
      <c r="H15" s="32"/>
      <c r="I15" s="27" t="s">
        <v>28</v>
      </c>
      <c r="J15" s="25" t="s">
        <v>29</v>
      </c>
      <c r="K15" s="32"/>
      <c r="L15" s="42"/>
      <c r="S15" s="32"/>
      <c r="T15" s="32"/>
      <c r="U15" s="32"/>
      <c r="V15" s="32"/>
      <c r="W15" s="32"/>
      <c r="X15" s="32"/>
      <c r="Y15" s="32"/>
      <c r="Z15" s="32"/>
      <c r="AA15" s="32"/>
      <c r="AB15" s="32"/>
      <c r="AC15" s="32"/>
      <c r="AD15" s="32"/>
      <c r="AE15" s="32"/>
    </row>
    <row r="16" spans="1:31" s="2" customFormat="1" ht="6.95" customHeight="1" hidden="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hidden="1">
      <c r="A17" s="32"/>
      <c r="B17" s="33"/>
      <c r="C17" s="32"/>
      <c r="D17" s="27" t="s">
        <v>30</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hidden="1">
      <c r="A18" s="32"/>
      <c r="B18" s="33"/>
      <c r="C18" s="32"/>
      <c r="D18" s="32"/>
      <c r="E18" s="261" t="str">
        <f>'Rekapitulace stavby'!E14</f>
        <v>Vyplň údaj</v>
      </c>
      <c r="F18" s="247"/>
      <c r="G18" s="247"/>
      <c r="H18" s="247"/>
      <c r="I18" s="27" t="s">
        <v>28</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hidden="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hidden="1">
      <c r="A20" s="32"/>
      <c r="B20" s="33"/>
      <c r="C20" s="32"/>
      <c r="D20" s="27" t="s">
        <v>32</v>
      </c>
      <c r="E20" s="32"/>
      <c r="F20" s="32"/>
      <c r="G20" s="32"/>
      <c r="H20" s="32"/>
      <c r="I20" s="27" t="s">
        <v>25</v>
      </c>
      <c r="J20" s="25" t="s">
        <v>33</v>
      </c>
      <c r="K20" s="32"/>
      <c r="L20" s="42"/>
      <c r="S20" s="32"/>
      <c r="T20" s="32"/>
      <c r="U20" s="32"/>
      <c r="V20" s="32"/>
      <c r="W20" s="32"/>
      <c r="X20" s="32"/>
      <c r="Y20" s="32"/>
      <c r="Z20" s="32"/>
      <c r="AA20" s="32"/>
      <c r="AB20" s="32"/>
      <c r="AC20" s="32"/>
      <c r="AD20" s="32"/>
      <c r="AE20" s="32"/>
    </row>
    <row r="21" spans="1:31" s="2" customFormat="1" ht="18" customHeight="1" hidden="1">
      <c r="A21" s="32"/>
      <c r="B21" s="33"/>
      <c r="C21" s="32"/>
      <c r="D21" s="32"/>
      <c r="E21" s="25" t="s">
        <v>34</v>
      </c>
      <c r="F21" s="32"/>
      <c r="G21" s="32"/>
      <c r="H21" s="32"/>
      <c r="I21" s="27" t="s">
        <v>28</v>
      </c>
      <c r="J21" s="25" t="s">
        <v>35</v>
      </c>
      <c r="K21" s="32"/>
      <c r="L21" s="42"/>
      <c r="S21" s="32"/>
      <c r="T21" s="32"/>
      <c r="U21" s="32"/>
      <c r="V21" s="32"/>
      <c r="W21" s="32"/>
      <c r="X21" s="32"/>
      <c r="Y21" s="32"/>
      <c r="Z21" s="32"/>
      <c r="AA21" s="32"/>
      <c r="AB21" s="32"/>
      <c r="AC21" s="32"/>
      <c r="AD21" s="32"/>
      <c r="AE21" s="32"/>
    </row>
    <row r="22" spans="1:31" s="2" customFormat="1" ht="6.95" customHeight="1" hidden="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hidden="1">
      <c r="A23" s="32"/>
      <c r="B23" s="33"/>
      <c r="C23" s="32"/>
      <c r="D23" s="27" t="s">
        <v>37</v>
      </c>
      <c r="E23" s="32"/>
      <c r="F23" s="32"/>
      <c r="G23" s="32"/>
      <c r="H23" s="32"/>
      <c r="I23" s="27" t="s">
        <v>25</v>
      </c>
      <c r="J23" s="25" t="s">
        <v>33</v>
      </c>
      <c r="K23" s="32"/>
      <c r="L23" s="42"/>
      <c r="S23" s="32"/>
      <c r="T23" s="32"/>
      <c r="U23" s="32"/>
      <c r="V23" s="32"/>
      <c r="W23" s="32"/>
      <c r="X23" s="32"/>
      <c r="Y23" s="32"/>
      <c r="Z23" s="32"/>
      <c r="AA23" s="32"/>
      <c r="AB23" s="32"/>
      <c r="AC23" s="32"/>
      <c r="AD23" s="32"/>
      <c r="AE23" s="32"/>
    </row>
    <row r="24" spans="1:31" s="2" customFormat="1" ht="18" customHeight="1" hidden="1">
      <c r="A24" s="32"/>
      <c r="B24" s="33"/>
      <c r="C24" s="32"/>
      <c r="D24" s="32"/>
      <c r="E24" s="25" t="s">
        <v>34</v>
      </c>
      <c r="F24" s="32"/>
      <c r="G24" s="32"/>
      <c r="H24" s="32"/>
      <c r="I24" s="27" t="s">
        <v>28</v>
      </c>
      <c r="J24" s="25" t="s">
        <v>35</v>
      </c>
      <c r="K24" s="32"/>
      <c r="L24" s="42"/>
      <c r="S24" s="32"/>
      <c r="T24" s="32"/>
      <c r="U24" s="32"/>
      <c r="V24" s="32"/>
      <c r="W24" s="32"/>
      <c r="X24" s="32"/>
      <c r="Y24" s="32"/>
      <c r="Z24" s="32"/>
      <c r="AA24" s="32"/>
      <c r="AB24" s="32"/>
      <c r="AC24" s="32"/>
      <c r="AD24" s="32"/>
      <c r="AE24" s="32"/>
    </row>
    <row r="25" spans="1:31" s="2" customFormat="1" ht="6.95" customHeight="1" hidden="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hidden="1">
      <c r="A26" s="32"/>
      <c r="B26" s="33"/>
      <c r="C26" s="32"/>
      <c r="D26" s="27" t="s">
        <v>38</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hidden="1">
      <c r="A27" s="99"/>
      <c r="B27" s="100"/>
      <c r="C27" s="99"/>
      <c r="D27" s="99"/>
      <c r="E27" s="251" t="s">
        <v>1</v>
      </c>
      <c r="F27" s="251"/>
      <c r="G27" s="251"/>
      <c r="H27" s="251"/>
      <c r="I27" s="99"/>
      <c r="J27" s="99"/>
      <c r="K27" s="99"/>
      <c r="L27" s="101"/>
      <c r="S27" s="99"/>
      <c r="T27" s="99"/>
      <c r="U27" s="99"/>
      <c r="V27" s="99"/>
      <c r="W27" s="99"/>
      <c r="X27" s="99"/>
      <c r="Y27" s="99"/>
      <c r="Z27" s="99"/>
      <c r="AA27" s="99"/>
      <c r="AB27" s="99"/>
      <c r="AC27" s="99"/>
      <c r="AD27" s="99"/>
      <c r="AE27" s="99"/>
    </row>
    <row r="28" spans="1:31" s="2" customFormat="1" ht="6.95" customHeight="1" hidden="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hidden="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hidden="1">
      <c r="A30" s="32"/>
      <c r="B30" s="33"/>
      <c r="C30" s="32"/>
      <c r="D30" s="102" t="s">
        <v>39</v>
      </c>
      <c r="E30" s="32"/>
      <c r="F30" s="32"/>
      <c r="G30" s="32"/>
      <c r="H30" s="32"/>
      <c r="I30" s="32"/>
      <c r="J30" s="71">
        <f>ROUND(J117,2)</f>
        <v>0</v>
      </c>
      <c r="K30" s="32"/>
      <c r="L30" s="42"/>
      <c r="S30" s="32"/>
      <c r="T30" s="32"/>
      <c r="U30" s="32"/>
      <c r="V30" s="32"/>
      <c r="W30" s="32"/>
      <c r="X30" s="32"/>
      <c r="Y30" s="32"/>
      <c r="Z30" s="32"/>
      <c r="AA30" s="32"/>
      <c r="AB30" s="32"/>
      <c r="AC30" s="32"/>
      <c r="AD30" s="32"/>
      <c r="AE30" s="32"/>
    </row>
    <row r="31" spans="1:31" s="2" customFormat="1" ht="6.95" customHeight="1" hidden="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hidden="1">
      <c r="A32" s="32"/>
      <c r="B32" s="33"/>
      <c r="C32" s="32"/>
      <c r="D32" s="32"/>
      <c r="E32" s="32"/>
      <c r="F32" s="36" t="s">
        <v>41</v>
      </c>
      <c r="G32" s="32"/>
      <c r="H32" s="32"/>
      <c r="I32" s="36" t="s">
        <v>40</v>
      </c>
      <c r="J32" s="36" t="s">
        <v>42</v>
      </c>
      <c r="K32" s="32"/>
      <c r="L32" s="42"/>
      <c r="S32" s="32"/>
      <c r="T32" s="32"/>
      <c r="U32" s="32"/>
      <c r="V32" s="32"/>
      <c r="W32" s="32"/>
      <c r="X32" s="32"/>
      <c r="Y32" s="32"/>
      <c r="Z32" s="32"/>
      <c r="AA32" s="32"/>
      <c r="AB32" s="32"/>
      <c r="AC32" s="32"/>
      <c r="AD32" s="32"/>
      <c r="AE32" s="32"/>
    </row>
    <row r="33" spans="1:31" s="2" customFormat="1" ht="14.45" customHeight="1" hidden="1">
      <c r="A33" s="32"/>
      <c r="B33" s="33"/>
      <c r="C33" s="32"/>
      <c r="D33" s="103" t="s">
        <v>43</v>
      </c>
      <c r="E33" s="27" t="s">
        <v>44</v>
      </c>
      <c r="F33" s="104">
        <f>ROUND((SUM(BE117:BE189)),2)</f>
        <v>0</v>
      </c>
      <c r="G33" s="32"/>
      <c r="H33" s="32"/>
      <c r="I33" s="105">
        <v>0.21</v>
      </c>
      <c r="J33" s="104">
        <f>ROUND(((SUM(BE117:BE189))*I33),2)</f>
        <v>0</v>
      </c>
      <c r="K33" s="32"/>
      <c r="L33" s="42"/>
      <c r="S33" s="32"/>
      <c r="T33" s="32"/>
      <c r="U33" s="32"/>
      <c r="V33" s="32"/>
      <c r="W33" s="32"/>
      <c r="X33" s="32"/>
      <c r="Y33" s="32"/>
      <c r="Z33" s="32"/>
      <c r="AA33" s="32"/>
      <c r="AB33" s="32"/>
      <c r="AC33" s="32"/>
      <c r="AD33" s="32"/>
      <c r="AE33" s="32"/>
    </row>
    <row r="34" spans="1:31" s="2" customFormat="1" ht="14.45" customHeight="1" hidden="1">
      <c r="A34" s="32"/>
      <c r="B34" s="33"/>
      <c r="C34" s="32"/>
      <c r="D34" s="32"/>
      <c r="E34" s="27" t="s">
        <v>45</v>
      </c>
      <c r="F34" s="104">
        <f>ROUND((SUM(BF117:BF189)),2)</f>
        <v>0</v>
      </c>
      <c r="G34" s="32"/>
      <c r="H34" s="32"/>
      <c r="I34" s="105">
        <v>0.15</v>
      </c>
      <c r="J34" s="104">
        <f>ROUND(((SUM(BF117:BF189))*I34),2)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46</v>
      </c>
      <c r="F35" s="104">
        <f>ROUND((SUM(BG117:BG189)),2)</f>
        <v>0</v>
      </c>
      <c r="G35" s="32"/>
      <c r="H35" s="32"/>
      <c r="I35" s="105">
        <v>0.21</v>
      </c>
      <c r="J35" s="104">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47</v>
      </c>
      <c r="F36" s="104">
        <f>ROUND((SUM(BH117:BH189)),2)</f>
        <v>0</v>
      </c>
      <c r="G36" s="32"/>
      <c r="H36" s="32"/>
      <c r="I36" s="105">
        <v>0.15</v>
      </c>
      <c r="J36" s="104">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48</v>
      </c>
      <c r="F37" s="104">
        <f>ROUND((SUM(BI117:BI189)),2)</f>
        <v>0</v>
      </c>
      <c r="G37" s="32"/>
      <c r="H37" s="32"/>
      <c r="I37" s="105">
        <v>0</v>
      </c>
      <c r="J37" s="104">
        <f>0</f>
        <v>0</v>
      </c>
      <c r="K37" s="32"/>
      <c r="L37" s="42"/>
      <c r="S37" s="32"/>
      <c r="T37" s="32"/>
      <c r="U37" s="32"/>
      <c r="V37" s="32"/>
      <c r="W37" s="32"/>
      <c r="X37" s="32"/>
      <c r="Y37" s="32"/>
      <c r="Z37" s="32"/>
      <c r="AA37" s="32"/>
      <c r="AB37" s="32"/>
      <c r="AC37" s="32"/>
      <c r="AD37" s="32"/>
      <c r="AE37" s="32"/>
    </row>
    <row r="38" spans="1:31" s="2" customFormat="1" ht="6.95" customHeight="1" hidden="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hidden="1">
      <c r="A39" s="32"/>
      <c r="B39" s="33"/>
      <c r="C39" s="106"/>
      <c r="D39" s="107" t="s">
        <v>49</v>
      </c>
      <c r="E39" s="60"/>
      <c r="F39" s="60"/>
      <c r="G39" s="108" t="s">
        <v>50</v>
      </c>
      <c r="H39" s="109" t="s">
        <v>51</v>
      </c>
      <c r="I39" s="60"/>
      <c r="J39" s="110">
        <f>SUM(J30:J37)</f>
        <v>0</v>
      </c>
      <c r="K39" s="111"/>
      <c r="L39" s="42"/>
      <c r="S39" s="32"/>
      <c r="T39" s="32"/>
      <c r="U39" s="32"/>
      <c r="V39" s="32"/>
      <c r="W39" s="32"/>
      <c r="X39" s="32"/>
      <c r="Y39" s="32"/>
      <c r="Z39" s="32"/>
      <c r="AA39" s="32"/>
      <c r="AB39" s="32"/>
      <c r="AC39" s="32"/>
      <c r="AD39" s="32"/>
      <c r="AE39" s="32"/>
    </row>
    <row r="40" spans="1:31" s="2" customFormat="1" ht="14.45" customHeight="1" hidden="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42"/>
      <c r="D50" s="43" t="s">
        <v>52</v>
      </c>
      <c r="E50" s="44"/>
      <c r="F50" s="44"/>
      <c r="G50" s="43" t="s">
        <v>53</v>
      </c>
      <c r="H50" s="44"/>
      <c r="I50" s="44"/>
      <c r="J50" s="44"/>
      <c r="K50" s="44"/>
      <c r="L50" s="42"/>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75" hidden="1">
      <c r="A61" s="32"/>
      <c r="B61" s="33"/>
      <c r="C61" s="32"/>
      <c r="D61" s="45" t="s">
        <v>54</v>
      </c>
      <c r="E61" s="35"/>
      <c r="F61" s="112" t="s">
        <v>55</v>
      </c>
      <c r="G61" s="45" t="s">
        <v>54</v>
      </c>
      <c r="H61" s="35"/>
      <c r="I61" s="35"/>
      <c r="J61" s="113" t="s">
        <v>55</v>
      </c>
      <c r="K61" s="35"/>
      <c r="L61" s="42"/>
      <c r="S61" s="32"/>
      <c r="T61" s="32"/>
      <c r="U61" s="32"/>
      <c r="V61" s="32"/>
      <c r="W61" s="32"/>
      <c r="X61" s="32"/>
      <c r="Y61" s="32"/>
      <c r="Z61" s="32"/>
      <c r="AA61" s="32"/>
      <c r="AB61" s="32"/>
      <c r="AC61" s="32"/>
      <c r="AD61" s="32"/>
      <c r="AE61" s="32"/>
    </row>
    <row r="62" spans="2:12" ht="12" hidden="1">
      <c r="B62" s="20"/>
      <c r="L62" s="20"/>
    </row>
    <row r="63" spans="2:12" ht="12" hidden="1">
      <c r="B63" s="20"/>
      <c r="L63" s="20"/>
    </row>
    <row r="64" spans="2:12" ht="12" hidden="1">
      <c r="B64" s="20"/>
      <c r="L64" s="20"/>
    </row>
    <row r="65" spans="1:31" s="2" customFormat="1" ht="12.75" hidden="1">
      <c r="A65" s="32"/>
      <c r="B65" s="33"/>
      <c r="C65" s="32"/>
      <c r="D65" s="43" t="s">
        <v>56</v>
      </c>
      <c r="E65" s="46"/>
      <c r="F65" s="46"/>
      <c r="G65" s="43" t="s">
        <v>57</v>
      </c>
      <c r="H65" s="46"/>
      <c r="I65" s="46"/>
      <c r="J65" s="46"/>
      <c r="K65" s="46"/>
      <c r="L65" s="42"/>
      <c r="S65" s="32"/>
      <c r="T65" s="32"/>
      <c r="U65" s="32"/>
      <c r="V65" s="32"/>
      <c r="W65" s="32"/>
      <c r="X65" s="32"/>
      <c r="Y65" s="32"/>
      <c r="Z65" s="32"/>
      <c r="AA65" s="32"/>
      <c r="AB65" s="32"/>
      <c r="AC65" s="32"/>
      <c r="AD65" s="32"/>
      <c r="AE65" s="32"/>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75" hidden="1">
      <c r="A76" s="32"/>
      <c r="B76" s="33"/>
      <c r="C76" s="32"/>
      <c r="D76" s="45" t="s">
        <v>54</v>
      </c>
      <c r="E76" s="35"/>
      <c r="F76" s="112" t="s">
        <v>55</v>
      </c>
      <c r="G76" s="45" t="s">
        <v>54</v>
      </c>
      <c r="H76" s="35"/>
      <c r="I76" s="35"/>
      <c r="J76" s="113" t="s">
        <v>55</v>
      </c>
      <c r="K76" s="35"/>
      <c r="L76" s="42"/>
      <c r="S76" s="32"/>
      <c r="T76" s="32"/>
      <c r="U76" s="32"/>
      <c r="V76" s="32"/>
      <c r="W76" s="32"/>
      <c r="X76" s="32"/>
      <c r="Y76" s="32"/>
      <c r="Z76" s="32"/>
      <c r="AA76" s="32"/>
      <c r="AB76" s="32"/>
      <c r="AC76" s="32"/>
      <c r="AD76" s="32"/>
      <c r="AE76" s="32"/>
    </row>
    <row r="77" spans="1:31" s="2" customFormat="1" ht="14.45" customHeight="1" hidden="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78" ht="12" hidden="1"/>
    <row r="79" ht="12" hidden="1"/>
    <row r="80" ht="12" hidden="1"/>
    <row r="81" spans="1:31" s="2" customFormat="1" ht="6.95" customHeight="1" hidden="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hidden="1">
      <c r="A82" s="32"/>
      <c r="B82" s="33"/>
      <c r="C82" s="21" t="s">
        <v>186</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hidden="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hidden="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hidden="1">
      <c r="A85" s="32"/>
      <c r="B85" s="33"/>
      <c r="C85" s="32"/>
      <c r="D85" s="32"/>
      <c r="E85" s="259" t="str">
        <f>E7</f>
        <v>Oprava nástupišť č. 5 a 6 v žst. Brno hl.n.</v>
      </c>
      <c r="F85" s="260"/>
      <c r="G85" s="260"/>
      <c r="H85" s="260"/>
      <c r="I85" s="32"/>
      <c r="J85" s="32"/>
      <c r="K85" s="32"/>
      <c r="L85" s="42"/>
      <c r="S85" s="32"/>
      <c r="T85" s="32"/>
      <c r="U85" s="32"/>
      <c r="V85" s="32"/>
      <c r="W85" s="32"/>
      <c r="X85" s="32"/>
      <c r="Y85" s="32"/>
      <c r="Z85" s="32"/>
      <c r="AA85" s="32"/>
      <c r="AB85" s="32"/>
      <c r="AC85" s="32"/>
      <c r="AD85" s="32"/>
      <c r="AE85" s="32"/>
    </row>
    <row r="86" spans="1:31" s="2" customFormat="1" ht="12" customHeight="1" hidden="1">
      <c r="A86" s="32"/>
      <c r="B86" s="33"/>
      <c r="C86" s="27" t="s">
        <v>184</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hidden="1">
      <c r="A87" s="32"/>
      <c r="B87" s="33"/>
      <c r="C87" s="32"/>
      <c r="D87" s="32"/>
      <c r="E87" s="232" t="str">
        <f>E9</f>
        <v>PS 611 - Rozhlas (nástupiště č. 6)</v>
      </c>
      <c r="F87" s="258"/>
      <c r="G87" s="258"/>
      <c r="H87" s="258"/>
      <c r="I87" s="32"/>
      <c r="J87" s="32"/>
      <c r="K87" s="32"/>
      <c r="L87" s="42"/>
      <c r="S87" s="32"/>
      <c r="T87" s="32"/>
      <c r="U87" s="32"/>
      <c r="V87" s="32"/>
      <c r="W87" s="32"/>
      <c r="X87" s="32"/>
      <c r="Y87" s="32"/>
      <c r="Z87" s="32"/>
      <c r="AA87" s="32"/>
      <c r="AB87" s="32"/>
      <c r="AC87" s="32"/>
      <c r="AD87" s="32"/>
      <c r="AE87" s="32"/>
    </row>
    <row r="88" spans="1:31" s="2" customFormat="1" ht="6.95" customHeight="1" hidden="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hidden="1">
      <c r="A89" s="32"/>
      <c r="B89" s="33"/>
      <c r="C89" s="27" t="s">
        <v>20</v>
      </c>
      <c r="D89" s="32"/>
      <c r="E89" s="32"/>
      <c r="F89" s="25" t="str">
        <f>F12</f>
        <v>Brno hl.n.</v>
      </c>
      <c r="G89" s="32"/>
      <c r="H89" s="32"/>
      <c r="I89" s="27" t="s">
        <v>22</v>
      </c>
      <c r="J89" s="55" t="str">
        <f>IF(J12="","",J12)</f>
        <v>18. 2. 2021</v>
      </c>
      <c r="K89" s="32"/>
      <c r="L89" s="42"/>
      <c r="S89" s="32"/>
      <c r="T89" s="32"/>
      <c r="U89" s="32"/>
      <c r="V89" s="32"/>
      <c r="W89" s="32"/>
      <c r="X89" s="32"/>
      <c r="Y89" s="32"/>
      <c r="Z89" s="32"/>
      <c r="AA89" s="32"/>
      <c r="AB89" s="32"/>
      <c r="AC89" s="32"/>
      <c r="AD89" s="32"/>
      <c r="AE89" s="32"/>
    </row>
    <row r="90" spans="1:31" s="2" customFormat="1" ht="6.95" customHeight="1" hidden="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25.7" customHeight="1" hidden="1">
      <c r="A91" s="32"/>
      <c r="B91" s="33"/>
      <c r="C91" s="27" t="s">
        <v>24</v>
      </c>
      <c r="D91" s="32"/>
      <c r="E91" s="32"/>
      <c r="F91" s="25" t="str">
        <f>E15</f>
        <v>Správa železnic, státní organizace</v>
      </c>
      <c r="G91" s="32"/>
      <c r="H91" s="32"/>
      <c r="I91" s="27" t="s">
        <v>32</v>
      </c>
      <c r="J91" s="30" t="str">
        <f>E21</f>
        <v>DMC Havlíčkův Brod, s.r.o.</v>
      </c>
      <c r="K91" s="32"/>
      <c r="L91" s="42"/>
      <c r="S91" s="32"/>
      <c r="T91" s="32"/>
      <c r="U91" s="32"/>
      <c r="V91" s="32"/>
      <c r="W91" s="32"/>
      <c r="X91" s="32"/>
      <c r="Y91" s="32"/>
      <c r="Z91" s="32"/>
      <c r="AA91" s="32"/>
      <c r="AB91" s="32"/>
      <c r="AC91" s="32"/>
      <c r="AD91" s="32"/>
      <c r="AE91" s="32"/>
    </row>
    <row r="92" spans="1:31" s="2" customFormat="1" ht="25.7" customHeight="1" hidden="1">
      <c r="A92" s="32"/>
      <c r="B92" s="33"/>
      <c r="C92" s="27" t="s">
        <v>30</v>
      </c>
      <c r="D92" s="32"/>
      <c r="E92" s="32"/>
      <c r="F92" s="25" t="str">
        <f>IF(E18="","",E18)</f>
        <v>Vyplň údaj</v>
      </c>
      <c r="G92" s="32"/>
      <c r="H92" s="32"/>
      <c r="I92" s="27" t="s">
        <v>37</v>
      </c>
      <c r="J92" s="30" t="str">
        <f>E24</f>
        <v>DMC Havlíčkův Brod, s.r.o.</v>
      </c>
      <c r="K92" s="32"/>
      <c r="L92" s="42"/>
      <c r="S92" s="32"/>
      <c r="T92" s="32"/>
      <c r="U92" s="32"/>
      <c r="V92" s="32"/>
      <c r="W92" s="32"/>
      <c r="X92" s="32"/>
      <c r="Y92" s="32"/>
      <c r="Z92" s="32"/>
      <c r="AA92" s="32"/>
      <c r="AB92" s="32"/>
      <c r="AC92" s="32"/>
      <c r="AD92" s="32"/>
      <c r="AE92" s="32"/>
    </row>
    <row r="93" spans="1:31" s="2" customFormat="1" ht="10.35" customHeight="1" hidden="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hidden="1">
      <c r="A94" s="32"/>
      <c r="B94" s="33"/>
      <c r="C94" s="114" t="s">
        <v>187</v>
      </c>
      <c r="D94" s="106"/>
      <c r="E94" s="106"/>
      <c r="F94" s="106"/>
      <c r="G94" s="106"/>
      <c r="H94" s="106"/>
      <c r="I94" s="106"/>
      <c r="J94" s="115" t="s">
        <v>188</v>
      </c>
      <c r="K94" s="106"/>
      <c r="L94" s="42"/>
      <c r="S94" s="32"/>
      <c r="T94" s="32"/>
      <c r="U94" s="32"/>
      <c r="V94" s="32"/>
      <c r="W94" s="32"/>
      <c r="X94" s="32"/>
      <c r="Y94" s="32"/>
      <c r="Z94" s="32"/>
      <c r="AA94" s="32"/>
      <c r="AB94" s="32"/>
      <c r="AC94" s="32"/>
      <c r="AD94" s="32"/>
      <c r="AE94" s="32"/>
    </row>
    <row r="95" spans="1:31" s="2" customFormat="1" ht="10.35" customHeight="1" hidden="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hidden="1">
      <c r="A96" s="32"/>
      <c r="B96" s="33"/>
      <c r="C96" s="116" t="s">
        <v>189</v>
      </c>
      <c r="D96" s="32"/>
      <c r="E96" s="32"/>
      <c r="F96" s="32"/>
      <c r="G96" s="32"/>
      <c r="H96" s="32"/>
      <c r="I96" s="32"/>
      <c r="J96" s="71">
        <f>J117</f>
        <v>0</v>
      </c>
      <c r="K96" s="32"/>
      <c r="L96" s="42"/>
      <c r="S96" s="32"/>
      <c r="T96" s="32"/>
      <c r="U96" s="32"/>
      <c r="V96" s="32"/>
      <c r="W96" s="32"/>
      <c r="X96" s="32"/>
      <c r="Y96" s="32"/>
      <c r="Z96" s="32"/>
      <c r="AA96" s="32"/>
      <c r="AB96" s="32"/>
      <c r="AC96" s="32"/>
      <c r="AD96" s="32"/>
      <c r="AE96" s="32"/>
      <c r="AU96" s="17" t="s">
        <v>190</v>
      </c>
    </row>
    <row r="97" spans="2:12" s="9" customFormat="1" ht="24.95" customHeight="1" hidden="1">
      <c r="B97" s="117"/>
      <c r="D97" s="118" t="s">
        <v>191</v>
      </c>
      <c r="E97" s="119"/>
      <c r="F97" s="119"/>
      <c r="G97" s="119"/>
      <c r="H97" s="119"/>
      <c r="I97" s="119"/>
      <c r="J97" s="120">
        <f>J118</f>
        <v>0</v>
      </c>
      <c r="L97" s="117"/>
    </row>
    <row r="98" spans="1:31" s="2" customFormat="1" ht="21.75" customHeight="1" hidden="1">
      <c r="A98" s="32"/>
      <c r="B98" s="33"/>
      <c r="C98" s="32"/>
      <c r="D98" s="32"/>
      <c r="E98" s="32"/>
      <c r="F98" s="32"/>
      <c r="G98" s="32"/>
      <c r="H98" s="32"/>
      <c r="I98" s="32"/>
      <c r="J98" s="32"/>
      <c r="K98" s="32"/>
      <c r="L98" s="42"/>
      <c r="S98" s="32"/>
      <c r="T98" s="32"/>
      <c r="U98" s="32"/>
      <c r="V98" s="32"/>
      <c r="W98" s="32"/>
      <c r="X98" s="32"/>
      <c r="Y98" s="32"/>
      <c r="Z98" s="32"/>
      <c r="AA98" s="32"/>
      <c r="AB98" s="32"/>
      <c r="AC98" s="32"/>
      <c r="AD98" s="32"/>
      <c r="AE98" s="32"/>
    </row>
    <row r="99" spans="1:31" s="2" customFormat="1" ht="6.95" customHeight="1" hidden="1">
      <c r="A99" s="32"/>
      <c r="B99" s="47"/>
      <c r="C99" s="48"/>
      <c r="D99" s="48"/>
      <c r="E99" s="48"/>
      <c r="F99" s="48"/>
      <c r="G99" s="48"/>
      <c r="H99" s="48"/>
      <c r="I99" s="48"/>
      <c r="J99" s="48"/>
      <c r="K99" s="48"/>
      <c r="L99" s="42"/>
      <c r="S99" s="32"/>
      <c r="T99" s="32"/>
      <c r="U99" s="32"/>
      <c r="V99" s="32"/>
      <c r="W99" s="32"/>
      <c r="X99" s="32"/>
      <c r="Y99" s="32"/>
      <c r="Z99" s="32"/>
      <c r="AA99" s="32"/>
      <c r="AB99" s="32"/>
      <c r="AC99" s="32"/>
      <c r="AD99" s="32"/>
      <c r="AE99" s="32"/>
    </row>
    <row r="100" ht="12" hidden="1"/>
    <row r="101" ht="12" hidden="1"/>
    <row r="102" ht="12" hidden="1"/>
    <row r="103" spans="1:31" s="2" customFormat="1" ht="6.95" customHeight="1">
      <c r="A103" s="32"/>
      <c r="B103" s="49"/>
      <c r="C103" s="50"/>
      <c r="D103" s="50"/>
      <c r="E103" s="50"/>
      <c r="F103" s="50"/>
      <c r="G103" s="50"/>
      <c r="H103" s="50"/>
      <c r="I103" s="50"/>
      <c r="J103" s="50"/>
      <c r="K103" s="50"/>
      <c r="L103" s="42"/>
      <c r="S103" s="32"/>
      <c r="T103" s="32"/>
      <c r="U103" s="32"/>
      <c r="V103" s="32"/>
      <c r="W103" s="32"/>
      <c r="X103" s="32"/>
      <c r="Y103" s="32"/>
      <c r="Z103" s="32"/>
      <c r="AA103" s="32"/>
      <c r="AB103" s="32"/>
      <c r="AC103" s="32"/>
      <c r="AD103" s="32"/>
      <c r="AE103" s="32"/>
    </row>
    <row r="104" spans="1:31" s="2" customFormat="1" ht="24.95" customHeight="1">
      <c r="A104" s="32"/>
      <c r="B104" s="33"/>
      <c r="C104" s="21" t="s">
        <v>192</v>
      </c>
      <c r="D104" s="32"/>
      <c r="E104" s="32"/>
      <c r="F104" s="32"/>
      <c r="G104" s="32"/>
      <c r="H104" s="32"/>
      <c r="I104" s="32"/>
      <c r="J104" s="32"/>
      <c r="K104" s="32"/>
      <c r="L104" s="42"/>
      <c r="S104" s="32"/>
      <c r="T104" s="32"/>
      <c r="U104" s="32"/>
      <c r="V104" s="32"/>
      <c r="W104" s="32"/>
      <c r="X104" s="32"/>
      <c r="Y104" s="32"/>
      <c r="Z104" s="32"/>
      <c r="AA104" s="32"/>
      <c r="AB104" s="32"/>
      <c r="AC104" s="32"/>
      <c r="AD104" s="32"/>
      <c r="AE104" s="32"/>
    </row>
    <row r="105" spans="1:31" s="2" customFormat="1" ht="6.95" customHeight="1">
      <c r="A105" s="32"/>
      <c r="B105" s="33"/>
      <c r="C105" s="32"/>
      <c r="D105" s="32"/>
      <c r="E105" s="32"/>
      <c r="F105" s="32"/>
      <c r="G105" s="32"/>
      <c r="H105" s="32"/>
      <c r="I105" s="32"/>
      <c r="J105" s="32"/>
      <c r="K105" s="32"/>
      <c r="L105" s="42"/>
      <c r="S105" s="32"/>
      <c r="T105" s="32"/>
      <c r="U105" s="32"/>
      <c r="V105" s="32"/>
      <c r="W105" s="32"/>
      <c r="X105" s="32"/>
      <c r="Y105" s="32"/>
      <c r="Z105" s="32"/>
      <c r="AA105" s="32"/>
      <c r="AB105" s="32"/>
      <c r="AC105" s="32"/>
      <c r="AD105" s="32"/>
      <c r="AE105" s="32"/>
    </row>
    <row r="106" spans="1:31" s="2" customFormat="1" ht="12" customHeight="1">
      <c r="A106" s="32"/>
      <c r="B106" s="33"/>
      <c r="C106" s="27" t="s">
        <v>16</v>
      </c>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16.5" customHeight="1">
      <c r="A107" s="32"/>
      <c r="B107" s="33"/>
      <c r="C107" s="32"/>
      <c r="D107" s="32"/>
      <c r="E107" s="259" t="str">
        <f>E7</f>
        <v>Oprava nástupišť č. 5 a 6 v žst. Brno hl.n.</v>
      </c>
      <c r="F107" s="260"/>
      <c r="G107" s="260"/>
      <c r="H107" s="260"/>
      <c r="I107" s="32"/>
      <c r="J107" s="32"/>
      <c r="K107" s="32"/>
      <c r="L107" s="42"/>
      <c r="S107" s="32"/>
      <c r="T107" s="32"/>
      <c r="U107" s="32"/>
      <c r="V107" s="32"/>
      <c r="W107" s="32"/>
      <c r="X107" s="32"/>
      <c r="Y107" s="32"/>
      <c r="Z107" s="32"/>
      <c r="AA107" s="32"/>
      <c r="AB107" s="32"/>
      <c r="AC107" s="32"/>
      <c r="AD107" s="32"/>
      <c r="AE107" s="32"/>
    </row>
    <row r="108" spans="1:31" s="2" customFormat="1" ht="12" customHeight="1">
      <c r="A108" s="32"/>
      <c r="B108" s="33"/>
      <c r="C108" s="27" t="s">
        <v>184</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6.5" customHeight="1">
      <c r="A109" s="32"/>
      <c r="B109" s="33"/>
      <c r="C109" s="32"/>
      <c r="D109" s="32"/>
      <c r="E109" s="232" t="str">
        <f>E9</f>
        <v>PS 611 - Rozhlas (nástupiště č. 6)</v>
      </c>
      <c r="F109" s="258"/>
      <c r="G109" s="258"/>
      <c r="H109" s="258"/>
      <c r="I109" s="32"/>
      <c r="J109" s="32"/>
      <c r="K109" s="32"/>
      <c r="L109" s="42"/>
      <c r="S109" s="32"/>
      <c r="T109" s="32"/>
      <c r="U109" s="32"/>
      <c r="V109" s="32"/>
      <c r="W109" s="32"/>
      <c r="X109" s="32"/>
      <c r="Y109" s="32"/>
      <c r="Z109" s="32"/>
      <c r="AA109" s="32"/>
      <c r="AB109" s="32"/>
      <c r="AC109" s="32"/>
      <c r="AD109" s="32"/>
      <c r="AE109" s="32"/>
    </row>
    <row r="110" spans="1:31" s="2" customFormat="1" ht="6.95" customHeight="1">
      <c r="A110" s="32"/>
      <c r="B110" s="33"/>
      <c r="C110" s="32"/>
      <c r="D110" s="32"/>
      <c r="E110" s="32"/>
      <c r="F110" s="32"/>
      <c r="G110" s="32"/>
      <c r="H110" s="32"/>
      <c r="I110" s="32"/>
      <c r="J110" s="32"/>
      <c r="K110" s="32"/>
      <c r="L110" s="42"/>
      <c r="S110" s="32"/>
      <c r="T110" s="32"/>
      <c r="U110" s="32"/>
      <c r="V110" s="32"/>
      <c r="W110" s="32"/>
      <c r="X110" s="32"/>
      <c r="Y110" s="32"/>
      <c r="Z110" s="32"/>
      <c r="AA110" s="32"/>
      <c r="AB110" s="32"/>
      <c r="AC110" s="32"/>
      <c r="AD110" s="32"/>
      <c r="AE110" s="32"/>
    </row>
    <row r="111" spans="1:31" s="2" customFormat="1" ht="12" customHeight="1">
      <c r="A111" s="32"/>
      <c r="B111" s="33"/>
      <c r="C111" s="27" t="s">
        <v>20</v>
      </c>
      <c r="D111" s="32"/>
      <c r="E111" s="32"/>
      <c r="F111" s="25" t="str">
        <f>F12</f>
        <v>Brno hl.n.</v>
      </c>
      <c r="G111" s="32"/>
      <c r="H111" s="32"/>
      <c r="I111" s="27" t="s">
        <v>22</v>
      </c>
      <c r="J111" s="55" t="str">
        <f>IF(J12="","",J12)</f>
        <v>18. 2. 2021</v>
      </c>
      <c r="K111" s="32"/>
      <c r="L111" s="42"/>
      <c r="S111" s="32"/>
      <c r="T111" s="32"/>
      <c r="U111" s="32"/>
      <c r="V111" s="32"/>
      <c r="W111" s="32"/>
      <c r="X111" s="32"/>
      <c r="Y111" s="32"/>
      <c r="Z111" s="32"/>
      <c r="AA111" s="32"/>
      <c r="AB111" s="32"/>
      <c r="AC111" s="32"/>
      <c r="AD111" s="32"/>
      <c r="AE111" s="32"/>
    </row>
    <row r="112" spans="1:31" s="2" customFormat="1" ht="6.95" customHeight="1">
      <c r="A112" s="32"/>
      <c r="B112" s="33"/>
      <c r="C112" s="32"/>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25.7" customHeight="1">
      <c r="A113" s="32"/>
      <c r="B113" s="33"/>
      <c r="C113" s="27" t="s">
        <v>24</v>
      </c>
      <c r="D113" s="32"/>
      <c r="E113" s="32"/>
      <c r="F113" s="25" t="str">
        <f>E15</f>
        <v>Správa železnic, státní organizace</v>
      </c>
      <c r="G113" s="32"/>
      <c r="H113" s="32"/>
      <c r="I113" s="27" t="s">
        <v>32</v>
      </c>
      <c r="J113" s="30" t="str">
        <f>E21</f>
        <v>DMC Havlíčkův Brod, s.r.o.</v>
      </c>
      <c r="K113" s="32"/>
      <c r="L113" s="42"/>
      <c r="S113" s="32"/>
      <c r="T113" s="32"/>
      <c r="U113" s="32"/>
      <c r="V113" s="32"/>
      <c r="W113" s="32"/>
      <c r="X113" s="32"/>
      <c r="Y113" s="32"/>
      <c r="Z113" s="32"/>
      <c r="AA113" s="32"/>
      <c r="AB113" s="32"/>
      <c r="AC113" s="32"/>
      <c r="AD113" s="32"/>
      <c r="AE113" s="32"/>
    </row>
    <row r="114" spans="1:31" s="2" customFormat="1" ht="25.7" customHeight="1">
      <c r="A114" s="32"/>
      <c r="B114" s="33"/>
      <c r="C114" s="27" t="s">
        <v>30</v>
      </c>
      <c r="D114" s="32"/>
      <c r="E114" s="32"/>
      <c r="F114" s="25" t="str">
        <f>IF(E18="","",E18)</f>
        <v>Vyplň údaj</v>
      </c>
      <c r="G114" s="32"/>
      <c r="H114" s="32"/>
      <c r="I114" s="27" t="s">
        <v>37</v>
      </c>
      <c r="J114" s="30" t="str">
        <f>E24</f>
        <v>DMC Havlíčkův Brod, s.r.o.</v>
      </c>
      <c r="K114" s="32"/>
      <c r="L114" s="42"/>
      <c r="S114" s="32"/>
      <c r="T114" s="32"/>
      <c r="U114" s="32"/>
      <c r="V114" s="32"/>
      <c r="W114" s="32"/>
      <c r="X114" s="32"/>
      <c r="Y114" s="32"/>
      <c r="Z114" s="32"/>
      <c r="AA114" s="32"/>
      <c r="AB114" s="32"/>
      <c r="AC114" s="32"/>
      <c r="AD114" s="32"/>
      <c r="AE114" s="32"/>
    </row>
    <row r="115" spans="1:31" s="2" customFormat="1" ht="10.35" customHeight="1">
      <c r="A115" s="32"/>
      <c r="B115" s="33"/>
      <c r="C115" s="32"/>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10" customFormat="1" ht="29.25" customHeight="1">
      <c r="A116" s="121"/>
      <c r="B116" s="122"/>
      <c r="C116" s="123" t="s">
        <v>193</v>
      </c>
      <c r="D116" s="124" t="s">
        <v>64</v>
      </c>
      <c r="E116" s="124" t="s">
        <v>60</v>
      </c>
      <c r="F116" s="124" t="s">
        <v>61</v>
      </c>
      <c r="G116" s="124" t="s">
        <v>194</v>
      </c>
      <c r="H116" s="124" t="s">
        <v>195</v>
      </c>
      <c r="I116" s="124" t="s">
        <v>196</v>
      </c>
      <c r="J116" s="125" t="s">
        <v>188</v>
      </c>
      <c r="K116" s="126" t="s">
        <v>197</v>
      </c>
      <c r="L116" s="127"/>
      <c r="M116" s="62" t="s">
        <v>1</v>
      </c>
      <c r="N116" s="63" t="s">
        <v>43</v>
      </c>
      <c r="O116" s="63" t="s">
        <v>198</v>
      </c>
      <c r="P116" s="63" t="s">
        <v>199</v>
      </c>
      <c r="Q116" s="63" t="s">
        <v>200</v>
      </c>
      <c r="R116" s="63" t="s">
        <v>201</v>
      </c>
      <c r="S116" s="63" t="s">
        <v>202</v>
      </c>
      <c r="T116" s="64" t="s">
        <v>203</v>
      </c>
      <c r="U116" s="121"/>
      <c r="V116" s="121"/>
      <c r="W116" s="121"/>
      <c r="X116" s="121"/>
      <c r="Y116" s="121"/>
      <c r="Z116" s="121"/>
      <c r="AA116" s="121"/>
      <c r="AB116" s="121"/>
      <c r="AC116" s="121"/>
      <c r="AD116" s="121"/>
      <c r="AE116" s="121"/>
    </row>
    <row r="117" spans="1:63" s="2" customFormat="1" ht="22.9" customHeight="1">
      <c r="A117" s="32"/>
      <c r="B117" s="33"/>
      <c r="C117" s="69" t="s">
        <v>204</v>
      </c>
      <c r="D117" s="32"/>
      <c r="E117" s="32"/>
      <c r="F117" s="32"/>
      <c r="G117" s="32"/>
      <c r="H117" s="32"/>
      <c r="I117" s="32"/>
      <c r="J117" s="128">
        <f>BK117</f>
        <v>0</v>
      </c>
      <c r="K117" s="32"/>
      <c r="L117" s="33"/>
      <c r="M117" s="65"/>
      <c r="N117" s="56"/>
      <c r="O117" s="66"/>
      <c r="P117" s="129">
        <f>P118</f>
        <v>0</v>
      </c>
      <c r="Q117" s="66"/>
      <c r="R117" s="129">
        <f>R118</f>
        <v>0</v>
      </c>
      <c r="S117" s="66"/>
      <c r="T117" s="130">
        <f>T118</f>
        <v>0</v>
      </c>
      <c r="U117" s="32"/>
      <c r="V117" s="32"/>
      <c r="W117" s="32"/>
      <c r="X117" s="32"/>
      <c r="Y117" s="32"/>
      <c r="Z117" s="32"/>
      <c r="AA117" s="32"/>
      <c r="AB117" s="32"/>
      <c r="AC117" s="32"/>
      <c r="AD117" s="32"/>
      <c r="AE117" s="32"/>
      <c r="AT117" s="17" t="s">
        <v>78</v>
      </c>
      <c r="AU117" s="17" t="s">
        <v>190</v>
      </c>
      <c r="BK117" s="131">
        <f>BK118</f>
        <v>0</v>
      </c>
    </row>
    <row r="118" spans="2:63" s="11" customFormat="1" ht="25.9" customHeight="1">
      <c r="B118" s="132"/>
      <c r="D118" s="133" t="s">
        <v>78</v>
      </c>
      <c r="E118" s="134" t="s">
        <v>205</v>
      </c>
      <c r="F118" s="134" t="s">
        <v>206</v>
      </c>
      <c r="I118" s="135"/>
      <c r="J118" s="136">
        <f>BK118</f>
        <v>0</v>
      </c>
      <c r="L118" s="132"/>
      <c r="M118" s="137"/>
      <c r="N118" s="138"/>
      <c r="O118" s="138"/>
      <c r="P118" s="139">
        <f>SUM(P119:P189)</f>
        <v>0</v>
      </c>
      <c r="Q118" s="138"/>
      <c r="R118" s="139">
        <f>SUM(R119:R189)</f>
        <v>0</v>
      </c>
      <c r="S118" s="138"/>
      <c r="T118" s="140">
        <f>SUM(T119:T189)</f>
        <v>0</v>
      </c>
      <c r="AR118" s="133" t="s">
        <v>87</v>
      </c>
      <c r="AT118" s="141" t="s">
        <v>78</v>
      </c>
      <c r="AU118" s="141" t="s">
        <v>79</v>
      </c>
      <c r="AY118" s="133" t="s">
        <v>207</v>
      </c>
      <c r="BK118" s="142">
        <f>SUM(BK119:BK189)</f>
        <v>0</v>
      </c>
    </row>
    <row r="119" spans="1:65" s="2" customFormat="1" ht="21.75" customHeight="1">
      <c r="A119" s="32"/>
      <c r="B119" s="143"/>
      <c r="C119" s="144" t="s">
        <v>87</v>
      </c>
      <c r="D119" s="144" t="s">
        <v>208</v>
      </c>
      <c r="E119" s="145" t="s">
        <v>209</v>
      </c>
      <c r="F119" s="146" t="s">
        <v>210</v>
      </c>
      <c r="G119" s="147" t="s">
        <v>211</v>
      </c>
      <c r="H119" s="148">
        <v>17</v>
      </c>
      <c r="I119" s="149"/>
      <c r="J119" s="150">
        <f>ROUND(I119*H119,2)</f>
        <v>0</v>
      </c>
      <c r="K119" s="151"/>
      <c r="L119" s="33"/>
      <c r="M119" s="152" t="s">
        <v>1</v>
      </c>
      <c r="N119" s="153" t="s">
        <v>44</v>
      </c>
      <c r="O119" s="58"/>
      <c r="P119" s="154">
        <f>O119*H119</f>
        <v>0</v>
      </c>
      <c r="Q119" s="154">
        <v>0</v>
      </c>
      <c r="R119" s="154">
        <f>Q119*H119</f>
        <v>0</v>
      </c>
      <c r="S119" s="154">
        <v>0</v>
      </c>
      <c r="T119" s="155">
        <f>S119*H119</f>
        <v>0</v>
      </c>
      <c r="U119" s="32"/>
      <c r="V119" s="32"/>
      <c r="W119" s="32"/>
      <c r="X119" s="32"/>
      <c r="Y119" s="32"/>
      <c r="Z119" s="32"/>
      <c r="AA119" s="32"/>
      <c r="AB119" s="32"/>
      <c r="AC119" s="32"/>
      <c r="AD119" s="32"/>
      <c r="AE119" s="32"/>
      <c r="AR119" s="156" t="s">
        <v>212</v>
      </c>
      <c r="AT119" s="156" t="s">
        <v>208</v>
      </c>
      <c r="AU119" s="156" t="s">
        <v>87</v>
      </c>
      <c r="AY119" s="17" t="s">
        <v>207</v>
      </c>
      <c r="BE119" s="157">
        <f>IF(N119="základní",J119,0)</f>
        <v>0</v>
      </c>
      <c r="BF119" s="157">
        <f>IF(N119="snížená",J119,0)</f>
        <v>0</v>
      </c>
      <c r="BG119" s="157">
        <f>IF(N119="zákl. přenesená",J119,0)</f>
        <v>0</v>
      </c>
      <c r="BH119" s="157">
        <f>IF(N119="sníž. přenesená",J119,0)</f>
        <v>0</v>
      </c>
      <c r="BI119" s="157">
        <f>IF(N119="nulová",J119,0)</f>
        <v>0</v>
      </c>
      <c r="BJ119" s="17" t="s">
        <v>87</v>
      </c>
      <c r="BK119" s="157">
        <f>ROUND(I119*H119,2)</f>
        <v>0</v>
      </c>
      <c r="BL119" s="17" t="s">
        <v>212</v>
      </c>
      <c r="BM119" s="156" t="s">
        <v>89</v>
      </c>
    </row>
    <row r="120" spans="1:47" s="2" customFormat="1" ht="19.5">
      <c r="A120" s="32"/>
      <c r="B120" s="33"/>
      <c r="C120" s="32"/>
      <c r="D120" s="158" t="s">
        <v>213</v>
      </c>
      <c r="E120" s="32"/>
      <c r="F120" s="159" t="s">
        <v>210</v>
      </c>
      <c r="G120" s="32"/>
      <c r="H120" s="32"/>
      <c r="I120" s="160"/>
      <c r="J120" s="32"/>
      <c r="K120" s="32"/>
      <c r="L120" s="33"/>
      <c r="M120" s="161"/>
      <c r="N120" s="162"/>
      <c r="O120" s="58"/>
      <c r="P120" s="58"/>
      <c r="Q120" s="58"/>
      <c r="R120" s="58"/>
      <c r="S120" s="58"/>
      <c r="T120" s="59"/>
      <c r="U120" s="32"/>
      <c r="V120" s="32"/>
      <c r="W120" s="32"/>
      <c r="X120" s="32"/>
      <c r="Y120" s="32"/>
      <c r="Z120" s="32"/>
      <c r="AA120" s="32"/>
      <c r="AB120" s="32"/>
      <c r="AC120" s="32"/>
      <c r="AD120" s="32"/>
      <c r="AE120" s="32"/>
      <c r="AT120" s="17" t="s">
        <v>213</v>
      </c>
      <c r="AU120" s="17" t="s">
        <v>87</v>
      </c>
    </row>
    <row r="121" spans="1:47" s="2" customFormat="1" ht="29.25">
      <c r="A121" s="32"/>
      <c r="B121" s="33"/>
      <c r="C121" s="32"/>
      <c r="D121" s="158" t="s">
        <v>214</v>
      </c>
      <c r="E121" s="32"/>
      <c r="F121" s="163" t="s">
        <v>215</v>
      </c>
      <c r="G121" s="32"/>
      <c r="H121" s="32"/>
      <c r="I121" s="160"/>
      <c r="J121" s="32"/>
      <c r="K121" s="32"/>
      <c r="L121" s="33"/>
      <c r="M121" s="161"/>
      <c r="N121" s="162"/>
      <c r="O121" s="58"/>
      <c r="P121" s="58"/>
      <c r="Q121" s="58"/>
      <c r="R121" s="58"/>
      <c r="S121" s="58"/>
      <c r="T121" s="59"/>
      <c r="U121" s="32"/>
      <c r="V121" s="32"/>
      <c r="W121" s="32"/>
      <c r="X121" s="32"/>
      <c r="Y121" s="32"/>
      <c r="Z121" s="32"/>
      <c r="AA121" s="32"/>
      <c r="AB121" s="32"/>
      <c r="AC121" s="32"/>
      <c r="AD121" s="32"/>
      <c r="AE121" s="32"/>
      <c r="AT121" s="17" t="s">
        <v>214</v>
      </c>
      <c r="AU121" s="17" t="s">
        <v>87</v>
      </c>
    </row>
    <row r="122" spans="1:65" s="2" customFormat="1" ht="21.75" customHeight="1">
      <c r="A122" s="32"/>
      <c r="B122" s="143"/>
      <c r="C122" s="144" t="s">
        <v>89</v>
      </c>
      <c r="D122" s="144" t="s">
        <v>208</v>
      </c>
      <c r="E122" s="145" t="s">
        <v>216</v>
      </c>
      <c r="F122" s="146" t="s">
        <v>217</v>
      </c>
      <c r="G122" s="147" t="s">
        <v>211</v>
      </c>
      <c r="H122" s="148">
        <v>17</v>
      </c>
      <c r="I122" s="149"/>
      <c r="J122" s="150">
        <f>ROUND(I122*H122,2)</f>
        <v>0</v>
      </c>
      <c r="K122" s="151"/>
      <c r="L122" s="33"/>
      <c r="M122" s="152" t="s">
        <v>1</v>
      </c>
      <c r="N122" s="153" t="s">
        <v>44</v>
      </c>
      <c r="O122" s="58"/>
      <c r="P122" s="154">
        <f>O122*H122</f>
        <v>0</v>
      </c>
      <c r="Q122" s="154">
        <v>0</v>
      </c>
      <c r="R122" s="154">
        <f>Q122*H122</f>
        <v>0</v>
      </c>
      <c r="S122" s="154">
        <v>0</v>
      </c>
      <c r="T122" s="155">
        <f>S122*H122</f>
        <v>0</v>
      </c>
      <c r="U122" s="32"/>
      <c r="V122" s="32"/>
      <c r="W122" s="32"/>
      <c r="X122" s="32"/>
      <c r="Y122" s="32"/>
      <c r="Z122" s="32"/>
      <c r="AA122" s="32"/>
      <c r="AB122" s="32"/>
      <c r="AC122" s="32"/>
      <c r="AD122" s="32"/>
      <c r="AE122" s="32"/>
      <c r="AR122" s="156" t="s">
        <v>212</v>
      </c>
      <c r="AT122" s="156" t="s">
        <v>208</v>
      </c>
      <c r="AU122" s="156" t="s">
        <v>87</v>
      </c>
      <c r="AY122" s="17" t="s">
        <v>207</v>
      </c>
      <c r="BE122" s="157">
        <f>IF(N122="základní",J122,0)</f>
        <v>0</v>
      </c>
      <c r="BF122" s="157">
        <f>IF(N122="snížená",J122,0)</f>
        <v>0</v>
      </c>
      <c r="BG122" s="157">
        <f>IF(N122="zákl. přenesená",J122,0)</f>
        <v>0</v>
      </c>
      <c r="BH122" s="157">
        <f>IF(N122="sníž. přenesená",J122,0)</f>
        <v>0</v>
      </c>
      <c r="BI122" s="157">
        <f>IF(N122="nulová",J122,0)</f>
        <v>0</v>
      </c>
      <c r="BJ122" s="17" t="s">
        <v>87</v>
      </c>
      <c r="BK122" s="157">
        <f>ROUND(I122*H122,2)</f>
        <v>0</v>
      </c>
      <c r="BL122" s="17" t="s">
        <v>212</v>
      </c>
      <c r="BM122" s="156" t="s">
        <v>212</v>
      </c>
    </row>
    <row r="123" spans="1:47" s="2" customFormat="1" ht="19.5">
      <c r="A123" s="32"/>
      <c r="B123" s="33"/>
      <c r="C123" s="32"/>
      <c r="D123" s="158" t="s">
        <v>213</v>
      </c>
      <c r="E123" s="32"/>
      <c r="F123" s="159" t="s">
        <v>217</v>
      </c>
      <c r="G123" s="32"/>
      <c r="H123" s="32"/>
      <c r="I123" s="160"/>
      <c r="J123" s="32"/>
      <c r="K123" s="32"/>
      <c r="L123" s="33"/>
      <c r="M123" s="161"/>
      <c r="N123" s="162"/>
      <c r="O123" s="58"/>
      <c r="P123" s="58"/>
      <c r="Q123" s="58"/>
      <c r="R123" s="58"/>
      <c r="S123" s="58"/>
      <c r="T123" s="59"/>
      <c r="U123" s="32"/>
      <c r="V123" s="32"/>
      <c r="W123" s="32"/>
      <c r="X123" s="32"/>
      <c r="Y123" s="32"/>
      <c r="Z123" s="32"/>
      <c r="AA123" s="32"/>
      <c r="AB123" s="32"/>
      <c r="AC123" s="32"/>
      <c r="AD123" s="32"/>
      <c r="AE123" s="32"/>
      <c r="AT123" s="17" t="s">
        <v>213</v>
      </c>
      <c r="AU123" s="17" t="s">
        <v>87</v>
      </c>
    </row>
    <row r="124" spans="1:65" s="2" customFormat="1" ht="21.75" customHeight="1">
      <c r="A124" s="32"/>
      <c r="B124" s="143"/>
      <c r="C124" s="144" t="s">
        <v>218</v>
      </c>
      <c r="D124" s="144" t="s">
        <v>208</v>
      </c>
      <c r="E124" s="145" t="s">
        <v>219</v>
      </c>
      <c r="F124" s="146" t="s">
        <v>220</v>
      </c>
      <c r="G124" s="147" t="s">
        <v>211</v>
      </c>
      <c r="H124" s="148">
        <v>9</v>
      </c>
      <c r="I124" s="149"/>
      <c r="J124" s="150">
        <f>ROUND(I124*H124,2)</f>
        <v>0</v>
      </c>
      <c r="K124" s="151"/>
      <c r="L124" s="33"/>
      <c r="M124" s="152" t="s">
        <v>1</v>
      </c>
      <c r="N124" s="153" t="s">
        <v>44</v>
      </c>
      <c r="O124" s="58"/>
      <c r="P124" s="154">
        <f>O124*H124</f>
        <v>0</v>
      </c>
      <c r="Q124" s="154">
        <v>0</v>
      </c>
      <c r="R124" s="154">
        <f>Q124*H124</f>
        <v>0</v>
      </c>
      <c r="S124" s="154">
        <v>0</v>
      </c>
      <c r="T124" s="155">
        <f>S124*H124</f>
        <v>0</v>
      </c>
      <c r="U124" s="32"/>
      <c r="V124" s="32"/>
      <c r="W124" s="32"/>
      <c r="X124" s="32"/>
      <c r="Y124" s="32"/>
      <c r="Z124" s="32"/>
      <c r="AA124" s="32"/>
      <c r="AB124" s="32"/>
      <c r="AC124" s="32"/>
      <c r="AD124" s="32"/>
      <c r="AE124" s="32"/>
      <c r="AR124" s="156" t="s">
        <v>212</v>
      </c>
      <c r="AT124" s="156" t="s">
        <v>208</v>
      </c>
      <c r="AU124" s="156" t="s">
        <v>87</v>
      </c>
      <c r="AY124" s="17" t="s">
        <v>207</v>
      </c>
      <c r="BE124" s="157">
        <f>IF(N124="základní",J124,0)</f>
        <v>0</v>
      </c>
      <c r="BF124" s="157">
        <f>IF(N124="snížená",J124,0)</f>
        <v>0</v>
      </c>
      <c r="BG124" s="157">
        <f>IF(N124="zákl. přenesená",J124,0)</f>
        <v>0</v>
      </c>
      <c r="BH124" s="157">
        <f>IF(N124="sníž. přenesená",J124,0)</f>
        <v>0</v>
      </c>
      <c r="BI124" s="157">
        <f>IF(N124="nulová",J124,0)</f>
        <v>0</v>
      </c>
      <c r="BJ124" s="17" t="s">
        <v>87</v>
      </c>
      <c r="BK124" s="157">
        <f>ROUND(I124*H124,2)</f>
        <v>0</v>
      </c>
      <c r="BL124" s="17" t="s">
        <v>212</v>
      </c>
      <c r="BM124" s="156" t="s">
        <v>221</v>
      </c>
    </row>
    <row r="125" spans="1:47" s="2" customFormat="1" ht="12">
      <c r="A125" s="32"/>
      <c r="B125" s="33"/>
      <c r="C125" s="32"/>
      <c r="D125" s="158" t="s">
        <v>213</v>
      </c>
      <c r="E125" s="32"/>
      <c r="F125" s="159" t="s">
        <v>220</v>
      </c>
      <c r="G125" s="32"/>
      <c r="H125" s="32"/>
      <c r="I125" s="160"/>
      <c r="J125" s="32"/>
      <c r="K125" s="32"/>
      <c r="L125" s="33"/>
      <c r="M125" s="161"/>
      <c r="N125" s="162"/>
      <c r="O125" s="58"/>
      <c r="P125" s="58"/>
      <c r="Q125" s="58"/>
      <c r="R125" s="58"/>
      <c r="S125" s="58"/>
      <c r="T125" s="59"/>
      <c r="U125" s="32"/>
      <c r="V125" s="32"/>
      <c r="W125" s="32"/>
      <c r="X125" s="32"/>
      <c r="Y125" s="32"/>
      <c r="Z125" s="32"/>
      <c r="AA125" s="32"/>
      <c r="AB125" s="32"/>
      <c r="AC125" s="32"/>
      <c r="AD125" s="32"/>
      <c r="AE125" s="32"/>
      <c r="AT125" s="17" t="s">
        <v>213</v>
      </c>
      <c r="AU125" s="17" t="s">
        <v>87</v>
      </c>
    </row>
    <row r="126" spans="1:65" s="2" customFormat="1" ht="16.5" customHeight="1">
      <c r="A126" s="32"/>
      <c r="B126" s="143"/>
      <c r="C126" s="144" t="s">
        <v>212</v>
      </c>
      <c r="D126" s="144" t="s">
        <v>208</v>
      </c>
      <c r="E126" s="145" t="s">
        <v>222</v>
      </c>
      <c r="F126" s="146" t="s">
        <v>223</v>
      </c>
      <c r="G126" s="147" t="s">
        <v>211</v>
      </c>
      <c r="H126" s="148">
        <v>43</v>
      </c>
      <c r="I126" s="149"/>
      <c r="J126" s="150">
        <f>ROUND(I126*H126,2)</f>
        <v>0</v>
      </c>
      <c r="K126" s="151"/>
      <c r="L126" s="33"/>
      <c r="M126" s="152" t="s">
        <v>1</v>
      </c>
      <c r="N126" s="153" t="s">
        <v>44</v>
      </c>
      <c r="O126" s="58"/>
      <c r="P126" s="154">
        <f>O126*H126</f>
        <v>0</v>
      </c>
      <c r="Q126" s="154">
        <v>0</v>
      </c>
      <c r="R126" s="154">
        <f>Q126*H126</f>
        <v>0</v>
      </c>
      <c r="S126" s="154">
        <v>0</v>
      </c>
      <c r="T126" s="155">
        <f>S126*H126</f>
        <v>0</v>
      </c>
      <c r="U126" s="32"/>
      <c r="V126" s="32"/>
      <c r="W126" s="32"/>
      <c r="X126" s="32"/>
      <c r="Y126" s="32"/>
      <c r="Z126" s="32"/>
      <c r="AA126" s="32"/>
      <c r="AB126" s="32"/>
      <c r="AC126" s="32"/>
      <c r="AD126" s="32"/>
      <c r="AE126" s="32"/>
      <c r="AR126" s="156" t="s">
        <v>212</v>
      </c>
      <c r="AT126" s="156" t="s">
        <v>208</v>
      </c>
      <c r="AU126" s="156" t="s">
        <v>87</v>
      </c>
      <c r="AY126" s="17" t="s">
        <v>207</v>
      </c>
      <c r="BE126" s="157">
        <f>IF(N126="základní",J126,0)</f>
        <v>0</v>
      </c>
      <c r="BF126" s="157">
        <f>IF(N126="snížená",J126,0)</f>
        <v>0</v>
      </c>
      <c r="BG126" s="157">
        <f>IF(N126="zákl. přenesená",J126,0)</f>
        <v>0</v>
      </c>
      <c r="BH126" s="157">
        <f>IF(N126="sníž. přenesená",J126,0)</f>
        <v>0</v>
      </c>
      <c r="BI126" s="157">
        <f>IF(N126="nulová",J126,0)</f>
        <v>0</v>
      </c>
      <c r="BJ126" s="17" t="s">
        <v>87</v>
      </c>
      <c r="BK126" s="157">
        <f>ROUND(I126*H126,2)</f>
        <v>0</v>
      </c>
      <c r="BL126" s="17" t="s">
        <v>212</v>
      </c>
      <c r="BM126" s="156" t="s">
        <v>224</v>
      </c>
    </row>
    <row r="127" spans="1:47" s="2" customFormat="1" ht="12">
      <c r="A127" s="32"/>
      <c r="B127" s="33"/>
      <c r="C127" s="32"/>
      <c r="D127" s="158" t="s">
        <v>213</v>
      </c>
      <c r="E127" s="32"/>
      <c r="F127" s="159" t="s">
        <v>223</v>
      </c>
      <c r="G127" s="32"/>
      <c r="H127" s="32"/>
      <c r="I127" s="160"/>
      <c r="J127" s="32"/>
      <c r="K127" s="32"/>
      <c r="L127" s="33"/>
      <c r="M127" s="161"/>
      <c r="N127" s="162"/>
      <c r="O127" s="58"/>
      <c r="P127" s="58"/>
      <c r="Q127" s="58"/>
      <c r="R127" s="58"/>
      <c r="S127" s="58"/>
      <c r="T127" s="59"/>
      <c r="U127" s="32"/>
      <c r="V127" s="32"/>
      <c r="W127" s="32"/>
      <c r="X127" s="32"/>
      <c r="Y127" s="32"/>
      <c r="Z127" s="32"/>
      <c r="AA127" s="32"/>
      <c r="AB127" s="32"/>
      <c r="AC127" s="32"/>
      <c r="AD127" s="32"/>
      <c r="AE127" s="32"/>
      <c r="AT127" s="17" t="s">
        <v>213</v>
      </c>
      <c r="AU127" s="17" t="s">
        <v>87</v>
      </c>
    </row>
    <row r="128" spans="1:65" s="2" customFormat="1" ht="16.5" customHeight="1">
      <c r="A128" s="32"/>
      <c r="B128" s="143"/>
      <c r="C128" s="144" t="s">
        <v>225</v>
      </c>
      <c r="D128" s="144" t="s">
        <v>208</v>
      </c>
      <c r="E128" s="145" t="s">
        <v>226</v>
      </c>
      <c r="F128" s="146" t="s">
        <v>227</v>
      </c>
      <c r="G128" s="147" t="s">
        <v>211</v>
      </c>
      <c r="H128" s="148">
        <v>44</v>
      </c>
      <c r="I128" s="149"/>
      <c r="J128" s="150">
        <f>ROUND(I128*H128,2)</f>
        <v>0</v>
      </c>
      <c r="K128" s="151"/>
      <c r="L128" s="33"/>
      <c r="M128" s="152" t="s">
        <v>1</v>
      </c>
      <c r="N128" s="153" t="s">
        <v>44</v>
      </c>
      <c r="O128" s="58"/>
      <c r="P128" s="154">
        <f>O128*H128</f>
        <v>0</v>
      </c>
      <c r="Q128" s="154">
        <v>0</v>
      </c>
      <c r="R128" s="154">
        <f>Q128*H128</f>
        <v>0</v>
      </c>
      <c r="S128" s="154">
        <v>0</v>
      </c>
      <c r="T128" s="155">
        <f>S128*H128</f>
        <v>0</v>
      </c>
      <c r="U128" s="32"/>
      <c r="V128" s="32"/>
      <c r="W128" s="32"/>
      <c r="X128" s="32"/>
      <c r="Y128" s="32"/>
      <c r="Z128" s="32"/>
      <c r="AA128" s="32"/>
      <c r="AB128" s="32"/>
      <c r="AC128" s="32"/>
      <c r="AD128" s="32"/>
      <c r="AE128" s="32"/>
      <c r="AR128" s="156" t="s">
        <v>212</v>
      </c>
      <c r="AT128" s="156" t="s">
        <v>208</v>
      </c>
      <c r="AU128" s="156" t="s">
        <v>87</v>
      </c>
      <c r="AY128" s="17" t="s">
        <v>207</v>
      </c>
      <c r="BE128" s="157">
        <f>IF(N128="základní",J128,0)</f>
        <v>0</v>
      </c>
      <c r="BF128" s="157">
        <f>IF(N128="snížená",J128,0)</f>
        <v>0</v>
      </c>
      <c r="BG128" s="157">
        <f>IF(N128="zákl. přenesená",J128,0)</f>
        <v>0</v>
      </c>
      <c r="BH128" s="157">
        <f>IF(N128="sníž. přenesená",J128,0)</f>
        <v>0</v>
      </c>
      <c r="BI128" s="157">
        <f>IF(N128="nulová",J128,0)</f>
        <v>0</v>
      </c>
      <c r="BJ128" s="17" t="s">
        <v>87</v>
      </c>
      <c r="BK128" s="157">
        <f>ROUND(I128*H128,2)</f>
        <v>0</v>
      </c>
      <c r="BL128" s="17" t="s">
        <v>212</v>
      </c>
      <c r="BM128" s="156" t="s">
        <v>228</v>
      </c>
    </row>
    <row r="129" spans="1:47" s="2" customFormat="1" ht="12">
      <c r="A129" s="32"/>
      <c r="B129" s="33"/>
      <c r="C129" s="32"/>
      <c r="D129" s="158" t="s">
        <v>213</v>
      </c>
      <c r="E129" s="32"/>
      <c r="F129" s="159" t="s">
        <v>227</v>
      </c>
      <c r="G129" s="32"/>
      <c r="H129" s="32"/>
      <c r="I129" s="160"/>
      <c r="J129" s="32"/>
      <c r="K129" s="32"/>
      <c r="L129" s="33"/>
      <c r="M129" s="161"/>
      <c r="N129" s="162"/>
      <c r="O129" s="58"/>
      <c r="P129" s="58"/>
      <c r="Q129" s="58"/>
      <c r="R129" s="58"/>
      <c r="S129" s="58"/>
      <c r="T129" s="59"/>
      <c r="U129" s="32"/>
      <c r="V129" s="32"/>
      <c r="W129" s="32"/>
      <c r="X129" s="32"/>
      <c r="Y129" s="32"/>
      <c r="Z129" s="32"/>
      <c r="AA129" s="32"/>
      <c r="AB129" s="32"/>
      <c r="AC129" s="32"/>
      <c r="AD129" s="32"/>
      <c r="AE129" s="32"/>
      <c r="AT129" s="17" t="s">
        <v>213</v>
      </c>
      <c r="AU129" s="17" t="s">
        <v>87</v>
      </c>
    </row>
    <row r="130" spans="1:65" s="2" customFormat="1" ht="21.75" customHeight="1">
      <c r="A130" s="32"/>
      <c r="B130" s="143"/>
      <c r="C130" s="144" t="s">
        <v>221</v>
      </c>
      <c r="D130" s="144" t="s">
        <v>208</v>
      </c>
      <c r="E130" s="145" t="s">
        <v>229</v>
      </c>
      <c r="F130" s="146" t="s">
        <v>230</v>
      </c>
      <c r="G130" s="147" t="s">
        <v>211</v>
      </c>
      <c r="H130" s="148">
        <v>17</v>
      </c>
      <c r="I130" s="149"/>
      <c r="J130" s="150">
        <f>ROUND(I130*H130,2)</f>
        <v>0</v>
      </c>
      <c r="K130" s="151"/>
      <c r="L130" s="33"/>
      <c r="M130" s="152" t="s">
        <v>1</v>
      </c>
      <c r="N130" s="153" t="s">
        <v>44</v>
      </c>
      <c r="O130" s="58"/>
      <c r="P130" s="154">
        <f>O130*H130</f>
        <v>0</v>
      </c>
      <c r="Q130" s="154">
        <v>0</v>
      </c>
      <c r="R130" s="154">
        <f>Q130*H130</f>
        <v>0</v>
      </c>
      <c r="S130" s="154">
        <v>0</v>
      </c>
      <c r="T130" s="155">
        <f>S130*H130</f>
        <v>0</v>
      </c>
      <c r="U130" s="32"/>
      <c r="V130" s="32"/>
      <c r="W130" s="32"/>
      <c r="X130" s="32"/>
      <c r="Y130" s="32"/>
      <c r="Z130" s="32"/>
      <c r="AA130" s="32"/>
      <c r="AB130" s="32"/>
      <c r="AC130" s="32"/>
      <c r="AD130" s="32"/>
      <c r="AE130" s="32"/>
      <c r="AR130" s="156" t="s">
        <v>212</v>
      </c>
      <c r="AT130" s="156" t="s">
        <v>208</v>
      </c>
      <c r="AU130" s="156" t="s">
        <v>87</v>
      </c>
      <c r="AY130" s="17" t="s">
        <v>207</v>
      </c>
      <c r="BE130" s="157">
        <f>IF(N130="základní",J130,0)</f>
        <v>0</v>
      </c>
      <c r="BF130" s="157">
        <f>IF(N130="snížená",J130,0)</f>
        <v>0</v>
      </c>
      <c r="BG130" s="157">
        <f>IF(N130="zákl. přenesená",J130,0)</f>
        <v>0</v>
      </c>
      <c r="BH130" s="157">
        <f>IF(N130="sníž. přenesená",J130,0)</f>
        <v>0</v>
      </c>
      <c r="BI130" s="157">
        <f>IF(N130="nulová",J130,0)</f>
        <v>0</v>
      </c>
      <c r="BJ130" s="17" t="s">
        <v>87</v>
      </c>
      <c r="BK130" s="157">
        <f>ROUND(I130*H130,2)</f>
        <v>0</v>
      </c>
      <c r="BL130" s="17" t="s">
        <v>212</v>
      </c>
      <c r="BM130" s="156" t="s">
        <v>231</v>
      </c>
    </row>
    <row r="131" spans="1:47" s="2" customFormat="1" ht="19.5">
      <c r="A131" s="32"/>
      <c r="B131" s="33"/>
      <c r="C131" s="32"/>
      <c r="D131" s="158" t="s">
        <v>213</v>
      </c>
      <c r="E131" s="32"/>
      <c r="F131" s="159" t="s">
        <v>230</v>
      </c>
      <c r="G131" s="32"/>
      <c r="H131" s="32"/>
      <c r="I131" s="160"/>
      <c r="J131" s="32"/>
      <c r="K131" s="32"/>
      <c r="L131" s="33"/>
      <c r="M131" s="161"/>
      <c r="N131" s="162"/>
      <c r="O131" s="58"/>
      <c r="P131" s="58"/>
      <c r="Q131" s="58"/>
      <c r="R131" s="58"/>
      <c r="S131" s="58"/>
      <c r="T131" s="59"/>
      <c r="U131" s="32"/>
      <c r="V131" s="32"/>
      <c r="W131" s="32"/>
      <c r="X131" s="32"/>
      <c r="Y131" s="32"/>
      <c r="Z131" s="32"/>
      <c r="AA131" s="32"/>
      <c r="AB131" s="32"/>
      <c r="AC131" s="32"/>
      <c r="AD131" s="32"/>
      <c r="AE131" s="32"/>
      <c r="AT131" s="17" t="s">
        <v>213</v>
      </c>
      <c r="AU131" s="17" t="s">
        <v>87</v>
      </c>
    </row>
    <row r="132" spans="1:65" s="2" customFormat="1" ht="16.5" customHeight="1">
      <c r="A132" s="32"/>
      <c r="B132" s="143"/>
      <c r="C132" s="144" t="s">
        <v>232</v>
      </c>
      <c r="D132" s="144" t="s">
        <v>208</v>
      </c>
      <c r="E132" s="145" t="s">
        <v>233</v>
      </c>
      <c r="F132" s="146" t="s">
        <v>234</v>
      </c>
      <c r="G132" s="147" t="s">
        <v>211</v>
      </c>
      <c r="H132" s="148">
        <v>17</v>
      </c>
      <c r="I132" s="149"/>
      <c r="J132" s="150">
        <f>ROUND(I132*H132,2)</f>
        <v>0</v>
      </c>
      <c r="K132" s="151"/>
      <c r="L132" s="33"/>
      <c r="M132" s="152" t="s">
        <v>1</v>
      </c>
      <c r="N132" s="153" t="s">
        <v>44</v>
      </c>
      <c r="O132" s="58"/>
      <c r="P132" s="154">
        <f>O132*H132</f>
        <v>0</v>
      </c>
      <c r="Q132" s="154">
        <v>0</v>
      </c>
      <c r="R132" s="154">
        <f>Q132*H132</f>
        <v>0</v>
      </c>
      <c r="S132" s="154">
        <v>0</v>
      </c>
      <c r="T132" s="155">
        <f>S132*H132</f>
        <v>0</v>
      </c>
      <c r="U132" s="32"/>
      <c r="V132" s="32"/>
      <c r="W132" s="32"/>
      <c r="X132" s="32"/>
      <c r="Y132" s="32"/>
      <c r="Z132" s="32"/>
      <c r="AA132" s="32"/>
      <c r="AB132" s="32"/>
      <c r="AC132" s="32"/>
      <c r="AD132" s="32"/>
      <c r="AE132" s="32"/>
      <c r="AR132" s="156" t="s">
        <v>212</v>
      </c>
      <c r="AT132" s="156" t="s">
        <v>208</v>
      </c>
      <c r="AU132" s="156" t="s">
        <v>87</v>
      </c>
      <c r="AY132" s="17" t="s">
        <v>207</v>
      </c>
      <c r="BE132" s="157">
        <f>IF(N132="základní",J132,0)</f>
        <v>0</v>
      </c>
      <c r="BF132" s="157">
        <f>IF(N132="snížená",J132,0)</f>
        <v>0</v>
      </c>
      <c r="BG132" s="157">
        <f>IF(N132="zákl. přenesená",J132,0)</f>
        <v>0</v>
      </c>
      <c r="BH132" s="157">
        <f>IF(N132="sníž. přenesená",J132,0)</f>
        <v>0</v>
      </c>
      <c r="BI132" s="157">
        <f>IF(N132="nulová",J132,0)</f>
        <v>0</v>
      </c>
      <c r="BJ132" s="17" t="s">
        <v>87</v>
      </c>
      <c r="BK132" s="157">
        <f>ROUND(I132*H132,2)</f>
        <v>0</v>
      </c>
      <c r="BL132" s="17" t="s">
        <v>212</v>
      </c>
      <c r="BM132" s="156" t="s">
        <v>235</v>
      </c>
    </row>
    <row r="133" spans="1:47" s="2" customFormat="1" ht="12">
      <c r="A133" s="32"/>
      <c r="B133" s="33"/>
      <c r="C133" s="32"/>
      <c r="D133" s="158" t="s">
        <v>213</v>
      </c>
      <c r="E133" s="32"/>
      <c r="F133" s="159" t="s">
        <v>234</v>
      </c>
      <c r="G133" s="32"/>
      <c r="H133" s="32"/>
      <c r="I133" s="160"/>
      <c r="J133" s="32"/>
      <c r="K133" s="32"/>
      <c r="L133" s="33"/>
      <c r="M133" s="161"/>
      <c r="N133" s="162"/>
      <c r="O133" s="58"/>
      <c r="P133" s="58"/>
      <c r="Q133" s="58"/>
      <c r="R133" s="58"/>
      <c r="S133" s="58"/>
      <c r="T133" s="59"/>
      <c r="U133" s="32"/>
      <c r="V133" s="32"/>
      <c r="W133" s="32"/>
      <c r="X133" s="32"/>
      <c r="Y133" s="32"/>
      <c r="Z133" s="32"/>
      <c r="AA133" s="32"/>
      <c r="AB133" s="32"/>
      <c r="AC133" s="32"/>
      <c r="AD133" s="32"/>
      <c r="AE133" s="32"/>
      <c r="AT133" s="17" t="s">
        <v>213</v>
      </c>
      <c r="AU133" s="17" t="s">
        <v>87</v>
      </c>
    </row>
    <row r="134" spans="1:65" s="2" customFormat="1" ht="16.5" customHeight="1">
      <c r="A134" s="32"/>
      <c r="B134" s="143"/>
      <c r="C134" s="144" t="s">
        <v>224</v>
      </c>
      <c r="D134" s="144" t="s">
        <v>208</v>
      </c>
      <c r="E134" s="145" t="s">
        <v>236</v>
      </c>
      <c r="F134" s="146" t="s">
        <v>237</v>
      </c>
      <c r="G134" s="147" t="s">
        <v>211</v>
      </c>
      <c r="H134" s="148">
        <v>10</v>
      </c>
      <c r="I134" s="149"/>
      <c r="J134" s="150">
        <f>ROUND(I134*H134,2)</f>
        <v>0</v>
      </c>
      <c r="K134" s="151"/>
      <c r="L134" s="33"/>
      <c r="M134" s="152" t="s">
        <v>1</v>
      </c>
      <c r="N134" s="153" t="s">
        <v>44</v>
      </c>
      <c r="O134" s="58"/>
      <c r="P134" s="154">
        <f>O134*H134</f>
        <v>0</v>
      </c>
      <c r="Q134" s="154">
        <v>0</v>
      </c>
      <c r="R134" s="154">
        <f>Q134*H134</f>
        <v>0</v>
      </c>
      <c r="S134" s="154">
        <v>0</v>
      </c>
      <c r="T134" s="155">
        <f>S134*H134</f>
        <v>0</v>
      </c>
      <c r="U134" s="32"/>
      <c r="V134" s="32"/>
      <c r="W134" s="32"/>
      <c r="X134" s="32"/>
      <c r="Y134" s="32"/>
      <c r="Z134" s="32"/>
      <c r="AA134" s="32"/>
      <c r="AB134" s="32"/>
      <c r="AC134" s="32"/>
      <c r="AD134" s="32"/>
      <c r="AE134" s="32"/>
      <c r="AR134" s="156" t="s">
        <v>212</v>
      </c>
      <c r="AT134" s="156" t="s">
        <v>208</v>
      </c>
      <c r="AU134" s="156" t="s">
        <v>87</v>
      </c>
      <c r="AY134" s="17" t="s">
        <v>207</v>
      </c>
      <c r="BE134" s="157">
        <f>IF(N134="základní",J134,0)</f>
        <v>0</v>
      </c>
      <c r="BF134" s="157">
        <f>IF(N134="snížená",J134,0)</f>
        <v>0</v>
      </c>
      <c r="BG134" s="157">
        <f>IF(N134="zákl. přenesená",J134,0)</f>
        <v>0</v>
      </c>
      <c r="BH134" s="157">
        <f>IF(N134="sníž. přenesená",J134,0)</f>
        <v>0</v>
      </c>
      <c r="BI134" s="157">
        <f>IF(N134="nulová",J134,0)</f>
        <v>0</v>
      </c>
      <c r="BJ134" s="17" t="s">
        <v>87</v>
      </c>
      <c r="BK134" s="157">
        <f>ROUND(I134*H134,2)</f>
        <v>0</v>
      </c>
      <c r="BL134" s="17" t="s">
        <v>212</v>
      </c>
      <c r="BM134" s="156" t="s">
        <v>238</v>
      </c>
    </row>
    <row r="135" spans="1:47" s="2" customFormat="1" ht="12">
      <c r="A135" s="32"/>
      <c r="B135" s="33"/>
      <c r="C135" s="32"/>
      <c r="D135" s="158" t="s">
        <v>213</v>
      </c>
      <c r="E135" s="32"/>
      <c r="F135" s="159" t="s">
        <v>237</v>
      </c>
      <c r="G135" s="32"/>
      <c r="H135" s="32"/>
      <c r="I135" s="160"/>
      <c r="J135" s="32"/>
      <c r="K135" s="32"/>
      <c r="L135" s="33"/>
      <c r="M135" s="161"/>
      <c r="N135" s="162"/>
      <c r="O135" s="58"/>
      <c r="P135" s="58"/>
      <c r="Q135" s="58"/>
      <c r="R135" s="58"/>
      <c r="S135" s="58"/>
      <c r="T135" s="59"/>
      <c r="U135" s="32"/>
      <c r="V135" s="32"/>
      <c r="W135" s="32"/>
      <c r="X135" s="32"/>
      <c r="Y135" s="32"/>
      <c r="Z135" s="32"/>
      <c r="AA135" s="32"/>
      <c r="AB135" s="32"/>
      <c r="AC135" s="32"/>
      <c r="AD135" s="32"/>
      <c r="AE135" s="32"/>
      <c r="AT135" s="17" t="s">
        <v>213</v>
      </c>
      <c r="AU135" s="17" t="s">
        <v>87</v>
      </c>
    </row>
    <row r="136" spans="1:65" s="2" customFormat="1" ht="21.75" customHeight="1">
      <c r="A136" s="32"/>
      <c r="B136" s="143"/>
      <c r="C136" s="144" t="s">
        <v>239</v>
      </c>
      <c r="D136" s="144" t="s">
        <v>208</v>
      </c>
      <c r="E136" s="145" t="s">
        <v>240</v>
      </c>
      <c r="F136" s="146" t="s">
        <v>241</v>
      </c>
      <c r="G136" s="147" t="s">
        <v>242</v>
      </c>
      <c r="H136" s="148">
        <v>0.4</v>
      </c>
      <c r="I136" s="149"/>
      <c r="J136" s="150">
        <f>ROUND(I136*H136,2)</f>
        <v>0</v>
      </c>
      <c r="K136" s="151"/>
      <c r="L136" s="33"/>
      <c r="M136" s="152" t="s">
        <v>1</v>
      </c>
      <c r="N136" s="153" t="s">
        <v>44</v>
      </c>
      <c r="O136" s="58"/>
      <c r="P136" s="154">
        <f>O136*H136</f>
        <v>0</v>
      </c>
      <c r="Q136" s="154">
        <v>0</v>
      </c>
      <c r="R136" s="154">
        <f>Q136*H136</f>
        <v>0</v>
      </c>
      <c r="S136" s="154">
        <v>0</v>
      </c>
      <c r="T136" s="155">
        <f>S136*H136</f>
        <v>0</v>
      </c>
      <c r="U136" s="32"/>
      <c r="V136" s="32"/>
      <c r="W136" s="32"/>
      <c r="X136" s="32"/>
      <c r="Y136" s="32"/>
      <c r="Z136" s="32"/>
      <c r="AA136" s="32"/>
      <c r="AB136" s="32"/>
      <c r="AC136" s="32"/>
      <c r="AD136" s="32"/>
      <c r="AE136" s="32"/>
      <c r="AR136" s="156" t="s">
        <v>212</v>
      </c>
      <c r="AT136" s="156" t="s">
        <v>208</v>
      </c>
      <c r="AU136" s="156" t="s">
        <v>87</v>
      </c>
      <c r="AY136" s="17" t="s">
        <v>207</v>
      </c>
      <c r="BE136" s="157">
        <f>IF(N136="základní",J136,0)</f>
        <v>0</v>
      </c>
      <c r="BF136" s="157">
        <f>IF(N136="snížená",J136,0)</f>
        <v>0</v>
      </c>
      <c r="BG136" s="157">
        <f>IF(N136="zákl. přenesená",J136,0)</f>
        <v>0</v>
      </c>
      <c r="BH136" s="157">
        <f>IF(N136="sníž. přenesená",J136,0)</f>
        <v>0</v>
      </c>
      <c r="BI136" s="157">
        <f>IF(N136="nulová",J136,0)</f>
        <v>0</v>
      </c>
      <c r="BJ136" s="17" t="s">
        <v>87</v>
      </c>
      <c r="BK136" s="157">
        <f>ROUND(I136*H136,2)</f>
        <v>0</v>
      </c>
      <c r="BL136" s="17" t="s">
        <v>212</v>
      </c>
      <c r="BM136" s="156" t="s">
        <v>243</v>
      </c>
    </row>
    <row r="137" spans="1:47" s="2" customFormat="1" ht="12">
      <c r="A137" s="32"/>
      <c r="B137" s="33"/>
      <c r="C137" s="32"/>
      <c r="D137" s="158" t="s">
        <v>213</v>
      </c>
      <c r="E137" s="32"/>
      <c r="F137" s="159" t="s">
        <v>241</v>
      </c>
      <c r="G137" s="32"/>
      <c r="H137" s="32"/>
      <c r="I137" s="160"/>
      <c r="J137" s="32"/>
      <c r="K137" s="32"/>
      <c r="L137" s="33"/>
      <c r="M137" s="161"/>
      <c r="N137" s="162"/>
      <c r="O137" s="58"/>
      <c r="P137" s="58"/>
      <c r="Q137" s="58"/>
      <c r="R137" s="58"/>
      <c r="S137" s="58"/>
      <c r="T137" s="59"/>
      <c r="U137" s="32"/>
      <c r="V137" s="32"/>
      <c r="W137" s="32"/>
      <c r="X137" s="32"/>
      <c r="Y137" s="32"/>
      <c r="Z137" s="32"/>
      <c r="AA137" s="32"/>
      <c r="AB137" s="32"/>
      <c r="AC137" s="32"/>
      <c r="AD137" s="32"/>
      <c r="AE137" s="32"/>
      <c r="AT137" s="17" t="s">
        <v>213</v>
      </c>
      <c r="AU137" s="17" t="s">
        <v>87</v>
      </c>
    </row>
    <row r="138" spans="1:65" s="2" customFormat="1" ht="16.5" customHeight="1">
      <c r="A138" s="32"/>
      <c r="B138" s="143"/>
      <c r="C138" s="144" t="s">
        <v>228</v>
      </c>
      <c r="D138" s="144" t="s">
        <v>208</v>
      </c>
      <c r="E138" s="145" t="s">
        <v>244</v>
      </c>
      <c r="F138" s="146" t="s">
        <v>245</v>
      </c>
      <c r="G138" s="147" t="s">
        <v>242</v>
      </c>
      <c r="H138" s="148">
        <v>0.4</v>
      </c>
      <c r="I138" s="149"/>
      <c r="J138" s="150">
        <f>ROUND(I138*H138,2)</f>
        <v>0</v>
      </c>
      <c r="K138" s="151"/>
      <c r="L138" s="33"/>
      <c r="M138" s="152" t="s">
        <v>1</v>
      </c>
      <c r="N138" s="153" t="s">
        <v>44</v>
      </c>
      <c r="O138" s="58"/>
      <c r="P138" s="154">
        <f>O138*H138</f>
        <v>0</v>
      </c>
      <c r="Q138" s="154">
        <v>0</v>
      </c>
      <c r="R138" s="154">
        <f>Q138*H138</f>
        <v>0</v>
      </c>
      <c r="S138" s="154">
        <v>0</v>
      </c>
      <c r="T138" s="155">
        <f>S138*H138</f>
        <v>0</v>
      </c>
      <c r="U138" s="32"/>
      <c r="V138" s="32"/>
      <c r="W138" s="32"/>
      <c r="X138" s="32"/>
      <c r="Y138" s="32"/>
      <c r="Z138" s="32"/>
      <c r="AA138" s="32"/>
      <c r="AB138" s="32"/>
      <c r="AC138" s="32"/>
      <c r="AD138" s="32"/>
      <c r="AE138" s="32"/>
      <c r="AR138" s="156" t="s">
        <v>212</v>
      </c>
      <c r="AT138" s="156" t="s">
        <v>208</v>
      </c>
      <c r="AU138" s="156" t="s">
        <v>87</v>
      </c>
      <c r="AY138" s="17" t="s">
        <v>207</v>
      </c>
      <c r="BE138" s="157">
        <f>IF(N138="základní",J138,0)</f>
        <v>0</v>
      </c>
      <c r="BF138" s="157">
        <f>IF(N138="snížená",J138,0)</f>
        <v>0</v>
      </c>
      <c r="BG138" s="157">
        <f>IF(N138="zákl. přenesená",J138,0)</f>
        <v>0</v>
      </c>
      <c r="BH138" s="157">
        <f>IF(N138="sníž. přenesená",J138,0)</f>
        <v>0</v>
      </c>
      <c r="BI138" s="157">
        <f>IF(N138="nulová",J138,0)</f>
        <v>0</v>
      </c>
      <c r="BJ138" s="17" t="s">
        <v>87</v>
      </c>
      <c r="BK138" s="157">
        <f>ROUND(I138*H138,2)</f>
        <v>0</v>
      </c>
      <c r="BL138" s="17" t="s">
        <v>212</v>
      </c>
      <c r="BM138" s="156" t="s">
        <v>246</v>
      </c>
    </row>
    <row r="139" spans="1:47" s="2" customFormat="1" ht="12">
      <c r="A139" s="32"/>
      <c r="B139" s="33"/>
      <c r="C139" s="32"/>
      <c r="D139" s="158" t="s">
        <v>213</v>
      </c>
      <c r="E139" s="32"/>
      <c r="F139" s="159" t="s">
        <v>245</v>
      </c>
      <c r="G139" s="32"/>
      <c r="H139" s="32"/>
      <c r="I139" s="160"/>
      <c r="J139" s="32"/>
      <c r="K139" s="32"/>
      <c r="L139" s="33"/>
      <c r="M139" s="161"/>
      <c r="N139" s="162"/>
      <c r="O139" s="58"/>
      <c r="P139" s="58"/>
      <c r="Q139" s="58"/>
      <c r="R139" s="58"/>
      <c r="S139" s="58"/>
      <c r="T139" s="59"/>
      <c r="U139" s="32"/>
      <c r="V139" s="32"/>
      <c r="W139" s="32"/>
      <c r="X139" s="32"/>
      <c r="Y139" s="32"/>
      <c r="Z139" s="32"/>
      <c r="AA139" s="32"/>
      <c r="AB139" s="32"/>
      <c r="AC139" s="32"/>
      <c r="AD139" s="32"/>
      <c r="AE139" s="32"/>
      <c r="AT139" s="17" t="s">
        <v>213</v>
      </c>
      <c r="AU139" s="17" t="s">
        <v>87</v>
      </c>
    </row>
    <row r="140" spans="1:65" s="2" customFormat="1" ht="21.75" customHeight="1">
      <c r="A140" s="32"/>
      <c r="B140" s="143"/>
      <c r="C140" s="144" t="s">
        <v>14</v>
      </c>
      <c r="D140" s="144" t="s">
        <v>208</v>
      </c>
      <c r="E140" s="145" t="s">
        <v>247</v>
      </c>
      <c r="F140" s="146" t="s">
        <v>248</v>
      </c>
      <c r="G140" s="147" t="s">
        <v>249</v>
      </c>
      <c r="H140" s="148">
        <v>0.75</v>
      </c>
      <c r="I140" s="149"/>
      <c r="J140" s="150">
        <f>ROUND(I140*H140,2)</f>
        <v>0</v>
      </c>
      <c r="K140" s="151"/>
      <c r="L140" s="33"/>
      <c r="M140" s="152" t="s">
        <v>1</v>
      </c>
      <c r="N140" s="153" t="s">
        <v>44</v>
      </c>
      <c r="O140" s="58"/>
      <c r="P140" s="154">
        <f>O140*H140</f>
        <v>0</v>
      </c>
      <c r="Q140" s="154">
        <v>0</v>
      </c>
      <c r="R140" s="154">
        <f>Q140*H140</f>
        <v>0</v>
      </c>
      <c r="S140" s="154">
        <v>0</v>
      </c>
      <c r="T140" s="155">
        <f>S140*H140</f>
        <v>0</v>
      </c>
      <c r="U140" s="32"/>
      <c r="V140" s="32"/>
      <c r="W140" s="32"/>
      <c r="X140" s="32"/>
      <c r="Y140" s="32"/>
      <c r="Z140" s="32"/>
      <c r="AA140" s="32"/>
      <c r="AB140" s="32"/>
      <c r="AC140" s="32"/>
      <c r="AD140" s="32"/>
      <c r="AE140" s="32"/>
      <c r="AR140" s="156" t="s">
        <v>212</v>
      </c>
      <c r="AT140" s="156" t="s">
        <v>208</v>
      </c>
      <c r="AU140" s="156" t="s">
        <v>87</v>
      </c>
      <c r="AY140" s="17" t="s">
        <v>207</v>
      </c>
      <c r="BE140" s="157">
        <f>IF(N140="základní",J140,0)</f>
        <v>0</v>
      </c>
      <c r="BF140" s="157">
        <f>IF(N140="snížená",J140,0)</f>
        <v>0</v>
      </c>
      <c r="BG140" s="157">
        <f>IF(N140="zákl. přenesená",J140,0)</f>
        <v>0</v>
      </c>
      <c r="BH140" s="157">
        <f>IF(N140="sníž. přenesená",J140,0)</f>
        <v>0</v>
      </c>
      <c r="BI140" s="157">
        <f>IF(N140="nulová",J140,0)</f>
        <v>0</v>
      </c>
      <c r="BJ140" s="17" t="s">
        <v>87</v>
      </c>
      <c r="BK140" s="157">
        <f>ROUND(I140*H140,2)</f>
        <v>0</v>
      </c>
      <c r="BL140" s="17" t="s">
        <v>212</v>
      </c>
      <c r="BM140" s="156" t="s">
        <v>250</v>
      </c>
    </row>
    <row r="141" spans="1:47" s="2" customFormat="1" ht="12">
      <c r="A141" s="32"/>
      <c r="B141" s="33"/>
      <c r="C141" s="32"/>
      <c r="D141" s="158" t="s">
        <v>213</v>
      </c>
      <c r="E141" s="32"/>
      <c r="F141" s="159" t="s">
        <v>248</v>
      </c>
      <c r="G141" s="32"/>
      <c r="H141" s="32"/>
      <c r="I141" s="160"/>
      <c r="J141" s="32"/>
      <c r="K141" s="32"/>
      <c r="L141" s="33"/>
      <c r="M141" s="161"/>
      <c r="N141" s="162"/>
      <c r="O141" s="58"/>
      <c r="P141" s="58"/>
      <c r="Q141" s="58"/>
      <c r="R141" s="58"/>
      <c r="S141" s="58"/>
      <c r="T141" s="59"/>
      <c r="U141" s="32"/>
      <c r="V141" s="32"/>
      <c r="W141" s="32"/>
      <c r="X141" s="32"/>
      <c r="Y141" s="32"/>
      <c r="Z141" s="32"/>
      <c r="AA141" s="32"/>
      <c r="AB141" s="32"/>
      <c r="AC141" s="32"/>
      <c r="AD141" s="32"/>
      <c r="AE141" s="32"/>
      <c r="AT141" s="17" t="s">
        <v>213</v>
      </c>
      <c r="AU141" s="17" t="s">
        <v>87</v>
      </c>
    </row>
    <row r="142" spans="1:65" s="2" customFormat="1" ht="21.75" customHeight="1">
      <c r="A142" s="32"/>
      <c r="B142" s="143"/>
      <c r="C142" s="144" t="s">
        <v>231</v>
      </c>
      <c r="D142" s="144" t="s">
        <v>208</v>
      </c>
      <c r="E142" s="145" t="s">
        <v>251</v>
      </c>
      <c r="F142" s="146" t="s">
        <v>252</v>
      </c>
      <c r="G142" s="147" t="s">
        <v>249</v>
      </c>
      <c r="H142" s="148">
        <v>0.75</v>
      </c>
      <c r="I142" s="149"/>
      <c r="J142" s="150">
        <f>ROUND(I142*H142,2)</f>
        <v>0</v>
      </c>
      <c r="K142" s="151"/>
      <c r="L142" s="33"/>
      <c r="M142" s="152" t="s">
        <v>1</v>
      </c>
      <c r="N142" s="153" t="s">
        <v>44</v>
      </c>
      <c r="O142" s="58"/>
      <c r="P142" s="154">
        <f>O142*H142</f>
        <v>0</v>
      </c>
      <c r="Q142" s="154">
        <v>0</v>
      </c>
      <c r="R142" s="154">
        <f>Q142*H142</f>
        <v>0</v>
      </c>
      <c r="S142" s="154">
        <v>0</v>
      </c>
      <c r="T142" s="155">
        <f>S142*H142</f>
        <v>0</v>
      </c>
      <c r="U142" s="32"/>
      <c r="V142" s="32"/>
      <c r="W142" s="32"/>
      <c r="X142" s="32"/>
      <c r="Y142" s="32"/>
      <c r="Z142" s="32"/>
      <c r="AA142" s="32"/>
      <c r="AB142" s="32"/>
      <c r="AC142" s="32"/>
      <c r="AD142" s="32"/>
      <c r="AE142" s="32"/>
      <c r="AR142" s="156" t="s">
        <v>212</v>
      </c>
      <c r="AT142" s="156" t="s">
        <v>208</v>
      </c>
      <c r="AU142" s="156" t="s">
        <v>87</v>
      </c>
      <c r="AY142" s="17" t="s">
        <v>207</v>
      </c>
      <c r="BE142" s="157">
        <f>IF(N142="základní",J142,0)</f>
        <v>0</v>
      </c>
      <c r="BF142" s="157">
        <f>IF(N142="snížená",J142,0)</f>
        <v>0</v>
      </c>
      <c r="BG142" s="157">
        <f>IF(N142="zákl. přenesená",J142,0)</f>
        <v>0</v>
      </c>
      <c r="BH142" s="157">
        <f>IF(N142="sníž. přenesená",J142,0)</f>
        <v>0</v>
      </c>
      <c r="BI142" s="157">
        <f>IF(N142="nulová",J142,0)</f>
        <v>0</v>
      </c>
      <c r="BJ142" s="17" t="s">
        <v>87</v>
      </c>
      <c r="BK142" s="157">
        <f>ROUND(I142*H142,2)</f>
        <v>0</v>
      </c>
      <c r="BL142" s="17" t="s">
        <v>212</v>
      </c>
      <c r="BM142" s="156" t="s">
        <v>253</v>
      </c>
    </row>
    <row r="143" spans="1:47" s="2" customFormat="1" ht="12">
      <c r="A143" s="32"/>
      <c r="B143" s="33"/>
      <c r="C143" s="32"/>
      <c r="D143" s="158" t="s">
        <v>213</v>
      </c>
      <c r="E143" s="32"/>
      <c r="F143" s="159" t="s">
        <v>252</v>
      </c>
      <c r="G143" s="32"/>
      <c r="H143" s="32"/>
      <c r="I143" s="160"/>
      <c r="J143" s="32"/>
      <c r="K143" s="32"/>
      <c r="L143" s="33"/>
      <c r="M143" s="161"/>
      <c r="N143" s="162"/>
      <c r="O143" s="58"/>
      <c r="P143" s="58"/>
      <c r="Q143" s="58"/>
      <c r="R143" s="58"/>
      <c r="S143" s="58"/>
      <c r="T143" s="59"/>
      <c r="U143" s="32"/>
      <c r="V143" s="32"/>
      <c r="W143" s="32"/>
      <c r="X143" s="32"/>
      <c r="Y143" s="32"/>
      <c r="Z143" s="32"/>
      <c r="AA143" s="32"/>
      <c r="AB143" s="32"/>
      <c r="AC143" s="32"/>
      <c r="AD143" s="32"/>
      <c r="AE143" s="32"/>
      <c r="AT143" s="17" t="s">
        <v>213</v>
      </c>
      <c r="AU143" s="17" t="s">
        <v>87</v>
      </c>
    </row>
    <row r="144" spans="1:65" s="2" customFormat="1" ht="21.75" customHeight="1">
      <c r="A144" s="32"/>
      <c r="B144" s="143"/>
      <c r="C144" s="144" t="s">
        <v>254</v>
      </c>
      <c r="D144" s="144" t="s">
        <v>208</v>
      </c>
      <c r="E144" s="145" t="s">
        <v>255</v>
      </c>
      <c r="F144" s="146" t="s">
        <v>256</v>
      </c>
      <c r="G144" s="147" t="s">
        <v>257</v>
      </c>
      <c r="H144" s="148">
        <v>1</v>
      </c>
      <c r="I144" s="149"/>
      <c r="J144" s="150">
        <f>ROUND(I144*H144,2)</f>
        <v>0</v>
      </c>
      <c r="K144" s="151"/>
      <c r="L144" s="33"/>
      <c r="M144" s="152" t="s">
        <v>1</v>
      </c>
      <c r="N144" s="153" t="s">
        <v>44</v>
      </c>
      <c r="O144" s="58"/>
      <c r="P144" s="154">
        <f>O144*H144</f>
        <v>0</v>
      </c>
      <c r="Q144" s="154">
        <v>0</v>
      </c>
      <c r="R144" s="154">
        <f>Q144*H144</f>
        <v>0</v>
      </c>
      <c r="S144" s="154">
        <v>0</v>
      </c>
      <c r="T144" s="155">
        <f>S144*H144</f>
        <v>0</v>
      </c>
      <c r="U144" s="32"/>
      <c r="V144" s="32"/>
      <c r="W144" s="32"/>
      <c r="X144" s="32"/>
      <c r="Y144" s="32"/>
      <c r="Z144" s="32"/>
      <c r="AA144" s="32"/>
      <c r="AB144" s="32"/>
      <c r="AC144" s="32"/>
      <c r="AD144" s="32"/>
      <c r="AE144" s="32"/>
      <c r="AR144" s="156" t="s">
        <v>212</v>
      </c>
      <c r="AT144" s="156" t="s">
        <v>208</v>
      </c>
      <c r="AU144" s="156" t="s">
        <v>87</v>
      </c>
      <c r="AY144" s="17" t="s">
        <v>207</v>
      </c>
      <c r="BE144" s="157">
        <f>IF(N144="základní",J144,0)</f>
        <v>0</v>
      </c>
      <c r="BF144" s="157">
        <f>IF(N144="snížená",J144,0)</f>
        <v>0</v>
      </c>
      <c r="BG144" s="157">
        <f>IF(N144="zákl. přenesená",J144,0)</f>
        <v>0</v>
      </c>
      <c r="BH144" s="157">
        <f>IF(N144="sníž. přenesená",J144,0)</f>
        <v>0</v>
      </c>
      <c r="BI144" s="157">
        <f>IF(N144="nulová",J144,0)</f>
        <v>0</v>
      </c>
      <c r="BJ144" s="17" t="s">
        <v>87</v>
      </c>
      <c r="BK144" s="157">
        <f>ROUND(I144*H144,2)</f>
        <v>0</v>
      </c>
      <c r="BL144" s="17" t="s">
        <v>212</v>
      </c>
      <c r="BM144" s="156" t="s">
        <v>258</v>
      </c>
    </row>
    <row r="145" spans="1:47" s="2" customFormat="1" ht="19.5">
      <c r="A145" s="32"/>
      <c r="B145" s="33"/>
      <c r="C145" s="32"/>
      <c r="D145" s="158" t="s">
        <v>213</v>
      </c>
      <c r="E145" s="32"/>
      <c r="F145" s="159" t="s">
        <v>256</v>
      </c>
      <c r="G145" s="32"/>
      <c r="H145" s="32"/>
      <c r="I145" s="160"/>
      <c r="J145" s="32"/>
      <c r="K145" s="32"/>
      <c r="L145" s="33"/>
      <c r="M145" s="161"/>
      <c r="N145" s="162"/>
      <c r="O145" s="58"/>
      <c r="P145" s="58"/>
      <c r="Q145" s="58"/>
      <c r="R145" s="58"/>
      <c r="S145" s="58"/>
      <c r="T145" s="59"/>
      <c r="U145" s="32"/>
      <c r="V145" s="32"/>
      <c r="W145" s="32"/>
      <c r="X145" s="32"/>
      <c r="Y145" s="32"/>
      <c r="Z145" s="32"/>
      <c r="AA145" s="32"/>
      <c r="AB145" s="32"/>
      <c r="AC145" s="32"/>
      <c r="AD145" s="32"/>
      <c r="AE145" s="32"/>
      <c r="AT145" s="17" t="s">
        <v>213</v>
      </c>
      <c r="AU145" s="17" t="s">
        <v>87</v>
      </c>
    </row>
    <row r="146" spans="1:65" s="2" customFormat="1" ht="21.75" customHeight="1">
      <c r="A146" s="32"/>
      <c r="B146" s="143"/>
      <c r="C146" s="144" t="s">
        <v>235</v>
      </c>
      <c r="D146" s="144" t="s">
        <v>208</v>
      </c>
      <c r="E146" s="145" t="s">
        <v>259</v>
      </c>
      <c r="F146" s="146" t="s">
        <v>260</v>
      </c>
      <c r="G146" s="147" t="s">
        <v>257</v>
      </c>
      <c r="H146" s="148">
        <v>1</v>
      </c>
      <c r="I146" s="149"/>
      <c r="J146" s="150">
        <f>ROUND(I146*H146,2)</f>
        <v>0</v>
      </c>
      <c r="K146" s="151"/>
      <c r="L146" s="33"/>
      <c r="M146" s="152" t="s">
        <v>1</v>
      </c>
      <c r="N146" s="153" t="s">
        <v>44</v>
      </c>
      <c r="O146" s="58"/>
      <c r="P146" s="154">
        <f>O146*H146</f>
        <v>0</v>
      </c>
      <c r="Q146" s="154">
        <v>0</v>
      </c>
      <c r="R146" s="154">
        <f>Q146*H146</f>
        <v>0</v>
      </c>
      <c r="S146" s="154">
        <v>0</v>
      </c>
      <c r="T146" s="155">
        <f>S146*H146</f>
        <v>0</v>
      </c>
      <c r="U146" s="32"/>
      <c r="V146" s="32"/>
      <c r="W146" s="32"/>
      <c r="X146" s="32"/>
      <c r="Y146" s="32"/>
      <c r="Z146" s="32"/>
      <c r="AA146" s="32"/>
      <c r="AB146" s="32"/>
      <c r="AC146" s="32"/>
      <c r="AD146" s="32"/>
      <c r="AE146" s="32"/>
      <c r="AR146" s="156" t="s">
        <v>212</v>
      </c>
      <c r="AT146" s="156" t="s">
        <v>208</v>
      </c>
      <c r="AU146" s="156" t="s">
        <v>87</v>
      </c>
      <c r="AY146" s="17" t="s">
        <v>207</v>
      </c>
      <c r="BE146" s="157">
        <f>IF(N146="základní",J146,0)</f>
        <v>0</v>
      </c>
      <c r="BF146" s="157">
        <f>IF(N146="snížená",J146,0)</f>
        <v>0</v>
      </c>
      <c r="BG146" s="157">
        <f>IF(N146="zákl. přenesená",J146,0)</f>
        <v>0</v>
      </c>
      <c r="BH146" s="157">
        <f>IF(N146="sníž. přenesená",J146,0)</f>
        <v>0</v>
      </c>
      <c r="BI146" s="157">
        <f>IF(N146="nulová",J146,0)</f>
        <v>0</v>
      </c>
      <c r="BJ146" s="17" t="s">
        <v>87</v>
      </c>
      <c r="BK146" s="157">
        <f>ROUND(I146*H146,2)</f>
        <v>0</v>
      </c>
      <c r="BL146" s="17" t="s">
        <v>212</v>
      </c>
      <c r="BM146" s="156" t="s">
        <v>261</v>
      </c>
    </row>
    <row r="147" spans="1:47" s="2" customFormat="1" ht="19.5">
      <c r="A147" s="32"/>
      <c r="B147" s="33"/>
      <c r="C147" s="32"/>
      <c r="D147" s="158" t="s">
        <v>213</v>
      </c>
      <c r="E147" s="32"/>
      <c r="F147" s="159" t="s">
        <v>260</v>
      </c>
      <c r="G147" s="32"/>
      <c r="H147" s="32"/>
      <c r="I147" s="160"/>
      <c r="J147" s="32"/>
      <c r="K147" s="32"/>
      <c r="L147" s="33"/>
      <c r="M147" s="161"/>
      <c r="N147" s="162"/>
      <c r="O147" s="58"/>
      <c r="P147" s="58"/>
      <c r="Q147" s="58"/>
      <c r="R147" s="58"/>
      <c r="S147" s="58"/>
      <c r="T147" s="59"/>
      <c r="U147" s="32"/>
      <c r="V147" s="32"/>
      <c r="W147" s="32"/>
      <c r="X147" s="32"/>
      <c r="Y147" s="32"/>
      <c r="Z147" s="32"/>
      <c r="AA147" s="32"/>
      <c r="AB147" s="32"/>
      <c r="AC147" s="32"/>
      <c r="AD147" s="32"/>
      <c r="AE147" s="32"/>
      <c r="AT147" s="17" t="s">
        <v>213</v>
      </c>
      <c r="AU147" s="17" t="s">
        <v>87</v>
      </c>
    </row>
    <row r="148" spans="1:65" s="2" customFormat="1" ht="21.75" customHeight="1">
      <c r="A148" s="32"/>
      <c r="B148" s="143"/>
      <c r="C148" s="144" t="s">
        <v>8</v>
      </c>
      <c r="D148" s="144" t="s">
        <v>208</v>
      </c>
      <c r="E148" s="145" t="s">
        <v>262</v>
      </c>
      <c r="F148" s="146" t="s">
        <v>263</v>
      </c>
      <c r="G148" s="147" t="s">
        <v>257</v>
      </c>
      <c r="H148" s="148">
        <v>1</v>
      </c>
      <c r="I148" s="149"/>
      <c r="J148" s="150">
        <f>ROUND(I148*H148,2)</f>
        <v>0</v>
      </c>
      <c r="K148" s="151"/>
      <c r="L148" s="33"/>
      <c r="M148" s="152" t="s">
        <v>1</v>
      </c>
      <c r="N148" s="153" t="s">
        <v>44</v>
      </c>
      <c r="O148" s="58"/>
      <c r="P148" s="154">
        <f>O148*H148</f>
        <v>0</v>
      </c>
      <c r="Q148" s="154">
        <v>0</v>
      </c>
      <c r="R148" s="154">
        <f>Q148*H148</f>
        <v>0</v>
      </c>
      <c r="S148" s="154">
        <v>0</v>
      </c>
      <c r="T148" s="155">
        <f>S148*H148</f>
        <v>0</v>
      </c>
      <c r="U148" s="32"/>
      <c r="V148" s="32"/>
      <c r="W148" s="32"/>
      <c r="X148" s="32"/>
      <c r="Y148" s="32"/>
      <c r="Z148" s="32"/>
      <c r="AA148" s="32"/>
      <c r="AB148" s="32"/>
      <c r="AC148" s="32"/>
      <c r="AD148" s="32"/>
      <c r="AE148" s="32"/>
      <c r="AR148" s="156" t="s">
        <v>212</v>
      </c>
      <c r="AT148" s="156" t="s">
        <v>208</v>
      </c>
      <c r="AU148" s="156" t="s">
        <v>87</v>
      </c>
      <c r="AY148" s="17" t="s">
        <v>207</v>
      </c>
      <c r="BE148" s="157">
        <f>IF(N148="základní",J148,0)</f>
        <v>0</v>
      </c>
      <c r="BF148" s="157">
        <f>IF(N148="snížená",J148,0)</f>
        <v>0</v>
      </c>
      <c r="BG148" s="157">
        <f>IF(N148="zákl. přenesená",J148,0)</f>
        <v>0</v>
      </c>
      <c r="BH148" s="157">
        <f>IF(N148="sníž. přenesená",J148,0)</f>
        <v>0</v>
      </c>
      <c r="BI148" s="157">
        <f>IF(N148="nulová",J148,0)</f>
        <v>0</v>
      </c>
      <c r="BJ148" s="17" t="s">
        <v>87</v>
      </c>
      <c r="BK148" s="157">
        <f>ROUND(I148*H148,2)</f>
        <v>0</v>
      </c>
      <c r="BL148" s="17" t="s">
        <v>212</v>
      </c>
      <c r="BM148" s="156" t="s">
        <v>264</v>
      </c>
    </row>
    <row r="149" spans="1:47" s="2" customFormat="1" ht="19.5">
      <c r="A149" s="32"/>
      <c r="B149" s="33"/>
      <c r="C149" s="32"/>
      <c r="D149" s="158" t="s">
        <v>213</v>
      </c>
      <c r="E149" s="32"/>
      <c r="F149" s="159" t="s">
        <v>263</v>
      </c>
      <c r="G149" s="32"/>
      <c r="H149" s="32"/>
      <c r="I149" s="160"/>
      <c r="J149" s="32"/>
      <c r="K149" s="32"/>
      <c r="L149" s="33"/>
      <c r="M149" s="161"/>
      <c r="N149" s="162"/>
      <c r="O149" s="58"/>
      <c r="P149" s="58"/>
      <c r="Q149" s="58"/>
      <c r="R149" s="58"/>
      <c r="S149" s="58"/>
      <c r="T149" s="59"/>
      <c r="U149" s="32"/>
      <c r="V149" s="32"/>
      <c r="W149" s="32"/>
      <c r="X149" s="32"/>
      <c r="Y149" s="32"/>
      <c r="Z149" s="32"/>
      <c r="AA149" s="32"/>
      <c r="AB149" s="32"/>
      <c r="AC149" s="32"/>
      <c r="AD149" s="32"/>
      <c r="AE149" s="32"/>
      <c r="AT149" s="17" t="s">
        <v>213</v>
      </c>
      <c r="AU149" s="17" t="s">
        <v>87</v>
      </c>
    </row>
    <row r="150" spans="1:65" s="2" customFormat="1" ht="21.75" customHeight="1">
      <c r="A150" s="32"/>
      <c r="B150" s="143"/>
      <c r="C150" s="144" t="s">
        <v>238</v>
      </c>
      <c r="D150" s="144" t="s">
        <v>208</v>
      </c>
      <c r="E150" s="145" t="s">
        <v>265</v>
      </c>
      <c r="F150" s="146" t="s">
        <v>266</v>
      </c>
      <c r="G150" s="147" t="s">
        <v>267</v>
      </c>
      <c r="H150" s="148">
        <v>500</v>
      </c>
      <c r="I150" s="149"/>
      <c r="J150" s="150">
        <f>ROUND(I150*H150,2)</f>
        <v>0</v>
      </c>
      <c r="K150" s="151"/>
      <c r="L150" s="33"/>
      <c r="M150" s="152" t="s">
        <v>1</v>
      </c>
      <c r="N150" s="153" t="s">
        <v>44</v>
      </c>
      <c r="O150" s="58"/>
      <c r="P150" s="154">
        <f>O150*H150</f>
        <v>0</v>
      </c>
      <c r="Q150" s="154">
        <v>0</v>
      </c>
      <c r="R150" s="154">
        <f>Q150*H150</f>
        <v>0</v>
      </c>
      <c r="S150" s="154">
        <v>0</v>
      </c>
      <c r="T150" s="155">
        <f>S150*H150</f>
        <v>0</v>
      </c>
      <c r="U150" s="32"/>
      <c r="V150" s="32"/>
      <c r="W150" s="32"/>
      <c r="X150" s="32"/>
      <c r="Y150" s="32"/>
      <c r="Z150" s="32"/>
      <c r="AA150" s="32"/>
      <c r="AB150" s="32"/>
      <c r="AC150" s="32"/>
      <c r="AD150" s="32"/>
      <c r="AE150" s="32"/>
      <c r="AR150" s="156" t="s">
        <v>212</v>
      </c>
      <c r="AT150" s="156" t="s">
        <v>208</v>
      </c>
      <c r="AU150" s="156" t="s">
        <v>87</v>
      </c>
      <c r="AY150" s="17" t="s">
        <v>207</v>
      </c>
      <c r="BE150" s="157">
        <f>IF(N150="základní",J150,0)</f>
        <v>0</v>
      </c>
      <c r="BF150" s="157">
        <f>IF(N150="snížená",J150,0)</f>
        <v>0</v>
      </c>
      <c r="BG150" s="157">
        <f>IF(N150="zákl. přenesená",J150,0)</f>
        <v>0</v>
      </c>
      <c r="BH150" s="157">
        <f>IF(N150="sníž. přenesená",J150,0)</f>
        <v>0</v>
      </c>
      <c r="BI150" s="157">
        <f>IF(N150="nulová",J150,0)</f>
        <v>0</v>
      </c>
      <c r="BJ150" s="17" t="s">
        <v>87</v>
      </c>
      <c r="BK150" s="157">
        <f>ROUND(I150*H150,2)</f>
        <v>0</v>
      </c>
      <c r="BL150" s="17" t="s">
        <v>212</v>
      </c>
      <c r="BM150" s="156" t="s">
        <v>268</v>
      </c>
    </row>
    <row r="151" spans="1:47" s="2" customFormat="1" ht="19.5">
      <c r="A151" s="32"/>
      <c r="B151" s="33"/>
      <c r="C151" s="32"/>
      <c r="D151" s="158" t="s">
        <v>213</v>
      </c>
      <c r="E151" s="32"/>
      <c r="F151" s="159" t="s">
        <v>266</v>
      </c>
      <c r="G151" s="32"/>
      <c r="H151" s="32"/>
      <c r="I151" s="160"/>
      <c r="J151" s="32"/>
      <c r="K151" s="32"/>
      <c r="L151" s="33"/>
      <c r="M151" s="161"/>
      <c r="N151" s="162"/>
      <c r="O151" s="58"/>
      <c r="P151" s="58"/>
      <c r="Q151" s="58"/>
      <c r="R151" s="58"/>
      <c r="S151" s="58"/>
      <c r="T151" s="59"/>
      <c r="U151" s="32"/>
      <c r="V151" s="32"/>
      <c r="W151" s="32"/>
      <c r="X151" s="32"/>
      <c r="Y151" s="32"/>
      <c r="Z151" s="32"/>
      <c r="AA151" s="32"/>
      <c r="AB151" s="32"/>
      <c r="AC151" s="32"/>
      <c r="AD151" s="32"/>
      <c r="AE151" s="32"/>
      <c r="AT151" s="17" t="s">
        <v>213</v>
      </c>
      <c r="AU151" s="17" t="s">
        <v>87</v>
      </c>
    </row>
    <row r="152" spans="1:65" s="2" customFormat="1" ht="33" customHeight="1">
      <c r="A152" s="32"/>
      <c r="B152" s="143"/>
      <c r="C152" s="144" t="s">
        <v>269</v>
      </c>
      <c r="D152" s="144" t="s">
        <v>208</v>
      </c>
      <c r="E152" s="145" t="s">
        <v>270</v>
      </c>
      <c r="F152" s="146" t="s">
        <v>271</v>
      </c>
      <c r="G152" s="147" t="s">
        <v>211</v>
      </c>
      <c r="H152" s="148">
        <v>34</v>
      </c>
      <c r="I152" s="149"/>
      <c r="J152" s="150">
        <f>ROUND(I152*H152,2)</f>
        <v>0</v>
      </c>
      <c r="K152" s="151"/>
      <c r="L152" s="33"/>
      <c r="M152" s="152" t="s">
        <v>1</v>
      </c>
      <c r="N152" s="153" t="s">
        <v>44</v>
      </c>
      <c r="O152" s="58"/>
      <c r="P152" s="154">
        <f>O152*H152</f>
        <v>0</v>
      </c>
      <c r="Q152" s="154">
        <v>0</v>
      </c>
      <c r="R152" s="154">
        <f>Q152*H152</f>
        <v>0</v>
      </c>
      <c r="S152" s="154">
        <v>0</v>
      </c>
      <c r="T152" s="155">
        <f>S152*H152</f>
        <v>0</v>
      </c>
      <c r="U152" s="32"/>
      <c r="V152" s="32"/>
      <c r="W152" s="32"/>
      <c r="X152" s="32"/>
      <c r="Y152" s="32"/>
      <c r="Z152" s="32"/>
      <c r="AA152" s="32"/>
      <c r="AB152" s="32"/>
      <c r="AC152" s="32"/>
      <c r="AD152" s="32"/>
      <c r="AE152" s="32"/>
      <c r="AR152" s="156" t="s">
        <v>212</v>
      </c>
      <c r="AT152" s="156" t="s">
        <v>208</v>
      </c>
      <c r="AU152" s="156" t="s">
        <v>87</v>
      </c>
      <c r="AY152" s="17" t="s">
        <v>207</v>
      </c>
      <c r="BE152" s="157">
        <f>IF(N152="základní",J152,0)</f>
        <v>0</v>
      </c>
      <c r="BF152" s="157">
        <f>IF(N152="snížená",J152,0)</f>
        <v>0</v>
      </c>
      <c r="BG152" s="157">
        <f>IF(N152="zákl. přenesená",J152,0)</f>
        <v>0</v>
      </c>
      <c r="BH152" s="157">
        <f>IF(N152="sníž. přenesená",J152,0)</f>
        <v>0</v>
      </c>
      <c r="BI152" s="157">
        <f>IF(N152="nulová",J152,0)</f>
        <v>0</v>
      </c>
      <c r="BJ152" s="17" t="s">
        <v>87</v>
      </c>
      <c r="BK152" s="157">
        <f>ROUND(I152*H152,2)</f>
        <v>0</v>
      </c>
      <c r="BL152" s="17" t="s">
        <v>212</v>
      </c>
      <c r="BM152" s="156" t="s">
        <v>272</v>
      </c>
    </row>
    <row r="153" spans="1:47" s="2" customFormat="1" ht="19.5">
      <c r="A153" s="32"/>
      <c r="B153" s="33"/>
      <c r="C153" s="32"/>
      <c r="D153" s="158" t="s">
        <v>213</v>
      </c>
      <c r="E153" s="32"/>
      <c r="F153" s="159" t="s">
        <v>271</v>
      </c>
      <c r="G153" s="32"/>
      <c r="H153" s="32"/>
      <c r="I153" s="160"/>
      <c r="J153" s="32"/>
      <c r="K153" s="32"/>
      <c r="L153" s="33"/>
      <c r="M153" s="161"/>
      <c r="N153" s="162"/>
      <c r="O153" s="58"/>
      <c r="P153" s="58"/>
      <c r="Q153" s="58"/>
      <c r="R153" s="58"/>
      <c r="S153" s="58"/>
      <c r="T153" s="59"/>
      <c r="U153" s="32"/>
      <c r="V153" s="32"/>
      <c r="W153" s="32"/>
      <c r="X153" s="32"/>
      <c r="Y153" s="32"/>
      <c r="Z153" s="32"/>
      <c r="AA153" s="32"/>
      <c r="AB153" s="32"/>
      <c r="AC153" s="32"/>
      <c r="AD153" s="32"/>
      <c r="AE153" s="32"/>
      <c r="AT153" s="17" t="s">
        <v>213</v>
      </c>
      <c r="AU153" s="17" t="s">
        <v>87</v>
      </c>
    </row>
    <row r="154" spans="1:65" s="2" customFormat="1" ht="33" customHeight="1">
      <c r="A154" s="32"/>
      <c r="B154" s="143"/>
      <c r="C154" s="144" t="s">
        <v>243</v>
      </c>
      <c r="D154" s="144" t="s">
        <v>208</v>
      </c>
      <c r="E154" s="145" t="s">
        <v>273</v>
      </c>
      <c r="F154" s="146" t="s">
        <v>274</v>
      </c>
      <c r="G154" s="147" t="s">
        <v>267</v>
      </c>
      <c r="H154" s="148">
        <v>45</v>
      </c>
      <c r="I154" s="149"/>
      <c r="J154" s="150">
        <f>ROUND(I154*H154,2)</f>
        <v>0</v>
      </c>
      <c r="K154" s="151"/>
      <c r="L154" s="33"/>
      <c r="M154" s="152" t="s">
        <v>1</v>
      </c>
      <c r="N154" s="153" t="s">
        <v>44</v>
      </c>
      <c r="O154" s="58"/>
      <c r="P154" s="154">
        <f>O154*H154</f>
        <v>0</v>
      </c>
      <c r="Q154" s="154">
        <v>0</v>
      </c>
      <c r="R154" s="154">
        <f>Q154*H154</f>
        <v>0</v>
      </c>
      <c r="S154" s="154">
        <v>0</v>
      </c>
      <c r="T154" s="155">
        <f>S154*H154</f>
        <v>0</v>
      </c>
      <c r="U154" s="32"/>
      <c r="V154" s="32"/>
      <c r="W154" s="32"/>
      <c r="X154" s="32"/>
      <c r="Y154" s="32"/>
      <c r="Z154" s="32"/>
      <c r="AA154" s="32"/>
      <c r="AB154" s="32"/>
      <c r="AC154" s="32"/>
      <c r="AD154" s="32"/>
      <c r="AE154" s="32"/>
      <c r="AR154" s="156" t="s">
        <v>212</v>
      </c>
      <c r="AT154" s="156" t="s">
        <v>208</v>
      </c>
      <c r="AU154" s="156" t="s">
        <v>87</v>
      </c>
      <c r="AY154" s="17" t="s">
        <v>207</v>
      </c>
      <c r="BE154" s="157">
        <f>IF(N154="základní",J154,0)</f>
        <v>0</v>
      </c>
      <c r="BF154" s="157">
        <f>IF(N154="snížená",J154,0)</f>
        <v>0</v>
      </c>
      <c r="BG154" s="157">
        <f>IF(N154="zákl. přenesená",J154,0)</f>
        <v>0</v>
      </c>
      <c r="BH154" s="157">
        <f>IF(N154="sníž. přenesená",J154,0)</f>
        <v>0</v>
      </c>
      <c r="BI154" s="157">
        <f>IF(N154="nulová",J154,0)</f>
        <v>0</v>
      </c>
      <c r="BJ154" s="17" t="s">
        <v>87</v>
      </c>
      <c r="BK154" s="157">
        <f>ROUND(I154*H154,2)</f>
        <v>0</v>
      </c>
      <c r="BL154" s="17" t="s">
        <v>212</v>
      </c>
      <c r="BM154" s="156" t="s">
        <v>275</v>
      </c>
    </row>
    <row r="155" spans="1:47" s="2" customFormat="1" ht="19.5">
      <c r="A155" s="32"/>
      <c r="B155" s="33"/>
      <c r="C155" s="32"/>
      <c r="D155" s="158" t="s">
        <v>213</v>
      </c>
      <c r="E155" s="32"/>
      <c r="F155" s="159" t="s">
        <v>274</v>
      </c>
      <c r="G155" s="32"/>
      <c r="H155" s="32"/>
      <c r="I155" s="160"/>
      <c r="J155" s="32"/>
      <c r="K155" s="32"/>
      <c r="L155" s="33"/>
      <c r="M155" s="161"/>
      <c r="N155" s="162"/>
      <c r="O155" s="58"/>
      <c r="P155" s="58"/>
      <c r="Q155" s="58"/>
      <c r="R155" s="58"/>
      <c r="S155" s="58"/>
      <c r="T155" s="59"/>
      <c r="U155" s="32"/>
      <c r="V155" s="32"/>
      <c r="W155" s="32"/>
      <c r="X155" s="32"/>
      <c r="Y155" s="32"/>
      <c r="Z155" s="32"/>
      <c r="AA155" s="32"/>
      <c r="AB155" s="32"/>
      <c r="AC155" s="32"/>
      <c r="AD155" s="32"/>
      <c r="AE155" s="32"/>
      <c r="AT155" s="17" t="s">
        <v>213</v>
      </c>
      <c r="AU155" s="17" t="s">
        <v>87</v>
      </c>
    </row>
    <row r="156" spans="1:65" s="2" customFormat="1" ht="21.75" customHeight="1">
      <c r="A156" s="32"/>
      <c r="B156" s="143"/>
      <c r="C156" s="144" t="s">
        <v>276</v>
      </c>
      <c r="D156" s="144" t="s">
        <v>208</v>
      </c>
      <c r="E156" s="145" t="s">
        <v>277</v>
      </c>
      <c r="F156" s="146" t="s">
        <v>278</v>
      </c>
      <c r="G156" s="147" t="s">
        <v>267</v>
      </c>
      <c r="H156" s="148">
        <v>160</v>
      </c>
      <c r="I156" s="149"/>
      <c r="J156" s="150">
        <f>ROUND(I156*H156,2)</f>
        <v>0</v>
      </c>
      <c r="K156" s="151"/>
      <c r="L156" s="33"/>
      <c r="M156" s="152" t="s">
        <v>1</v>
      </c>
      <c r="N156" s="153" t="s">
        <v>44</v>
      </c>
      <c r="O156" s="58"/>
      <c r="P156" s="154">
        <f>O156*H156</f>
        <v>0</v>
      </c>
      <c r="Q156" s="154">
        <v>0</v>
      </c>
      <c r="R156" s="154">
        <f>Q156*H156</f>
        <v>0</v>
      </c>
      <c r="S156" s="154">
        <v>0</v>
      </c>
      <c r="T156" s="155">
        <f>S156*H156</f>
        <v>0</v>
      </c>
      <c r="U156" s="32"/>
      <c r="V156" s="32"/>
      <c r="W156" s="32"/>
      <c r="X156" s="32"/>
      <c r="Y156" s="32"/>
      <c r="Z156" s="32"/>
      <c r="AA156" s="32"/>
      <c r="AB156" s="32"/>
      <c r="AC156" s="32"/>
      <c r="AD156" s="32"/>
      <c r="AE156" s="32"/>
      <c r="AR156" s="156" t="s">
        <v>212</v>
      </c>
      <c r="AT156" s="156" t="s">
        <v>208</v>
      </c>
      <c r="AU156" s="156" t="s">
        <v>87</v>
      </c>
      <c r="AY156" s="17" t="s">
        <v>207</v>
      </c>
      <c r="BE156" s="157">
        <f>IF(N156="základní",J156,0)</f>
        <v>0</v>
      </c>
      <c r="BF156" s="157">
        <f>IF(N156="snížená",J156,0)</f>
        <v>0</v>
      </c>
      <c r="BG156" s="157">
        <f>IF(N156="zákl. přenesená",J156,0)</f>
        <v>0</v>
      </c>
      <c r="BH156" s="157">
        <f>IF(N156="sníž. přenesená",J156,0)</f>
        <v>0</v>
      </c>
      <c r="BI156" s="157">
        <f>IF(N156="nulová",J156,0)</f>
        <v>0</v>
      </c>
      <c r="BJ156" s="17" t="s">
        <v>87</v>
      </c>
      <c r="BK156" s="157">
        <f>ROUND(I156*H156,2)</f>
        <v>0</v>
      </c>
      <c r="BL156" s="17" t="s">
        <v>212</v>
      </c>
      <c r="BM156" s="156" t="s">
        <v>279</v>
      </c>
    </row>
    <row r="157" spans="1:47" s="2" customFormat="1" ht="19.5">
      <c r="A157" s="32"/>
      <c r="B157" s="33"/>
      <c r="C157" s="32"/>
      <c r="D157" s="158" t="s">
        <v>213</v>
      </c>
      <c r="E157" s="32"/>
      <c r="F157" s="159" t="s">
        <v>278</v>
      </c>
      <c r="G157" s="32"/>
      <c r="H157" s="32"/>
      <c r="I157" s="160"/>
      <c r="J157" s="32"/>
      <c r="K157" s="32"/>
      <c r="L157" s="33"/>
      <c r="M157" s="161"/>
      <c r="N157" s="162"/>
      <c r="O157" s="58"/>
      <c r="P157" s="58"/>
      <c r="Q157" s="58"/>
      <c r="R157" s="58"/>
      <c r="S157" s="58"/>
      <c r="T157" s="59"/>
      <c r="U157" s="32"/>
      <c r="V157" s="32"/>
      <c r="W157" s="32"/>
      <c r="X157" s="32"/>
      <c r="Y157" s="32"/>
      <c r="Z157" s="32"/>
      <c r="AA157" s="32"/>
      <c r="AB157" s="32"/>
      <c r="AC157" s="32"/>
      <c r="AD157" s="32"/>
      <c r="AE157" s="32"/>
      <c r="AT157" s="17" t="s">
        <v>213</v>
      </c>
      <c r="AU157" s="17" t="s">
        <v>87</v>
      </c>
    </row>
    <row r="158" spans="1:65" s="2" customFormat="1" ht="33" customHeight="1">
      <c r="A158" s="32"/>
      <c r="B158" s="143"/>
      <c r="C158" s="144" t="s">
        <v>246</v>
      </c>
      <c r="D158" s="144" t="s">
        <v>208</v>
      </c>
      <c r="E158" s="145" t="s">
        <v>280</v>
      </c>
      <c r="F158" s="146" t="s">
        <v>281</v>
      </c>
      <c r="G158" s="147" t="s">
        <v>267</v>
      </c>
      <c r="H158" s="148">
        <v>160</v>
      </c>
      <c r="I158" s="149"/>
      <c r="J158" s="150">
        <f>ROUND(I158*H158,2)</f>
        <v>0</v>
      </c>
      <c r="K158" s="151"/>
      <c r="L158" s="33"/>
      <c r="M158" s="152" t="s">
        <v>1</v>
      </c>
      <c r="N158" s="153" t="s">
        <v>44</v>
      </c>
      <c r="O158" s="58"/>
      <c r="P158" s="154">
        <f>O158*H158</f>
        <v>0</v>
      </c>
      <c r="Q158" s="154">
        <v>0</v>
      </c>
      <c r="R158" s="154">
        <f>Q158*H158</f>
        <v>0</v>
      </c>
      <c r="S158" s="154">
        <v>0</v>
      </c>
      <c r="T158" s="155">
        <f>S158*H158</f>
        <v>0</v>
      </c>
      <c r="U158" s="32"/>
      <c r="V158" s="32"/>
      <c r="W158" s="32"/>
      <c r="X158" s="32"/>
      <c r="Y158" s="32"/>
      <c r="Z158" s="32"/>
      <c r="AA158" s="32"/>
      <c r="AB158" s="32"/>
      <c r="AC158" s="32"/>
      <c r="AD158" s="32"/>
      <c r="AE158" s="32"/>
      <c r="AR158" s="156" t="s">
        <v>212</v>
      </c>
      <c r="AT158" s="156" t="s">
        <v>208</v>
      </c>
      <c r="AU158" s="156" t="s">
        <v>87</v>
      </c>
      <c r="AY158" s="17" t="s">
        <v>207</v>
      </c>
      <c r="BE158" s="157">
        <f>IF(N158="základní",J158,0)</f>
        <v>0</v>
      </c>
      <c r="BF158" s="157">
        <f>IF(N158="snížená",J158,0)</f>
        <v>0</v>
      </c>
      <c r="BG158" s="157">
        <f>IF(N158="zákl. přenesená",J158,0)</f>
        <v>0</v>
      </c>
      <c r="BH158" s="157">
        <f>IF(N158="sníž. přenesená",J158,0)</f>
        <v>0</v>
      </c>
      <c r="BI158" s="157">
        <f>IF(N158="nulová",J158,0)</f>
        <v>0</v>
      </c>
      <c r="BJ158" s="17" t="s">
        <v>87</v>
      </c>
      <c r="BK158" s="157">
        <f>ROUND(I158*H158,2)</f>
        <v>0</v>
      </c>
      <c r="BL158" s="17" t="s">
        <v>212</v>
      </c>
      <c r="BM158" s="156" t="s">
        <v>282</v>
      </c>
    </row>
    <row r="159" spans="1:47" s="2" customFormat="1" ht="19.5">
      <c r="A159" s="32"/>
      <c r="B159" s="33"/>
      <c r="C159" s="32"/>
      <c r="D159" s="158" t="s">
        <v>213</v>
      </c>
      <c r="E159" s="32"/>
      <c r="F159" s="159" t="s">
        <v>281</v>
      </c>
      <c r="G159" s="32"/>
      <c r="H159" s="32"/>
      <c r="I159" s="160"/>
      <c r="J159" s="32"/>
      <c r="K159" s="32"/>
      <c r="L159" s="33"/>
      <c r="M159" s="161"/>
      <c r="N159" s="162"/>
      <c r="O159" s="58"/>
      <c r="P159" s="58"/>
      <c r="Q159" s="58"/>
      <c r="R159" s="58"/>
      <c r="S159" s="58"/>
      <c r="T159" s="59"/>
      <c r="U159" s="32"/>
      <c r="V159" s="32"/>
      <c r="W159" s="32"/>
      <c r="X159" s="32"/>
      <c r="Y159" s="32"/>
      <c r="Z159" s="32"/>
      <c r="AA159" s="32"/>
      <c r="AB159" s="32"/>
      <c r="AC159" s="32"/>
      <c r="AD159" s="32"/>
      <c r="AE159" s="32"/>
      <c r="AT159" s="17" t="s">
        <v>213</v>
      </c>
      <c r="AU159" s="17" t="s">
        <v>87</v>
      </c>
    </row>
    <row r="160" spans="1:65" s="2" customFormat="1" ht="44.25" customHeight="1">
      <c r="A160" s="32"/>
      <c r="B160" s="143"/>
      <c r="C160" s="144" t="s">
        <v>7</v>
      </c>
      <c r="D160" s="144" t="s">
        <v>208</v>
      </c>
      <c r="E160" s="145" t="s">
        <v>283</v>
      </c>
      <c r="F160" s="146" t="s">
        <v>284</v>
      </c>
      <c r="G160" s="147" t="s">
        <v>267</v>
      </c>
      <c r="H160" s="148">
        <v>250</v>
      </c>
      <c r="I160" s="149"/>
      <c r="J160" s="150">
        <f>ROUND(I160*H160,2)</f>
        <v>0</v>
      </c>
      <c r="K160" s="151"/>
      <c r="L160" s="33"/>
      <c r="M160" s="152" t="s">
        <v>1</v>
      </c>
      <c r="N160" s="153" t="s">
        <v>44</v>
      </c>
      <c r="O160" s="58"/>
      <c r="P160" s="154">
        <f>O160*H160</f>
        <v>0</v>
      </c>
      <c r="Q160" s="154">
        <v>0</v>
      </c>
      <c r="R160" s="154">
        <f>Q160*H160</f>
        <v>0</v>
      </c>
      <c r="S160" s="154">
        <v>0</v>
      </c>
      <c r="T160" s="155">
        <f>S160*H160</f>
        <v>0</v>
      </c>
      <c r="U160" s="32"/>
      <c r="V160" s="32"/>
      <c r="W160" s="32"/>
      <c r="X160" s="32"/>
      <c r="Y160" s="32"/>
      <c r="Z160" s="32"/>
      <c r="AA160" s="32"/>
      <c r="AB160" s="32"/>
      <c r="AC160" s="32"/>
      <c r="AD160" s="32"/>
      <c r="AE160" s="32"/>
      <c r="AR160" s="156" t="s">
        <v>212</v>
      </c>
      <c r="AT160" s="156" t="s">
        <v>208</v>
      </c>
      <c r="AU160" s="156" t="s">
        <v>87</v>
      </c>
      <c r="AY160" s="17" t="s">
        <v>207</v>
      </c>
      <c r="BE160" s="157">
        <f>IF(N160="základní",J160,0)</f>
        <v>0</v>
      </c>
      <c r="BF160" s="157">
        <f>IF(N160="snížená",J160,0)</f>
        <v>0</v>
      </c>
      <c r="BG160" s="157">
        <f>IF(N160="zákl. přenesená",J160,0)</f>
        <v>0</v>
      </c>
      <c r="BH160" s="157">
        <f>IF(N160="sníž. přenesená",J160,0)</f>
        <v>0</v>
      </c>
      <c r="BI160" s="157">
        <f>IF(N160="nulová",J160,0)</f>
        <v>0</v>
      </c>
      <c r="BJ160" s="17" t="s">
        <v>87</v>
      </c>
      <c r="BK160" s="157">
        <f>ROUND(I160*H160,2)</f>
        <v>0</v>
      </c>
      <c r="BL160" s="17" t="s">
        <v>212</v>
      </c>
      <c r="BM160" s="156" t="s">
        <v>285</v>
      </c>
    </row>
    <row r="161" spans="1:47" s="2" customFormat="1" ht="29.25">
      <c r="A161" s="32"/>
      <c r="B161" s="33"/>
      <c r="C161" s="32"/>
      <c r="D161" s="158" t="s">
        <v>213</v>
      </c>
      <c r="E161" s="32"/>
      <c r="F161" s="159" t="s">
        <v>284</v>
      </c>
      <c r="G161" s="32"/>
      <c r="H161" s="32"/>
      <c r="I161" s="160"/>
      <c r="J161" s="32"/>
      <c r="K161" s="32"/>
      <c r="L161" s="33"/>
      <c r="M161" s="161"/>
      <c r="N161" s="162"/>
      <c r="O161" s="58"/>
      <c r="P161" s="58"/>
      <c r="Q161" s="58"/>
      <c r="R161" s="58"/>
      <c r="S161" s="58"/>
      <c r="T161" s="59"/>
      <c r="U161" s="32"/>
      <c r="V161" s="32"/>
      <c r="W161" s="32"/>
      <c r="X161" s="32"/>
      <c r="Y161" s="32"/>
      <c r="Z161" s="32"/>
      <c r="AA161" s="32"/>
      <c r="AB161" s="32"/>
      <c r="AC161" s="32"/>
      <c r="AD161" s="32"/>
      <c r="AE161" s="32"/>
      <c r="AT161" s="17" t="s">
        <v>213</v>
      </c>
      <c r="AU161" s="17" t="s">
        <v>87</v>
      </c>
    </row>
    <row r="162" spans="1:65" s="2" customFormat="1" ht="44.25" customHeight="1">
      <c r="A162" s="32"/>
      <c r="B162" s="143"/>
      <c r="C162" s="144" t="s">
        <v>250</v>
      </c>
      <c r="D162" s="144" t="s">
        <v>208</v>
      </c>
      <c r="E162" s="145" t="s">
        <v>286</v>
      </c>
      <c r="F162" s="146" t="s">
        <v>287</v>
      </c>
      <c r="G162" s="147" t="s">
        <v>267</v>
      </c>
      <c r="H162" s="148">
        <v>250</v>
      </c>
      <c r="I162" s="149"/>
      <c r="J162" s="150">
        <f>ROUND(I162*H162,2)</f>
        <v>0</v>
      </c>
      <c r="K162" s="151"/>
      <c r="L162" s="33"/>
      <c r="M162" s="152" t="s">
        <v>1</v>
      </c>
      <c r="N162" s="153" t="s">
        <v>44</v>
      </c>
      <c r="O162" s="58"/>
      <c r="P162" s="154">
        <f>O162*H162</f>
        <v>0</v>
      </c>
      <c r="Q162" s="154">
        <v>0</v>
      </c>
      <c r="R162" s="154">
        <f>Q162*H162</f>
        <v>0</v>
      </c>
      <c r="S162" s="154">
        <v>0</v>
      </c>
      <c r="T162" s="155">
        <f>S162*H162</f>
        <v>0</v>
      </c>
      <c r="U162" s="32"/>
      <c r="V162" s="32"/>
      <c r="W162" s="32"/>
      <c r="X162" s="32"/>
      <c r="Y162" s="32"/>
      <c r="Z162" s="32"/>
      <c r="AA162" s="32"/>
      <c r="AB162" s="32"/>
      <c r="AC162" s="32"/>
      <c r="AD162" s="32"/>
      <c r="AE162" s="32"/>
      <c r="AR162" s="156" t="s">
        <v>212</v>
      </c>
      <c r="AT162" s="156" t="s">
        <v>208</v>
      </c>
      <c r="AU162" s="156" t="s">
        <v>87</v>
      </c>
      <c r="AY162" s="17" t="s">
        <v>207</v>
      </c>
      <c r="BE162" s="157">
        <f>IF(N162="základní",J162,0)</f>
        <v>0</v>
      </c>
      <c r="BF162" s="157">
        <f>IF(N162="snížená",J162,0)</f>
        <v>0</v>
      </c>
      <c r="BG162" s="157">
        <f>IF(N162="zákl. přenesená",J162,0)</f>
        <v>0</v>
      </c>
      <c r="BH162" s="157">
        <f>IF(N162="sníž. přenesená",J162,0)</f>
        <v>0</v>
      </c>
      <c r="BI162" s="157">
        <f>IF(N162="nulová",J162,0)</f>
        <v>0</v>
      </c>
      <c r="BJ162" s="17" t="s">
        <v>87</v>
      </c>
      <c r="BK162" s="157">
        <f>ROUND(I162*H162,2)</f>
        <v>0</v>
      </c>
      <c r="BL162" s="17" t="s">
        <v>212</v>
      </c>
      <c r="BM162" s="156" t="s">
        <v>288</v>
      </c>
    </row>
    <row r="163" spans="1:47" s="2" customFormat="1" ht="29.25">
      <c r="A163" s="32"/>
      <c r="B163" s="33"/>
      <c r="C163" s="32"/>
      <c r="D163" s="158" t="s">
        <v>213</v>
      </c>
      <c r="E163" s="32"/>
      <c r="F163" s="159" t="s">
        <v>287</v>
      </c>
      <c r="G163" s="32"/>
      <c r="H163" s="32"/>
      <c r="I163" s="160"/>
      <c r="J163" s="32"/>
      <c r="K163" s="32"/>
      <c r="L163" s="33"/>
      <c r="M163" s="161"/>
      <c r="N163" s="162"/>
      <c r="O163" s="58"/>
      <c r="P163" s="58"/>
      <c r="Q163" s="58"/>
      <c r="R163" s="58"/>
      <c r="S163" s="58"/>
      <c r="T163" s="59"/>
      <c r="U163" s="32"/>
      <c r="V163" s="32"/>
      <c r="W163" s="32"/>
      <c r="X163" s="32"/>
      <c r="Y163" s="32"/>
      <c r="Z163" s="32"/>
      <c r="AA163" s="32"/>
      <c r="AB163" s="32"/>
      <c r="AC163" s="32"/>
      <c r="AD163" s="32"/>
      <c r="AE163" s="32"/>
      <c r="AT163" s="17" t="s">
        <v>213</v>
      </c>
      <c r="AU163" s="17" t="s">
        <v>87</v>
      </c>
    </row>
    <row r="164" spans="1:65" s="2" customFormat="1" ht="21.75" customHeight="1">
      <c r="A164" s="32"/>
      <c r="B164" s="143"/>
      <c r="C164" s="144" t="s">
        <v>289</v>
      </c>
      <c r="D164" s="144" t="s">
        <v>208</v>
      </c>
      <c r="E164" s="145" t="s">
        <v>290</v>
      </c>
      <c r="F164" s="146" t="s">
        <v>291</v>
      </c>
      <c r="G164" s="147" t="s">
        <v>211</v>
      </c>
      <c r="H164" s="148">
        <v>2</v>
      </c>
      <c r="I164" s="149"/>
      <c r="J164" s="150">
        <f>ROUND(I164*H164,2)</f>
        <v>0</v>
      </c>
      <c r="K164" s="151"/>
      <c r="L164" s="33"/>
      <c r="M164" s="152" t="s">
        <v>1</v>
      </c>
      <c r="N164" s="153" t="s">
        <v>44</v>
      </c>
      <c r="O164" s="58"/>
      <c r="P164" s="154">
        <f>O164*H164</f>
        <v>0</v>
      </c>
      <c r="Q164" s="154">
        <v>0</v>
      </c>
      <c r="R164" s="154">
        <f>Q164*H164</f>
        <v>0</v>
      </c>
      <c r="S164" s="154">
        <v>0</v>
      </c>
      <c r="T164" s="155">
        <f>S164*H164</f>
        <v>0</v>
      </c>
      <c r="U164" s="32"/>
      <c r="V164" s="32"/>
      <c r="W164" s="32"/>
      <c r="X164" s="32"/>
      <c r="Y164" s="32"/>
      <c r="Z164" s="32"/>
      <c r="AA164" s="32"/>
      <c r="AB164" s="32"/>
      <c r="AC164" s="32"/>
      <c r="AD164" s="32"/>
      <c r="AE164" s="32"/>
      <c r="AR164" s="156" t="s">
        <v>212</v>
      </c>
      <c r="AT164" s="156" t="s">
        <v>208</v>
      </c>
      <c r="AU164" s="156" t="s">
        <v>87</v>
      </c>
      <c r="AY164" s="17" t="s">
        <v>207</v>
      </c>
      <c r="BE164" s="157">
        <f>IF(N164="základní",J164,0)</f>
        <v>0</v>
      </c>
      <c r="BF164" s="157">
        <f>IF(N164="snížená",J164,0)</f>
        <v>0</v>
      </c>
      <c r="BG164" s="157">
        <f>IF(N164="zákl. přenesená",J164,0)</f>
        <v>0</v>
      </c>
      <c r="BH164" s="157">
        <f>IF(N164="sníž. přenesená",J164,0)</f>
        <v>0</v>
      </c>
      <c r="BI164" s="157">
        <f>IF(N164="nulová",J164,0)</f>
        <v>0</v>
      </c>
      <c r="BJ164" s="17" t="s">
        <v>87</v>
      </c>
      <c r="BK164" s="157">
        <f>ROUND(I164*H164,2)</f>
        <v>0</v>
      </c>
      <c r="BL164" s="17" t="s">
        <v>212</v>
      </c>
      <c r="BM164" s="156" t="s">
        <v>292</v>
      </c>
    </row>
    <row r="165" spans="1:47" s="2" customFormat="1" ht="19.5">
      <c r="A165" s="32"/>
      <c r="B165" s="33"/>
      <c r="C165" s="32"/>
      <c r="D165" s="158" t="s">
        <v>213</v>
      </c>
      <c r="E165" s="32"/>
      <c r="F165" s="159" t="s">
        <v>291</v>
      </c>
      <c r="G165" s="32"/>
      <c r="H165" s="32"/>
      <c r="I165" s="160"/>
      <c r="J165" s="32"/>
      <c r="K165" s="32"/>
      <c r="L165" s="33"/>
      <c r="M165" s="161"/>
      <c r="N165" s="162"/>
      <c r="O165" s="58"/>
      <c r="P165" s="58"/>
      <c r="Q165" s="58"/>
      <c r="R165" s="58"/>
      <c r="S165" s="58"/>
      <c r="T165" s="59"/>
      <c r="U165" s="32"/>
      <c r="V165" s="32"/>
      <c r="W165" s="32"/>
      <c r="X165" s="32"/>
      <c r="Y165" s="32"/>
      <c r="Z165" s="32"/>
      <c r="AA165" s="32"/>
      <c r="AB165" s="32"/>
      <c r="AC165" s="32"/>
      <c r="AD165" s="32"/>
      <c r="AE165" s="32"/>
      <c r="AT165" s="17" t="s">
        <v>213</v>
      </c>
      <c r="AU165" s="17" t="s">
        <v>87</v>
      </c>
    </row>
    <row r="166" spans="1:65" s="2" customFormat="1" ht="21.75" customHeight="1">
      <c r="A166" s="32"/>
      <c r="B166" s="143"/>
      <c r="C166" s="144" t="s">
        <v>253</v>
      </c>
      <c r="D166" s="144" t="s">
        <v>208</v>
      </c>
      <c r="E166" s="145" t="s">
        <v>293</v>
      </c>
      <c r="F166" s="146" t="s">
        <v>294</v>
      </c>
      <c r="G166" s="147" t="s">
        <v>211</v>
      </c>
      <c r="H166" s="148">
        <v>2</v>
      </c>
      <c r="I166" s="149"/>
      <c r="J166" s="150">
        <f>ROUND(I166*H166,2)</f>
        <v>0</v>
      </c>
      <c r="K166" s="151"/>
      <c r="L166" s="33"/>
      <c r="M166" s="152" t="s">
        <v>1</v>
      </c>
      <c r="N166" s="153" t="s">
        <v>44</v>
      </c>
      <c r="O166" s="58"/>
      <c r="P166" s="154">
        <f>O166*H166</f>
        <v>0</v>
      </c>
      <c r="Q166" s="154">
        <v>0</v>
      </c>
      <c r="R166" s="154">
        <f>Q166*H166</f>
        <v>0</v>
      </c>
      <c r="S166" s="154">
        <v>0</v>
      </c>
      <c r="T166" s="155">
        <f>S166*H166</f>
        <v>0</v>
      </c>
      <c r="U166" s="32"/>
      <c r="V166" s="32"/>
      <c r="W166" s="32"/>
      <c r="X166" s="32"/>
      <c r="Y166" s="32"/>
      <c r="Z166" s="32"/>
      <c r="AA166" s="32"/>
      <c r="AB166" s="32"/>
      <c r="AC166" s="32"/>
      <c r="AD166" s="32"/>
      <c r="AE166" s="32"/>
      <c r="AR166" s="156" t="s">
        <v>212</v>
      </c>
      <c r="AT166" s="156" t="s">
        <v>208</v>
      </c>
      <c r="AU166" s="156" t="s">
        <v>87</v>
      </c>
      <c r="AY166" s="17" t="s">
        <v>207</v>
      </c>
      <c r="BE166" s="157">
        <f>IF(N166="základní",J166,0)</f>
        <v>0</v>
      </c>
      <c r="BF166" s="157">
        <f>IF(N166="snížená",J166,0)</f>
        <v>0</v>
      </c>
      <c r="BG166" s="157">
        <f>IF(N166="zákl. přenesená",J166,0)</f>
        <v>0</v>
      </c>
      <c r="BH166" s="157">
        <f>IF(N166="sníž. přenesená",J166,0)</f>
        <v>0</v>
      </c>
      <c r="BI166" s="157">
        <f>IF(N166="nulová",J166,0)</f>
        <v>0</v>
      </c>
      <c r="BJ166" s="17" t="s">
        <v>87</v>
      </c>
      <c r="BK166" s="157">
        <f>ROUND(I166*H166,2)</f>
        <v>0</v>
      </c>
      <c r="BL166" s="17" t="s">
        <v>212</v>
      </c>
      <c r="BM166" s="156" t="s">
        <v>295</v>
      </c>
    </row>
    <row r="167" spans="1:47" s="2" customFormat="1" ht="19.5">
      <c r="A167" s="32"/>
      <c r="B167" s="33"/>
      <c r="C167" s="32"/>
      <c r="D167" s="158" t="s">
        <v>213</v>
      </c>
      <c r="E167" s="32"/>
      <c r="F167" s="159" t="s">
        <v>294</v>
      </c>
      <c r="G167" s="32"/>
      <c r="H167" s="32"/>
      <c r="I167" s="160"/>
      <c r="J167" s="32"/>
      <c r="K167" s="32"/>
      <c r="L167" s="33"/>
      <c r="M167" s="161"/>
      <c r="N167" s="162"/>
      <c r="O167" s="58"/>
      <c r="P167" s="58"/>
      <c r="Q167" s="58"/>
      <c r="R167" s="58"/>
      <c r="S167" s="58"/>
      <c r="T167" s="59"/>
      <c r="U167" s="32"/>
      <c r="V167" s="32"/>
      <c r="W167" s="32"/>
      <c r="X167" s="32"/>
      <c r="Y167" s="32"/>
      <c r="Z167" s="32"/>
      <c r="AA167" s="32"/>
      <c r="AB167" s="32"/>
      <c r="AC167" s="32"/>
      <c r="AD167" s="32"/>
      <c r="AE167" s="32"/>
      <c r="AT167" s="17" t="s">
        <v>213</v>
      </c>
      <c r="AU167" s="17" t="s">
        <v>87</v>
      </c>
    </row>
    <row r="168" spans="1:65" s="2" customFormat="1" ht="21.75" customHeight="1">
      <c r="A168" s="32"/>
      <c r="B168" s="143"/>
      <c r="C168" s="144" t="s">
        <v>296</v>
      </c>
      <c r="D168" s="144" t="s">
        <v>208</v>
      </c>
      <c r="E168" s="145" t="s">
        <v>297</v>
      </c>
      <c r="F168" s="146" t="s">
        <v>298</v>
      </c>
      <c r="G168" s="147" t="s">
        <v>211</v>
      </c>
      <c r="H168" s="148">
        <v>1</v>
      </c>
      <c r="I168" s="149"/>
      <c r="J168" s="150">
        <f>ROUND(I168*H168,2)</f>
        <v>0</v>
      </c>
      <c r="K168" s="151"/>
      <c r="L168" s="33"/>
      <c r="M168" s="152" t="s">
        <v>1</v>
      </c>
      <c r="N168" s="153" t="s">
        <v>44</v>
      </c>
      <c r="O168" s="58"/>
      <c r="P168" s="154">
        <f>O168*H168</f>
        <v>0</v>
      </c>
      <c r="Q168" s="154">
        <v>0</v>
      </c>
      <c r="R168" s="154">
        <f>Q168*H168</f>
        <v>0</v>
      </c>
      <c r="S168" s="154">
        <v>0</v>
      </c>
      <c r="T168" s="155">
        <f>S168*H168</f>
        <v>0</v>
      </c>
      <c r="U168" s="32"/>
      <c r="V168" s="32"/>
      <c r="W168" s="32"/>
      <c r="X168" s="32"/>
      <c r="Y168" s="32"/>
      <c r="Z168" s="32"/>
      <c r="AA168" s="32"/>
      <c r="AB168" s="32"/>
      <c r="AC168" s="32"/>
      <c r="AD168" s="32"/>
      <c r="AE168" s="32"/>
      <c r="AR168" s="156" t="s">
        <v>212</v>
      </c>
      <c r="AT168" s="156" t="s">
        <v>208</v>
      </c>
      <c r="AU168" s="156" t="s">
        <v>87</v>
      </c>
      <c r="AY168" s="17" t="s">
        <v>207</v>
      </c>
      <c r="BE168" s="157">
        <f>IF(N168="základní",J168,0)</f>
        <v>0</v>
      </c>
      <c r="BF168" s="157">
        <f>IF(N168="snížená",J168,0)</f>
        <v>0</v>
      </c>
      <c r="BG168" s="157">
        <f>IF(N168="zákl. přenesená",J168,0)</f>
        <v>0</v>
      </c>
      <c r="BH168" s="157">
        <f>IF(N168="sníž. přenesená",J168,0)</f>
        <v>0</v>
      </c>
      <c r="BI168" s="157">
        <f>IF(N168="nulová",J168,0)</f>
        <v>0</v>
      </c>
      <c r="BJ168" s="17" t="s">
        <v>87</v>
      </c>
      <c r="BK168" s="157">
        <f>ROUND(I168*H168,2)</f>
        <v>0</v>
      </c>
      <c r="BL168" s="17" t="s">
        <v>212</v>
      </c>
      <c r="BM168" s="156" t="s">
        <v>299</v>
      </c>
    </row>
    <row r="169" spans="1:47" s="2" customFormat="1" ht="19.5">
      <c r="A169" s="32"/>
      <c r="B169" s="33"/>
      <c r="C169" s="32"/>
      <c r="D169" s="158" t="s">
        <v>213</v>
      </c>
      <c r="E169" s="32"/>
      <c r="F169" s="159" t="s">
        <v>298</v>
      </c>
      <c r="G169" s="32"/>
      <c r="H169" s="32"/>
      <c r="I169" s="160"/>
      <c r="J169" s="32"/>
      <c r="K169" s="32"/>
      <c r="L169" s="33"/>
      <c r="M169" s="161"/>
      <c r="N169" s="162"/>
      <c r="O169" s="58"/>
      <c r="P169" s="58"/>
      <c r="Q169" s="58"/>
      <c r="R169" s="58"/>
      <c r="S169" s="58"/>
      <c r="T169" s="59"/>
      <c r="U169" s="32"/>
      <c r="V169" s="32"/>
      <c r="W169" s="32"/>
      <c r="X169" s="32"/>
      <c r="Y169" s="32"/>
      <c r="Z169" s="32"/>
      <c r="AA169" s="32"/>
      <c r="AB169" s="32"/>
      <c r="AC169" s="32"/>
      <c r="AD169" s="32"/>
      <c r="AE169" s="32"/>
      <c r="AT169" s="17" t="s">
        <v>213</v>
      </c>
      <c r="AU169" s="17" t="s">
        <v>87</v>
      </c>
    </row>
    <row r="170" spans="1:65" s="2" customFormat="1" ht="21.75" customHeight="1">
      <c r="A170" s="32"/>
      <c r="B170" s="143"/>
      <c r="C170" s="144" t="s">
        <v>258</v>
      </c>
      <c r="D170" s="144" t="s">
        <v>208</v>
      </c>
      <c r="E170" s="145" t="s">
        <v>300</v>
      </c>
      <c r="F170" s="146" t="s">
        <v>301</v>
      </c>
      <c r="G170" s="147" t="s">
        <v>267</v>
      </c>
      <c r="H170" s="148">
        <v>160</v>
      </c>
      <c r="I170" s="149"/>
      <c r="J170" s="150">
        <f>ROUND(I170*H170,2)</f>
        <v>0</v>
      </c>
      <c r="K170" s="151"/>
      <c r="L170" s="33"/>
      <c r="M170" s="152" t="s">
        <v>1</v>
      </c>
      <c r="N170" s="153" t="s">
        <v>44</v>
      </c>
      <c r="O170" s="58"/>
      <c r="P170" s="154">
        <f>O170*H170</f>
        <v>0</v>
      </c>
      <c r="Q170" s="154">
        <v>0</v>
      </c>
      <c r="R170" s="154">
        <f>Q170*H170</f>
        <v>0</v>
      </c>
      <c r="S170" s="154">
        <v>0</v>
      </c>
      <c r="T170" s="155">
        <f>S170*H170</f>
        <v>0</v>
      </c>
      <c r="U170" s="32"/>
      <c r="V170" s="32"/>
      <c r="W170" s="32"/>
      <c r="X170" s="32"/>
      <c r="Y170" s="32"/>
      <c r="Z170" s="32"/>
      <c r="AA170" s="32"/>
      <c r="AB170" s="32"/>
      <c r="AC170" s="32"/>
      <c r="AD170" s="32"/>
      <c r="AE170" s="32"/>
      <c r="AR170" s="156" t="s">
        <v>212</v>
      </c>
      <c r="AT170" s="156" t="s">
        <v>208</v>
      </c>
      <c r="AU170" s="156" t="s">
        <v>87</v>
      </c>
      <c r="AY170" s="17" t="s">
        <v>207</v>
      </c>
      <c r="BE170" s="157">
        <f>IF(N170="základní",J170,0)</f>
        <v>0</v>
      </c>
      <c r="BF170" s="157">
        <f>IF(N170="snížená",J170,0)</f>
        <v>0</v>
      </c>
      <c r="BG170" s="157">
        <f>IF(N170="zákl. přenesená",J170,0)</f>
        <v>0</v>
      </c>
      <c r="BH170" s="157">
        <f>IF(N170="sníž. přenesená",J170,0)</f>
        <v>0</v>
      </c>
      <c r="BI170" s="157">
        <f>IF(N170="nulová",J170,0)</f>
        <v>0</v>
      </c>
      <c r="BJ170" s="17" t="s">
        <v>87</v>
      </c>
      <c r="BK170" s="157">
        <f>ROUND(I170*H170,2)</f>
        <v>0</v>
      </c>
      <c r="BL170" s="17" t="s">
        <v>212</v>
      </c>
      <c r="BM170" s="156" t="s">
        <v>302</v>
      </c>
    </row>
    <row r="171" spans="1:47" s="2" customFormat="1" ht="19.5">
      <c r="A171" s="32"/>
      <c r="B171" s="33"/>
      <c r="C171" s="32"/>
      <c r="D171" s="158" t="s">
        <v>213</v>
      </c>
      <c r="E171" s="32"/>
      <c r="F171" s="159" t="s">
        <v>301</v>
      </c>
      <c r="G171" s="32"/>
      <c r="H171" s="32"/>
      <c r="I171" s="160"/>
      <c r="J171" s="32"/>
      <c r="K171" s="32"/>
      <c r="L171" s="33"/>
      <c r="M171" s="161"/>
      <c r="N171" s="162"/>
      <c r="O171" s="58"/>
      <c r="P171" s="58"/>
      <c r="Q171" s="58"/>
      <c r="R171" s="58"/>
      <c r="S171" s="58"/>
      <c r="T171" s="59"/>
      <c r="U171" s="32"/>
      <c r="V171" s="32"/>
      <c r="W171" s="32"/>
      <c r="X171" s="32"/>
      <c r="Y171" s="32"/>
      <c r="Z171" s="32"/>
      <c r="AA171" s="32"/>
      <c r="AB171" s="32"/>
      <c r="AC171" s="32"/>
      <c r="AD171" s="32"/>
      <c r="AE171" s="32"/>
      <c r="AT171" s="17" t="s">
        <v>213</v>
      </c>
      <c r="AU171" s="17" t="s">
        <v>87</v>
      </c>
    </row>
    <row r="172" spans="1:65" s="2" customFormat="1" ht="16.5" customHeight="1">
      <c r="A172" s="32"/>
      <c r="B172" s="143"/>
      <c r="C172" s="144" t="s">
        <v>303</v>
      </c>
      <c r="D172" s="144" t="s">
        <v>208</v>
      </c>
      <c r="E172" s="145" t="s">
        <v>304</v>
      </c>
      <c r="F172" s="146" t="s">
        <v>305</v>
      </c>
      <c r="G172" s="147" t="s">
        <v>267</v>
      </c>
      <c r="H172" s="148">
        <v>160</v>
      </c>
      <c r="I172" s="149"/>
      <c r="J172" s="150">
        <f>ROUND(I172*H172,2)</f>
        <v>0</v>
      </c>
      <c r="K172" s="151"/>
      <c r="L172" s="33"/>
      <c r="M172" s="152" t="s">
        <v>1</v>
      </c>
      <c r="N172" s="153" t="s">
        <v>44</v>
      </c>
      <c r="O172" s="58"/>
      <c r="P172" s="154">
        <f>O172*H172</f>
        <v>0</v>
      </c>
      <c r="Q172" s="154">
        <v>0</v>
      </c>
      <c r="R172" s="154">
        <f>Q172*H172</f>
        <v>0</v>
      </c>
      <c r="S172" s="154">
        <v>0</v>
      </c>
      <c r="T172" s="155">
        <f>S172*H172</f>
        <v>0</v>
      </c>
      <c r="U172" s="32"/>
      <c r="V172" s="32"/>
      <c r="W172" s="32"/>
      <c r="X172" s="32"/>
      <c r="Y172" s="32"/>
      <c r="Z172" s="32"/>
      <c r="AA172" s="32"/>
      <c r="AB172" s="32"/>
      <c r="AC172" s="32"/>
      <c r="AD172" s="32"/>
      <c r="AE172" s="32"/>
      <c r="AR172" s="156" t="s">
        <v>212</v>
      </c>
      <c r="AT172" s="156" t="s">
        <v>208</v>
      </c>
      <c r="AU172" s="156" t="s">
        <v>87</v>
      </c>
      <c r="AY172" s="17" t="s">
        <v>207</v>
      </c>
      <c r="BE172" s="157">
        <f>IF(N172="základní",J172,0)</f>
        <v>0</v>
      </c>
      <c r="BF172" s="157">
        <f>IF(N172="snížená",J172,0)</f>
        <v>0</v>
      </c>
      <c r="BG172" s="157">
        <f>IF(N172="zákl. přenesená",J172,0)</f>
        <v>0</v>
      </c>
      <c r="BH172" s="157">
        <f>IF(N172="sníž. přenesená",J172,0)</f>
        <v>0</v>
      </c>
      <c r="BI172" s="157">
        <f>IF(N172="nulová",J172,0)</f>
        <v>0</v>
      </c>
      <c r="BJ172" s="17" t="s">
        <v>87</v>
      </c>
      <c r="BK172" s="157">
        <f>ROUND(I172*H172,2)</f>
        <v>0</v>
      </c>
      <c r="BL172" s="17" t="s">
        <v>212</v>
      </c>
      <c r="BM172" s="156" t="s">
        <v>306</v>
      </c>
    </row>
    <row r="173" spans="1:47" s="2" customFormat="1" ht="12">
      <c r="A173" s="32"/>
      <c r="B173" s="33"/>
      <c r="C173" s="32"/>
      <c r="D173" s="158" t="s">
        <v>213</v>
      </c>
      <c r="E173" s="32"/>
      <c r="F173" s="159" t="s">
        <v>305</v>
      </c>
      <c r="G173" s="32"/>
      <c r="H173" s="32"/>
      <c r="I173" s="160"/>
      <c r="J173" s="32"/>
      <c r="K173" s="32"/>
      <c r="L173" s="33"/>
      <c r="M173" s="161"/>
      <c r="N173" s="162"/>
      <c r="O173" s="58"/>
      <c r="P173" s="58"/>
      <c r="Q173" s="58"/>
      <c r="R173" s="58"/>
      <c r="S173" s="58"/>
      <c r="T173" s="59"/>
      <c r="U173" s="32"/>
      <c r="V173" s="32"/>
      <c r="W173" s="32"/>
      <c r="X173" s="32"/>
      <c r="Y173" s="32"/>
      <c r="Z173" s="32"/>
      <c r="AA173" s="32"/>
      <c r="AB173" s="32"/>
      <c r="AC173" s="32"/>
      <c r="AD173" s="32"/>
      <c r="AE173" s="32"/>
      <c r="AT173" s="17" t="s">
        <v>213</v>
      </c>
      <c r="AU173" s="17" t="s">
        <v>87</v>
      </c>
    </row>
    <row r="174" spans="1:65" s="2" customFormat="1" ht="33" customHeight="1">
      <c r="A174" s="32"/>
      <c r="B174" s="143"/>
      <c r="C174" s="144" t="s">
        <v>261</v>
      </c>
      <c r="D174" s="144" t="s">
        <v>208</v>
      </c>
      <c r="E174" s="145" t="s">
        <v>307</v>
      </c>
      <c r="F174" s="146" t="s">
        <v>308</v>
      </c>
      <c r="G174" s="147" t="s">
        <v>211</v>
      </c>
      <c r="H174" s="148">
        <v>1</v>
      </c>
      <c r="I174" s="149"/>
      <c r="J174" s="150">
        <f>ROUND(I174*H174,2)</f>
        <v>0</v>
      </c>
      <c r="K174" s="151"/>
      <c r="L174" s="33"/>
      <c r="M174" s="152" t="s">
        <v>1</v>
      </c>
      <c r="N174" s="153" t="s">
        <v>44</v>
      </c>
      <c r="O174" s="58"/>
      <c r="P174" s="154">
        <f>O174*H174</f>
        <v>0</v>
      </c>
      <c r="Q174" s="154">
        <v>0</v>
      </c>
      <c r="R174" s="154">
        <f>Q174*H174</f>
        <v>0</v>
      </c>
      <c r="S174" s="154">
        <v>0</v>
      </c>
      <c r="T174" s="155">
        <f>S174*H174</f>
        <v>0</v>
      </c>
      <c r="U174" s="32"/>
      <c r="V174" s="32"/>
      <c r="W174" s="32"/>
      <c r="X174" s="32"/>
      <c r="Y174" s="32"/>
      <c r="Z174" s="32"/>
      <c r="AA174" s="32"/>
      <c r="AB174" s="32"/>
      <c r="AC174" s="32"/>
      <c r="AD174" s="32"/>
      <c r="AE174" s="32"/>
      <c r="AR174" s="156" t="s">
        <v>212</v>
      </c>
      <c r="AT174" s="156" t="s">
        <v>208</v>
      </c>
      <c r="AU174" s="156" t="s">
        <v>87</v>
      </c>
      <c r="AY174" s="17" t="s">
        <v>207</v>
      </c>
      <c r="BE174" s="157">
        <f>IF(N174="základní",J174,0)</f>
        <v>0</v>
      </c>
      <c r="BF174" s="157">
        <f>IF(N174="snížená",J174,0)</f>
        <v>0</v>
      </c>
      <c r="BG174" s="157">
        <f>IF(N174="zákl. přenesená",J174,0)</f>
        <v>0</v>
      </c>
      <c r="BH174" s="157">
        <f>IF(N174="sníž. přenesená",J174,0)</f>
        <v>0</v>
      </c>
      <c r="BI174" s="157">
        <f>IF(N174="nulová",J174,0)</f>
        <v>0</v>
      </c>
      <c r="BJ174" s="17" t="s">
        <v>87</v>
      </c>
      <c r="BK174" s="157">
        <f>ROUND(I174*H174,2)</f>
        <v>0</v>
      </c>
      <c r="BL174" s="17" t="s">
        <v>212</v>
      </c>
      <c r="BM174" s="156" t="s">
        <v>309</v>
      </c>
    </row>
    <row r="175" spans="1:47" s="2" customFormat="1" ht="19.5">
      <c r="A175" s="32"/>
      <c r="B175" s="33"/>
      <c r="C175" s="32"/>
      <c r="D175" s="158" t="s">
        <v>213</v>
      </c>
      <c r="E175" s="32"/>
      <c r="F175" s="159" t="s">
        <v>308</v>
      </c>
      <c r="G175" s="32"/>
      <c r="H175" s="32"/>
      <c r="I175" s="160"/>
      <c r="J175" s="32"/>
      <c r="K175" s="32"/>
      <c r="L175" s="33"/>
      <c r="M175" s="161"/>
      <c r="N175" s="162"/>
      <c r="O175" s="58"/>
      <c r="P175" s="58"/>
      <c r="Q175" s="58"/>
      <c r="R175" s="58"/>
      <c r="S175" s="58"/>
      <c r="T175" s="59"/>
      <c r="U175" s="32"/>
      <c r="V175" s="32"/>
      <c r="W175" s="32"/>
      <c r="X175" s="32"/>
      <c r="Y175" s="32"/>
      <c r="Z175" s="32"/>
      <c r="AA175" s="32"/>
      <c r="AB175" s="32"/>
      <c r="AC175" s="32"/>
      <c r="AD175" s="32"/>
      <c r="AE175" s="32"/>
      <c r="AT175" s="17" t="s">
        <v>213</v>
      </c>
      <c r="AU175" s="17" t="s">
        <v>87</v>
      </c>
    </row>
    <row r="176" spans="1:65" s="2" customFormat="1" ht="33" customHeight="1">
      <c r="A176" s="32"/>
      <c r="B176" s="143"/>
      <c r="C176" s="144" t="s">
        <v>310</v>
      </c>
      <c r="D176" s="144" t="s">
        <v>208</v>
      </c>
      <c r="E176" s="145" t="s">
        <v>311</v>
      </c>
      <c r="F176" s="146" t="s">
        <v>312</v>
      </c>
      <c r="G176" s="147" t="s">
        <v>313</v>
      </c>
      <c r="H176" s="148">
        <v>50</v>
      </c>
      <c r="I176" s="149"/>
      <c r="J176" s="150">
        <f>ROUND(I176*H176,2)</f>
        <v>0</v>
      </c>
      <c r="K176" s="151"/>
      <c r="L176" s="33"/>
      <c r="M176" s="152" t="s">
        <v>1</v>
      </c>
      <c r="N176" s="153" t="s">
        <v>44</v>
      </c>
      <c r="O176" s="58"/>
      <c r="P176" s="154">
        <f>O176*H176</f>
        <v>0</v>
      </c>
      <c r="Q176" s="154">
        <v>0</v>
      </c>
      <c r="R176" s="154">
        <f>Q176*H176</f>
        <v>0</v>
      </c>
      <c r="S176" s="154">
        <v>0</v>
      </c>
      <c r="T176" s="155">
        <f>S176*H176</f>
        <v>0</v>
      </c>
      <c r="U176" s="32"/>
      <c r="V176" s="32"/>
      <c r="W176" s="32"/>
      <c r="X176" s="32"/>
      <c r="Y176" s="32"/>
      <c r="Z176" s="32"/>
      <c r="AA176" s="32"/>
      <c r="AB176" s="32"/>
      <c r="AC176" s="32"/>
      <c r="AD176" s="32"/>
      <c r="AE176" s="32"/>
      <c r="AR176" s="156" t="s">
        <v>212</v>
      </c>
      <c r="AT176" s="156" t="s">
        <v>208</v>
      </c>
      <c r="AU176" s="156" t="s">
        <v>87</v>
      </c>
      <c r="AY176" s="17" t="s">
        <v>207</v>
      </c>
      <c r="BE176" s="157">
        <f>IF(N176="základní",J176,0)</f>
        <v>0</v>
      </c>
      <c r="BF176" s="157">
        <f>IF(N176="snížená",J176,0)</f>
        <v>0</v>
      </c>
      <c r="BG176" s="157">
        <f>IF(N176="zákl. přenesená",J176,0)</f>
        <v>0</v>
      </c>
      <c r="BH176" s="157">
        <f>IF(N176="sníž. přenesená",J176,0)</f>
        <v>0</v>
      </c>
      <c r="BI176" s="157">
        <f>IF(N176="nulová",J176,0)</f>
        <v>0</v>
      </c>
      <c r="BJ176" s="17" t="s">
        <v>87</v>
      </c>
      <c r="BK176" s="157">
        <f>ROUND(I176*H176,2)</f>
        <v>0</v>
      </c>
      <c r="BL176" s="17" t="s">
        <v>212</v>
      </c>
      <c r="BM176" s="156" t="s">
        <v>314</v>
      </c>
    </row>
    <row r="177" spans="1:47" s="2" customFormat="1" ht="19.5">
      <c r="A177" s="32"/>
      <c r="B177" s="33"/>
      <c r="C177" s="32"/>
      <c r="D177" s="158" t="s">
        <v>213</v>
      </c>
      <c r="E177" s="32"/>
      <c r="F177" s="159" t="s">
        <v>312</v>
      </c>
      <c r="G177" s="32"/>
      <c r="H177" s="32"/>
      <c r="I177" s="160"/>
      <c r="J177" s="32"/>
      <c r="K177" s="32"/>
      <c r="L177" s="33"/>
      <c r="M177" s="161"/>
      <c r="N177" s="162"/>
      <c r="O177" s="58"/>
      <c r="P177" s="58"/>
      <c r="Q177" s="58"/>
      <c r="R177" s="58"/>
      <c r="S177" s="58"/>
      <c r="T177" s="59"/>
      <c r="U177" s="32"/>
      <c r="V177" s="32"/>
      <c r="W177" s="32"/>
      <c r="X177" s="32"/>
      <c r="Y177" s="32"/>
      <c r="Z177" s="32"/>
      <c r="AA177" s="32"/>
      <c r="AB177" s="32"/>
      <c r="AC177" s="32"/>
      <c r="AD177" s="32"/>
      <c r="AE177" s="32"/>
      <c r="AT177" s="17" t="s">
        <v>213</v>
      </c>
      <c r="AU177" s="17" t="s">
        <v>87</v>
      </c>
    </row>
    <row r="178" spans="1:65" s="2" customFormat="1" ht="33" customHeight="1">
      <c r="A178" s="32"/>
      <c r="B178" s="143"/>
      <c r="C178" s="144" t="s">
        <v>264</v>
      </c>
      <c r="D178" s="144" t="s">
        <v>208</v>
      </c>
      <c r="E178" s="145" t="s">
        <v>315</v>
      </c>
      <c r="F178" s="146" t="s">
        <v>316</v>
      </c>
      <c r="G178" s="147" t="s">
        <v>257</v>
      </c>
      <c r="H178" s="148">
        <v>1</v>
      </c>
      <c r="I178" s="149"/>
      <c r="J178" s="150">
        <f>ROUND(I178*H178,2)</f>
        <v>0</v>
      </c>
      <c r="K178" s="151"/>
      <c r="L178" s="33"/>
      <c r="M178" s="152" t="s">
        <v>1</v>
      </c>
      <c r="N178" s="153" t="s">
        <v>44</v>
      </c>
      <c r="O178" s="58"/>
      <c r="P178" s="154">
        <f>O178*H178</f>
        <v>0</v>
      </c>
      <c r="Q178" s="154">
        <v>0</v>
      </c>
      <c r="R178" s="154">
        <f>Q178*H178</f>
        <v>0</v>
      </c>
      <c r="S178" s="154">
        <v>0</v>
      </c>
      <c r="T178" s="155">
        <f>S178*H178</f>
        <v>0</v>
      </c>
      <c r="U178" s="32"/>
      <c r="V178" s="32"/>
      <c r="W178" s="32"/>
      <c r="X178" s="32"/>
      <c r="Y178" s="32"/>
      <c r="Z178" s="32"/>
      <c r="AA178" s="32"/>
      <c r="AB178" s="32"/>
      <c r="AC178" s="32"/>
      <c r="AD178" s="32"/>
      <c r="AE178" s="32"/>
      <c r="AR178" s="156" t="s">
        <v>212</v>
      </c>
      <c r="AT178" s="156" t="s">
        <v>208</v>
      </c>
      <c r="AU178" s="156" t="s">
        <v>87</v>
      </c>
      <c r="AY178" s="17" t="s">
        <v>207</v>
      </c>
      <c r="BE178" s="157">
        <f>IF(N178="základní",J178,0)</f>
        <v>0</v>
      </c>
      <c r="BF178" s="157">
        <f>IF(N178="snížená",J178,0)</f>
        <v>0</v>
      </c>
      <c r="BG178" s="157">
        <f>IF(N178="zákl. přenesená",J178,0)</f>
        <v>0</v>
      </c>
      <c r="BH178" s="157">
        <f>IF(N178="sníž. přenesená",J178,0)</f>
        <v>0</v>
      </c>
      <c r="BI178" s="157">
        <f>IF(N178="nulová",J178,0)</f>
        <v>0</v>
      </c>
      <c r="BJ178" s="17" t="s">
        <v>87</v>
      </c>
      <c r="BK178" s="157">
        <f>ROUND(I178*H178,2)</f>
        <v>0</v>
      </c>
      <c r="BL178" s="17" t="s">
        <v>212</v>
      </c>
      <c r="BM178" s="156" t="s">
        <v>317</v>
      </c>
    </row>
    <row r="179" spans="1:47" s="2" customFormat="1" ht="19.5">
      <c r="A179" s="32"/>
      <c r="B179" s="33"/>
      <c r="C179" s="32"/>
      <c r="D179" s="158" t="s">
        <v>213</v>
      </c>
      <c r="E179" s="32"/>
      <c r="F179" s="159" t="s">
        <v>316</v>
      </c>
      <c r="G179" s="32"/>
      <c r="H179" s="32"/>
      <c r="I179" s="160"/>
      <c r="J179" s="32"/>
      <c r="K179" s="32"/>
      <c r="L179" s="33"/>
      <c r="M179" s="161"/>
      <c r="N179" s="162"/>
      <c r="O179" s="58"/>
      <c r="P179" s="58"/>
      <c r="Q179" s="58"/>
      <c r="R179" s="58"/>
      <c r="S179" s="58"/>
      <c r="T179" s="59"/>
      <c r="U179" s="32"/>
      <c r="V179" s="32"/>
      <c r="W179" s="32"/>
      <c r="X179" s="32"/>
      <c r="Y179" s="32"/>
      <c r="Z179" s="32"/>
      <c r="AA179" s="32"/>
      <c r="AB179" s="32"/>
      <c r="AC179" s="32"/>
      <c r="AD179" s="32"/>
      <c r="AE179" s="32"/>
      <c r="AT179" s="17" t="s">
        <v>213</v>
      </c>
      <c r="AU179" s="17" t="s">
        <v>87</v>
      </c>
    </row>
    <row r="180" spans="1:65" s="2" customFormat="1" ht="16.5" customHeight="1">
      <c r="A180" s="32"/>
      <c r="B180" s="143"/>
      <c r="C180" s="144" t="s">
        <v>318</v>
      </c>
      <c r="D180" s="144" t="s">
        <v>208</v>
      </c>
      <c r="E180" s="145" t="s">
        <v>319</v>
      </c>
      <c r="F180" s="146" t="s">
        <v>320</v>
      </c>
      <c r="G180" s="147" t="s">
        <v>321</v>
      </c>
      <c r="H180" s="148">
        <v>0.4</v>
      </c>
      <c r="I180" s="149"/>
      <c r="J180" s="150">
        <f>ROUND(I180*H180,2)</f>
        <v>0</v>
      </c>
      <c r="K180" s="151"/>
      <c r="L180" s="33"/>
      <c r="M180" s="152" t="s">
        <v>1</v>
      </c>
      <c r="N180" s="153" t="s">
        <v>44</v>
      </c>
      <c r="O180" s="58"/>
      <c r="P180" s="154">
        <f>O180*H180</f>
        <v>0</v>
      </c>
      <c r="Q180" s="154">
        <v>0</v>
      </c>
      <c r="R180" s="154">
        <f>Q180*H180</f>
        <v>0</v>
      </c>
      <c r="S180" s="154">
        <v>0</v>
      </c>
      <c r="T180" s="155">
        <f>S180*H180</f>
        <v>0</v>
      </c>
      <c r="U180" s="32"/>
      <c r="V180" s="32"/>
      <c r="W180" s="32"/>
      <c r="X180" s="32"/>
      <c r="Y180" s="32"/>
      <c r="Z180" s="32"/>
      <c r="AA180" s="32"/>
      <c r="AB180" s="32"/>
      <c r="AC180" s="32"/>
      <c r="AD180" s="32"/>
      <c r="AE180" s="32"/>
      <c r="AR180" s="156" t="s">
        <v>212</v>
      </c>
      <c r="AT180" s="156" t="s">
        <v>208</v>
      </c>
      <c r="AU180" s="156" t="s">
        <v>87</v>
      </c>
      <c r="AY180" s="17" t="s">
        <v>207</v>
      </c>
      <c r="BE180" s="157">
        <f>IF(N180="základní",J180,0)</f>
        <v>0</v>
      </c>
      <c r="BF180" s="157">
        <f>IF(N180="snížená",J180,0)</f>
        <v>0</v>
      </c>
      <c r="BG180" s="157">
        <f>IF(N180="zákl. přenesená",J180,0)</f>
        <v>0</v>
      </c>
      <c r="BH180" s="157">
        <f>IF(N180="sníž. přenesená",J180,0)</f>
        <v>0</v>
      </c>
      <c r="BI180" s="157">
        <f>IF(N180="nulová",J180,0)</f>
        <v>0</v>
      </c>
      <c r="BJ180" s="17" t="s">
        <v>87</v>
      </c>
      <c r="BK180" s="157">
        <f>ROUND(I180*H180,2)</f>
        <v>0</v>
      </c>
      <c r="BL180" s="17" t="s">
        <v>212</v>
      </c>
      <c r="BM180" s="156" t="s">
        <v>322</v>
      </c>
    </row>
    <row r="181" spans="1:47" s="2" customFormat="1" ht="12">
      <c r="A181" s="32"/>
      <c r="B181" s="33"/>
      <c r="C181" s="32"/>
      <c r="D181" s="158" t="s">
        <v>213</v>
      </c>
      <c r="E181" s="32"/>
      <c r="F181" s="159" t="s">
        <v>320</v>
      </c>
      <c r="G181" s="32"/>
      <c r="H181" s="32"/>
      <c r="I181" s="160"/>
      <c r="J181" s="32"/>
      <c r="K181" s="32"/>
      <c r="L181" s="33"/>
      <c r="M181" s="161"/>
      <c r="N181" s="162"/>
      <c r="O181" s="58"/>
      <c r="P181" s="58"/>
      <c r="Q181" s="58"/>
      <c r="R181" s="58"/>
      <c r="S181" s="58"/>
      <c r="T181" s="59"/>
      <c r="U181" s="32"/>
      <c r="V181" s="32"/>
      <c r="W181" s="32"/>
      <c r="X181" s="32"/>
      <c r="Y181" s="32"/>
      <c r="Z181" s="32"/>
      <c r="AA181" s="32"/>
      <c r="AB181" s="32"/>
      <c r="AC181" s="32"/>
      <c r="AD181" s="32"/>
      <c r="AE181" s="32"/>
      <c r="AT181" s="17" t="s">
        <v>213</v>
      </c>
      <c r="AU181" s="17" t="s">
        <v>87</v>
      </c>
    </row>
    <row r="182" spans="1:65" s="2" customFormat="1" ht="21.75" customHeight="1">
      <c r="A182" s="32"/>
      <c r="B182" s="143"/>
      <c r="C182" s="144" t="s">
        <v>268</v>
      </c>
      <c r="D182" s="144" t="s">
        <v>208</v>
      </c>
      <c r="E182" s="145" t="s">
        <v>323</v>
      </c>
      <c r="F182" s="146" t="s">
        <v>324</v>
      </c>
      <c r="G182" s="147" t="s">
        <v>325</v>
      </c>
      <c r="H182" s="148">
        <v>16</v>
      </c>
      <c r="I182" s="149"/>
      <c r="J182" s="150">
        <f>ROUND(I182*H182,2)</f>
        <v>0</v>
      </c>
      <c r="K182" s="151"/>
      <c r="L182" s="33"/>
      <c r="M182" s="152" t="s">
        <v>1</v>
      </c>
      <c r="N182" s="153" t="s">
        <v>44</v>
      </c>
      <c r="O182" s="58"/>
      <c r="P182" s="154">
        <f>O182*H182</f>
        <v>0</v>
      </c>
      <c r="Q182" s="154">
        <v>0</v>
      </c>
      <c r="R182" s="154">
        <f>Q182*H182</f>
        <v>0</v>
      </c>
      <c r="S182" s="154">
        <v>0</v>
      </c>
      <c r="T182" s="155">
        <f>S182*H182</f>
        <v>0</v>
      </c>
      <c r="U182" s="32"/>
      <c r="V182" s="32"/>
      <c r="W182" s="32"/>
      <c r="X182" s="32"/>
      <c r="Y182" s="32"/>
      <c r="Z182" s="32"/>
      <c r="AA182" s="32"/>
      <c r="AB182" s="32"/>
      <c r="AC182" s="32"/>
      <c r="AD182" s="32"/>
      <c r="AE182" s="32"/>
      <c r="AR182" s="156" t="s">
        <v>212</v>
      </c>
      <c r="AT182" s="156" t="s">
        <v>208</v>
      </c>
      <c r="AU182" s="156" t="s">
        <v>87</v>
      </c>
      <c r="AY182" s="17" t="s">
        <v>207</v>
      </c>
      <c r="BE182" s="157">
        <f>IF(N182="základní",J182,0)</f>
        <v>0</v>
      </c>
      <c r="BF182" s="157">
        <f>IF(N182="snížená",J182,0)</f>
        <v>0</v>
      </c>
      <c r="BG182" s="157">
        <f>IF(N182="zákl. přenesená",J182,0)</f>
        <v>0</v>
      </c>
      <c r="BH182" s="157">
        <f>IF(N182="sníž. přenesená",J182,0)</f>
        <v>0</v>
      </c>
      <c r="BI182" s="157">
        <f>IF(N182="nulová",J182,0)</f>
        <v>0</v>
      </c>
      <c r="BJ182" s="17" t="s">
        <v>87</v>
      </c>
      <c r="BK182" s="157">
        <f>ROUND(I182*H182,2)</f>
        <v>0</v>
      </c>
      <c r="BL182" s="17" t="s">
        <v>212</v>
      </c>
      <c r="BM182" s="156" t="s">
        <v>326</v>
      </c>
    </row>
    <row r="183" spans="1:47" s="2" customFormat="1" ht="12">
      <c r="A183" s="32"/>
      <c r="B183" s="33"/>
      <c r="C183" s="32"/>
      <c r="D183" s="158" t="s">
        <v>213</v>
      </c>
      <c r="E183" s="32"/>
      <c r="F183" s="159" t="s">
        <v>324</v>
      </c>
      <c r="G183" s="32"/>
      <c r="H183" s="32"/>
      <c r="I183" s="160"/>
      <c r="J183" s="32"/>
      <c r="K183" s="32"/>
      <c r="L183" s="33"/>
      <c r="M183" s="161"/>
      <c r="N183" s="162"/>
      <c r="O183" s="58"/>
      <c r="P183" s="58"/>
      <c r="Q183" s="58"/>
      <c r="R183" s="58"/>
      <c r="S183" s="58"/>
      <c r="T183" s="59"/>
      <c r="U183" s="32"/>
      <c r="V183" s="32"/>
      <c r="W183" s="32"/>
      <c r="X183" s="32"/>
      <c r="Y183" s="32"/>
      <c r="Z183" s="32"/>
      <c r="AA183" s="32"/>
      <c r="AB183" s="32"/>
      <c r="AC183" s="32"/>
      <c r="AD183" s="32"/>
      <c r="AE183" s="32"/>
      <c r="AT183" s="17" t="s">
        <v>213</v>
      </c>
      <c r="AU183" s="17" t="s">
        <v>87</v>
      </c>
    </row>
    <row r="184" spans="1:65" s="2" customFormat="1" ht="16.5" customHeight="1">
      <c r="A184" s="32"/>
      <c r="B184" s="143"/>
      <c r="C184" s="144" t="s">
        <v>327</v>
      </c>
      <c r="D184" s="144" t="s">
        <v>208</v>
      </c>
      <c r="E184" s="145" t="s">
        <v>328</v>
      </c>
      <c r="F184" s="146" t="s">
        <v>329</v>
      </c>
      <c r="G184" s="147" t="s">
        <v>325</v>
      </c>
      <c r="H184" s="148">
        <v>48</v>
      </c>
      <c r="I184" s="149"/>
      <c r="J184" s="150">
        <f>ROUND(I184*H184,2)</f>
        <v>0</v>
      </c>
      <c r="K184" s="151"/>
      <c r="L184" s="33"/>
      <c r="M184" s="152" t="s">
        <v>1</v>
      </c>
      <c r="N184" s="153" t="s">
        <v>44</v>
      </c>
      <c r="O184" s="58"/>
      <c r="P184" s="154">
        <f>O184*H184</f>
        <v>0</v>
      </c>
      <c r="Q184" s="154">
        <v>0</v>
      </c>
      <c r="R184" s="154">
        <f>Q184*H184</f>
        <v>0</v>
      </c>
      <c r="S184" s="154">
        <v>0</v>
      </c>
      <c r="T184" s="155">
        <f>S184*H184</f>
        <v>0</v>
      </c>
      <c r="U184" s="32"/>
      <c r="V184" s="32"/>
      <c r="W184" s="32"/>
      <c r="X184" s="32"/>
      <c r="Y184" s="32"/>
      <c r="Z184" s="32"/>
      <c r="AA184" s="32"/>
      <c r="AB184" s="32"/>
      <c r="AC184" s="32"/>
      <c r="AD184" s="32"/>
      <c r="AE184" s="32"/>
      <c r="AR184" s="156" t="s">
        <v>212</v>
      </c>
      <c r="AT184" s="156" t="s">
        <v>208</v>
      </c>
      <c r="AU184" s="156" t="s">
        <v>87</v>
      </c>
      <c r="AY184" s="17" t="s">
        <v>207</v>
      </c>
      <c r="BE184" s="157">
        <f>IF(N184="základní",J184,0)</f>
        <v>0</v>
      </c>
      <c r="BF184" s="157">
        <f>IF(N184="snížená",J184,0)</f>
        <v>0</v>
      </c>
      <c r="BG184" s="157">
        <f>IF(N184="zákl. přenesená",J184,0)</f>
        <v>0</v>
      </c>
      <c r="BH184" s="157">
        <f>IF(N184="sníž. přenesená",J184,0)</f>
        <v>0</v>
      </c>
      <c r="BI184" s="157">
        <f>IF(N184="nulová",J184,0)</f>
        <v>0</v>
      </c>
      <c r="BJ184" s="17" t="s">
        <v>87</v>
      </c>
      <c r="BK184" s="157">
        <f>ROUND(I184*H184,2)</f>
        <v>0</v>
      </c>
      <c r="BL184" s="17" t="s">
        <v>212</v>
      </c>
      <c r="BM184" s="156" t="s">
        <v>330</v>
      </c>
    </row>
    <row r="185" spans="1:47" s="2" customFormat="1" ht="12">
      <c r="A185" s="32"/>
      <c r="B185" s="33"/>
      <c r="C185" s="32"/>
      <c r="D185" s="158" t="s">
        <v>213</v>
      </c>
      <c r="E185" s="32"/>
      <c r="F185" s="159" t="s">
        <v>329</v>
      </c>
      <c r="G185" s="32"/>
      <c r="H185" s="32"/>
      <c r="I185" s="160"/>
      <c r="J185" s="32"/>
      <c r="K185" s="32"/>
      <c r="L185" s="33"/>
      <c r="M185" s="161"/>
      <c r="N185" s="162"/>
      <c r="O185" s="58"/>
      <c r="P185" s="58"/>
      <c r="Q185" s="58"/>
      <c r="R185" s="58"/>
      <c r="S185" s="58"/>
      <c r="T185" s="59"/>
      <c r="U185" s="32"/>
      <c r="V185" s="32"/>
      <c r="W185" s="32"/>
      <c r="X185" s="32"/>
      <c r="Y185" s="32"/>
      <c r="Z185" s="32"/>
      <c r="AA185" s="32"/>
      <c r="AB185" s="32"/>
      <c r="AC185" s="32"/>
      <c r="AD185" s="32"/>
      <c r="AE185" s="32"/>
      <c r="AT185" s="17" t="s">
        <v>213</v>
      </c>
      <c r="AU185" s="17" t="s">
        <v>87</v>
      </c>
    </row>
    <row r="186" spans="1:65" s="2" customFormat="1" ht="16.5" customHeight="1">
      <c r="A186" s="32"/>
      <c r="B186" s="143"/>
      <c r="C186" s="144" t="s">
        <v>272</v>
      </c>
      <c r="D186" s="144" t="s">
        <v>208</v>
      </c>
      <c r="E186" s="145" t="s">
        <v>331</v>
      </c>
      <c r="F186" s="146" t="s">
        <v>332</v>
      </c>
      <c r="G186" s="147" t="s">
        <v>333</v>
      </c>
      <c r="H186" s="148">
        <v>1</v>
      </c>
      <c r="I186" s="149"/>
      <c r="J186" s="150">
        <f>ROUND(I186*H186,2)</f>
        <v>0</v>
      </c>
      <c r="K186" s="151"/>
      <c r="L186" s="33"/>
      <c r="M186" s="152" t="s">
        <v>1</v>
      </c>
      <c r="N186" s="153" t="s">
        <v>44</v>
      </c>
      <c r="O186" s="58"/>
      <c r="P186" s="154">
        <f>O186*H186</f>
        <v>0</v>
      </c>
      <c r="Q186" s="154">
        <v>0</v>
      </c>
      <c r="R186" s="154">
        <f>Q186*H186</f>
        <v>0</v>
      </c>
      <c r="S186" s="154">
        <v>0</v>
      </c>
      <c r="T186" s="155">
        <f>S186*H186</f>
        <v>0</v>
      </c>
      <c r="U186" s="32"/>
      <c r="V186" s="32"/>
      <c r="W186" s="32"/>
      <c r="X186" s="32"/>
      <c r="Y186" s="32"/>
      <c r="Z186" s="32"/>
      <c r="AA186" s="32"/>
      <c r="AB186" s="32"/>
      <c r="AC186" s="32"/>
      <c r="AD186" s="32"/>
      <c r="AE186" s="32"/>
      <c r="AR186" s="156" t="s">
        <v>212</v>
      </c>
      <c r="AT186" s="156" t="s">
        <v>208</v>
      </c>
      <c r="AU186" s="156" t="s">
        <v>87</v>
      </c>
      <c r="AY186" s="17" t="s">
        <v>207</v>
      </c>
      <c r="BE186" s="157">
        <f>IF(N186="základní",J186,0)</f>
        <v>0</v>
      </c>
      <c r="BF186" s="157">
        <f>IF(N186="snížená",J186,0)</f>
        <v>0</v>
      </c>
      <c r="BG186" s="157">
        <f>IF(N186="zákl. přenesená",J186,0)</f>
        <v>0</v>
      </c>
      <c r="BH186" s="157">
        <f>IF(N186="sníž. přenesená",J186,0)</f>
        <v>0</v>
      </c>
      <c r="BI186" s="157">
        <f>IF(N186="nulová",J186,0)</f>
        <v>0</v>
      </c>
      <c r="BJ186" s="17" t="s">
        <v>87</v>
      </c>
      <c r="BK186" s="157">
        <f>ROUND(I186*H186,2)</f>
        <v>0</v>
      </c>
      <c r="BL186" s="17" t="s">
        <v>212</v>
      </c>
      <c r="BM186" s="156" t="s">
        <v>334</v>
      </c>
    </row>
    <row r="187" spans="1:47" s="2" customFormat="1" ht="12">
      <c r="A187" s="32"/>
      <c r="B187" s="33"/>
      <c r="C187" s="32"/>
      <c r="D187" s="158" t="s">
        <v>213</v>
      </c>
      <c r="E187" s="32"/>
      <c r="F187" s="159" t="s">
        <v>332</v>
      </c>
      <c r="G187" s="32"/>
      <c r="H187" s="32"/>
      <c r="I187" s="160"/>
      <c r="J187" s="32"/>
      <c r="K187" s="32"/>
      <c r="L187" s="33"/>
      <c r="M187" s="161"/>
      <c r="N187" s="162"/>
      <c r="O187" s="58"/>
      <c r="P187" s="58"/>
      <c r="Q187" s="58"/>
      <c r="R187" s="58"/>
      <c r="S187" s="58"/>
      <c r="T187" s="59"/>
      <c r="U187" s="32"/>
      <c r="V187" s="32"/>
      <c r="W187" s="32"/>
      <c r="X187" s="32"/>
      <c r="Y187" s="32"/>
      <c r="Z187" s="32"/>
      <c r="AA187" s="32"/>
      <c r="AB187" s="32"/>
      <c r="AC187" s="32"/>
      <c r="AD187" s="32"/>
      <c r="AE187" s="32"/>
      <c r="AT187" s="17" t="s">
        <v>213</v>
      </c>
      <c r="AU187" s="17" t="s">
        <v>87</v>
      </c>
    </row>
    <row r="188" spans="1:65" s="2" customFormat="1" ht="16.5" customHeight="1">
      <c r="A188" s="32"/>
      <c r="B188" s="143"/>
      <c r="C188" s="144" t="s">
        <v>335</v>
      </c>
      <c r="D188" s="144" t="s">
        <v>208</v>
      </c>
      <c r="E188" s="145" t="s">
        <v>336</v>
      </c>
      <c r="F188" s="146" t="s">
        <v>337</v>
      </c>
      <c r="G188" s="147" t="s">
        <v>321</v>
      </c>
      <c r="H188" s="148">
        <v>0.4</v>
      </c>
      <c r="I188" s="149"/>
      <c r="J188" s="150">
        <f>ROUND(I188*H188,2)</f>
        <v>0</v>
      </c>
      <c r="K188" s="151"/>
      <c r="L188" s="33"/>
      <c r="M188" s="152" t="s">
        <v>1</v>
      </c>
      <c r="N188" s="153" t="s">
        <v>44</v>
      </c>
      <c r="O188" s="58"/>
      <c r="P188" s="154">
        <f>O188*H188</f>
        <v>0</v>
      </c>
      <c r="Q188" s="154">
        <v>0</v>
      </c>
      <c r="R188" s="154">
        <f>Q188*H188</f>
        <v>0</v>
      </c>
      <c r="S188" s="154">
        <v>0</v>
      </c>
      <c r="T188" s="155">
        <f>S188*H188</f>
        <v>0</v>
      </c>
      <c r="U188" s="32"/>
      <c r="V188" s="32"/>
      <c r="W188" s="32"/>
      <c r="X188" s="32"/>
      <c r="Y188" s="32"/>
      <c r="Z188" s="32"/>
      <c r="AA188" s="32"/>
      <c r="AB188" s="32"/>
      <c r="AC188" s="32"/>
      <c r="AD188" s="32"/>
      <c r="AE188" s="32"/>
      <c r="AR188" s="156" t="s">
        <v>212</v>
      </c>
      <c r="AT188" s="156" t="s">
        <v>208</v>
      </c>
      <c r="AU188" s="156" t="s">
        <v>87</v>
      </c>
      <c r="AY188" s="17" t="s">
        <v>207</v>
      </c>
      <c r="BE188" s="157">
        <f>IF(N188="základní",J188,0)</f>
        <v>0</v>
      </c>
      <c r="BF188" s="157">
        <f>IF(N188="snížená",J188,0)</f>
        <v>0</v>
      </c>
      <c r="BG188" s="157">
        <f>IF(N188="zákl. přenesená",J188,0)</f>
        <v>0</v>
      </c>
      <c r="BH188" s="157">
        <f>IF(N188="sníž. přenesená",J188,0)</f>
        <v>0</v>
      </c>
      <c r="BI188" s="157">
        <f>IF(N188="nulová",J188,0)</f>
        <v>0</v>
      </c>
      <c r="BJ188" s="17" t="s">
        <v>87</v>
      </c>
      <c r="BK188" s="157">
        <f>ROUND(I188*H188,2)</f>
        <v>0</v>
      </c>
      <c r="BL188" s="17" t="s">
        <v>212</v>
      </c>
      <c r="BM188" s="156" t="s">
        <v>338</v>
      </c>
    </row>
    <row r="189" spans="1:47" s="2" customFormat="1" ht="12">
      <c r="A189" s="32"/>
      <c r="B189" s="33"/>
      <c r="C189" s="32"/>
      <c r="D189" s="158" t="s">
        <v>213</v>
      </c>
      <c r="E189" s="32"/>
      <c r="F189" s="159" t="s">
        <v>337</v>
      </c>
      <c r="G189" s="32"/>
      <c r="H189" s="32"/>
      <c r="I189" s="160"/>
      <c r="J189" s="32"/>
      <c r="K189" s="32"/>
      <c r="L189" s="33"/>
      <c r="M189" s="164"/>
      <c r="N189" s="165"/>
      <c r="O189" s="166"/>
      <c r="P189" s="166"/>
      <c r="Q189" s="166"/>
      <c r="R189" s="166"/>
      <c r="S189" s="166"/>
      <c r="T189" s="167"/>
      <c r="U189" s="32"/>
      <c r="V189" s="32"/>
      <c r="W189" s="32"/>
      <c r="X189" s="32"/>
      <c r="Y189" s="32"/>
      <c r="Z189" s="32"/>
      <c r="AA189" s="32"/>
      <c r="AB189" s="32"/>
      <c r="AC189" s="32"/>
      <c r="AD189" s="32"/>
      <c r="AE189" s="32"/>
      <c r="AT189" s="17" t="s">
        <v>213</v>
      </c>
      <c r="AU189" s="17" t="s">
        <v>87</v>
      </c>
    </row>
    <row r="190" spans="1:31" s="2" customFormat="1" ht="6.95" customHeight="1">
      <c r="A190" s="32"/>
      <c r="B190" s="47"/>
      <c r="C190" s="48"/>
      <c r="D190" s="48"/>
      <c r="E190" s="48"/>
      <c r="F190" s="48"/>
      <c r="G190" s="48"/>
      <c r="H190" s="48"/>
      <c r="I190" s="48"/>
      <c r="J190" s="48"/>
      <c r="K190" s="48"/>
      <c r="L190" s="33"/>
      <c r="M190" s="32"/>
      <c r="O190" s="32"/>
      <c r="P190" s="32"/>
      <c r="Q190" s="32"/>
      <c r="R190" s="32"/>
      <c r="S190" s="32"/>
      <c r="T190" s="32"/>
      <c r="U190" s="32"/>
      <c r="V190" s="32"/>
      <c r="W190" s="32"/>
      <c r="X190" s="32"/>
      <c r="Y190" s="32"/>
      <c r="Z190" s="32"/>
      <c r="AA190" s="32"/>
      <c r="AB190" s="32"/>
      <c r="AC190" s="32"/>
      <c r="AD190" s="32"/>
      <c r="AE190" s="32"/>
    </row>
  </sheetData>
  <autoFilter ref="C116:K189"/>
  <mergeCells count="9">
    <mergeCell ref="E87:H87"/>
    <mergeCell ref="E107:H107"/>
    <mergeCell ref="E109:H10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9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2" t="s">
        <v>5</v>
      </c>
      <c r="M2" s="243"/>
      <c r="N2" s="243"/>
      <c r="O2" s="243"/>
      <c r="P2" s="243"/>
      <c r="Q2" s="243"/>
      <c r="R2" s="243"/>
      <c r="S2" s="243"/>
      <c r="T2" s="243"/>
      <c r="U2" s="243"/>
      <c r="V2" s="243"/>
      <c r="AT2" s="17" t="s">
        <v>95</v>
      </c>
    </row>
    <row r="3" spans="2:46" s="1" customFormat="1" ht="6.95" customHeight="1" hidden="1">
      <c r="B3" s="18"/>
      <c r="C3" s="19"/>
      <c r="D3" s="19"/>
      <c r="E3" s="19"/>
      <c r="F3" s="19"/>
      <c r="G3" s="19"/>
      <c r="H3" s="19"/>
      <c r="I3" s="19"/>
      <c r="J3" s="19"/>
      <c r="K3" s="19"/>
      <c r="L3" s="20"/>
      <c r="AT3" s="17" t="s">
        <v>89</v>
      </c>
    </row>
    <row r="4" spans="2:46" s="1" customFormat="1" ht="24.95" customHeight="1" hidden="1">
      <c r="B4" s="20"/>
      <c r="D4" s="21" t="s">
        <v>183</v>
      </c>
      <c r="L4" s="20"/>
      <c r="M4" s="98" t="s">
        <v>10</v>
      </c>
      <c r="AT4" s="17" t="s">
        <v>3</v>
      </c>
    </row>
    <row r="5" spans="2:12" s="1" customFormat="1" ht="6.95" customHeight="1" hidden="1">
      <c r="B5" s="20"/>
      <c r="L5" s="20"/>
    </row>
    <row r="6" spans="2:12" s="1" customFormat="1" ht="12" customHeight="1" hidden="1">
      <c r="B6" s="20"/>
      <c r="D6" s="27" t="s">
        <v>16</v>
      </c>
      <c r="L6" s="20"/>
    </row>
    <row r="7" spans="2:12" s="1" customFormat="1" ht="16.5" customHeight="1" hidden="1">
      <c r="B7" s="20"/>
      <c r="E7" s="259" t="str">
        <f>'Rekapitulace stavby'!K6</f>
        <v>Oprava nástupišť č. 5 a 6 v žst. Brno hl.n.</v>
      </c>
      <c r="F7" s="260"/>
      <c r="G7" s="260"/>
      <c r="H7" s="260"/>
      <c r="L7" s="20"/>
    </row>
    <row r="8" spans="1:31" s="2" customFormat="1" ht="12" customHeight="1" hidden="1">
      <c r="A8" s="32"/>
      <c r="B8" s="33"/>
      <c r="C8" s="32"/>
      <c r="D8" s="27" t="s">
        <v>184</v>
      </c>
      <c r="E8" s="32"/>
      <c r="F8" s="32"/>
      <c r="G8" s="32"/>
      <c r="H8" s="32"/>
      <c r="I8" s="32"/>
      <c r="J8" s="32"/>
      <c r="K8" s="32"/>
      <c r="L8" s="42"/>
      <c r="S8" s="32"/>
      <c r="T8" s="32"/>
      <c r="U8" s="32"/>
      <c r="V8" s="32"/>
      <c r="W8" s="32"/>
      <c r="X8" s="32"/>
      <c r="Y8" s="32"/>
      <c r="Z8" s="32"/>
      <c r="AA8" s="32"/>
      <c r="AB8" s="32"/>
      <c r="AC8" s="32"/>
      <c r="AD8" s="32"/>
      <c r="AE8" s="32"/>
    </row>
    <row r="9" spans="1:31" s="2" customFormat="1" ht="16.5" customHeight="1" hidden="1">
      <c r="A9" s="32"/>
      <c r="B9" s="33"/>
      <c r="C9" s="32"/>
      <c r="D9" s="32"/>
      <c r="E9" s="232" t="s">
        <v>340</v>
      </c>
      <c r="F9" s="258"/>
      <c r="G9" s="258"/>
      <c r="H9" s="258"/>
      <c r="I9" s="32"/>
      <c r="J9" s="32"/>
      <c r="K9" s="32"/>
      <c r="L9" s="42"/>
      <c r="S9" s="32"/>
      <c r="T9" s="32"/>
      <c r="U9" s="32"/>
      <c r="V9" s="32"/>
      <c r="W9" s="32"/>
      <c r="X9" s="32"/>
      <c r="Y9" s="32"/>
      <c r="Z9" s="32"/>
      <c r="AA9" s="32"/>
      <c r="AB9" s="32"/>
      <c r="AC9" s="32"/>
      <c r="AD9" s="32"/>
      <c r="AE9" s="32"/>
    </row>
    <row r="10" spans="1:31" s="2" customFormat="1" ht="12" hidden="1">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hidden="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hidden="1">
      <c r="A12" s="32"/>
      <c r="B12" s="33"/>
      <c r="C12" s="32"/>
      <c r="D12" s="27" t="s">
        <v>20</v>
      </c>
      <c r="E12" s="32"/>
      <c r="F12" s="25" t="s">
        <v>21</v>
      </c>
      <c r="G12" s="32"/>
      <c r="H12" s="32"/>
      <c r="I12" s="27" t="s">
        <v>22</v>
      </c>
      <c r="J12" s="55" t="str">
        <f>'Rekapitulace stavby'!AN8</f>
        <v>18. 2. 2021</v>
      </c>
      <c r="K12" s="32"/>
      <c r="L12" s="42"/>
      <c r="S12" s="32"/>
      <c r="T12" s="32"/>
      <c r="U12" s="32"/>
      <c r="V12" s="32"/>
      <c r="W12" s="32"/>
      <c r="X12" s="32"/>
      <c r="Y12" s="32"/>
      <c r="Z12" s="32"/>
      <c r="AA12" s="32"/>
      <c r="AB12" s="32"/>
      <c r="AC12" s="32"/>
      <c r="AD12" s="32"/>
      <c r="AE12" s="32"/>
    </row>
    <row r="13" spans="1:31" s="2" customFormat="1" ht="10.9" customHeight="1" hidden="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hidden="1">
      <c r="A14" s="32"/>
      <c r="B14" s="33"/>
      <c r="C14" s="32"/>
      <c r="D14" s="27" t="s">
        <v>24</v>
      </c>
      <c r="E14" s="32"/>
      <c r="F14" s="32"/>
      <c r="G14" s="32"/>
      <c r="H14" s="32"/>
      <c r="I14" s="27" t="s">
        <v>25</v>
      </c>
      <c r="J14" s="25" t="s">
        <v>26</v>
      </c>
      <c r="K14" s="32"/>
      <c r="L14" s="42"/>
      <c r="S14" s="32"/>
      <c r="T14" s="32"/>
      <c r="U14" s="32"/>
      <c r="V14" s="32"/>
      <c r="W14" s="32"/>
      <c r="X14" s="32"/>
      <c r="Y14" s="32"/>
      <c r="Z14" s="32"/>
      <c r="AA14" s="32"/>
      <c r="AB14" s="32"/>
      <c r="AC14" s="32"/>
      <c r="AD14" s="32"/>
      <c r="AE14" s="32"/>
    </row>
    <row r="15" spans="1:31" s="2" customFormat="1" ht="18" customHeight="1" hidden="1">
      <c r="A15" s="32"/>
      <c r="B15" s="33"/>
      <c r="C15" s="32"/>
      <c r="D15" s="32"/>
      <c r="E15" s="25" t="s">
        <v>341</v>
      </c>
      <c r="F15" s="32"/>
      <c r="G15" s="32"/>
      <c r="H15" s="32"/>
      <c r="I15" s="27" t="s">
        <v>28</v>
      </c>
      <c r="J15" s="25" t="s">
        <v>29</v>
      </c>
      <c r="K15" s="32"/>
      <c r="L15" s="42"/>
      <c r="S15" s="32"/>
      <c r="T15" s="32"/>
      <c r="U15" s="32"/>
      <c r="V15" s="32"/>
      <c r="W15" s="32"/>
      <c r="X15" s="32"/>
      <c r="Y15" s="32"/>
      <c r="Z15" s="32"/>
      <c r="AA15" s="32"/>
      <c r="AB15" s="32"/>
      <c r="AC15" s="32"/>
      <c r="AD15" s="32"/>
      <c r="AE15" s="32"/>
    </row>
    <row r="16" spans="1:31" s="2" customFormat="1" ht="6.95" customHeight="1" hidden="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hidden="1">
      <c r="A17" s="32"/>
      <c r="B17" s="33"/>
      <c r="C17" s="32"/>
      <c r="D17" s="27" t="s">
        <v>30</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hidden="1">
      <c r="A18" s="32"/>
      <c r="B18" s="33"/>
      <c r="C18" s="32"/>
      <c r="D18" s="32"/>
      <c r="E18" s="261" t="str">
        <f>'Rekapitulace stavby'!E14</f>
        <v>Vyplň údaj</v>
      </c>
      <c r="F18" s="247"/>
      <c r="G18" s="247"/>
      <c r="H18" s="247"/>
      <c r="I18" s="27" t="s">
        <v>28</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hidden="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hidden="1">
      <c r="A20" s="32"/>
      <c r="B20" s="33"/>
      <c r="C20" s="32"/>
      <c r="D20" s="27" t="s">
        <v>32</v>
      </c>
      <c r="E20" s="32"/>
      <c r="F20" s="32"/>
      <c r="G20" s="32"/>
      <c r="H20" s="32"/>
      <c r="I20" s="27" t="s">
        <v>25</v>
      </c>
      <c r="J20" s="25" t="s">
        <v>33</v>
      </c>
      <c r="K20" s="32"/>
      <c r="L20" s="42"/>
      <c r="S20" s="32"/>
      <c r="T20" s="32"/>
      <c r="U20" s="32"/>
      <c r="V20" s="32"/>
      <c r="W20" s="32"/>
      <c r="X20" s="32"/>
      <c r="Y20" s="32"/>
      <c r="Z20" s="32"/>
      <c r="AA20" s="32"/>
      <c r="AB20" s="32"/>
      <c r="AC20" s="32"/>
      <c r="AD20" s="32"/>
      <c r="AE20" s="32"/>
    </row>
    <row r="21" spans="1:31" s="2" customFormat="1" ht="18" customHeight="1" hidden="1">
      <c r="A21" s="32"/>
      <c r="B21" s="33"/>
      <c r="C21" s="32"/>
      <c r="D21" s="32"/>
      <c r="E21" s="25" t="s">
        <v>34</v>
      </c>
      <c r="F21" s="32"/>
      <c r="G21" s="32"/>
      <c r="H21" s="32"/>
      <c r="I21" s="27" t="s">
        <v>28</v>
      </c>
      <c r="J21" s="25" t="s">
        <v>35</v>
      </c>
      <c r="K21" s="32"/>
      <c r="L21" s="42"/>
      <c r="S21" s="32"/>
      <c r="T21" s="32"/>
      <c r="U21" s="32"/>
      <c r="V21" s="32"/>
      <c r="W21" s="32"/>
      <c r="X21" s="32"/>
      <c r="Y21" s="32"/>
      <c r="Z21" s="32"/>
      <c r="AA21" s="32"/>
      <c r="AB21" s="32"/>
      <c r="AC21" s="32"/>
      <c r="AD21" s="32"/>
      <c r="AE21" s="32"/>
    </row>
    <row r="22" spans="1:31" s="2" customFormat="1" ht="6.95" customHeight="1" hidden="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hidden="1">
      <c r="A23" s="32"/>
      <c r="B23" s="33"/>
      <c r="C23" s="32"/>
      <c r="D23" s="27" t="s">
        <v>37</v>
      </c>
      <c r="E23" s="32"/>
      <c r="F23" s="32"/>
      <c r="G23" s="32"/>
      <c r="H23" s="32"/>
      <c r="I23" s="27" t="s">
        <v>25</v>
      </c>
      <c r="J23" s="25" t="s">
        <v>33</v>
      </c>
      <c r="K23" s="32"/>
      <c r="L23" s="42"/>
      <c r="S23" s="32"/>
      <c r="T23" s="32"/>
      <c r="U23" s="32"/>
      <c r="V23" s="32"/>
      <c r="W23" s="32"/>
      <c r="X23" s="32"/>
      <c r="Y23" s="32"/>
      <c r="Z23" s="32"/>
      <c r="AA23" s="32"/>
      <c r="AB23" s="32"/>
      <c r="AC23" s="32"/>
      <c r="AD23" s="32"/>
      <c r="AE23" s="32"/>
    </row>
    <row r="24" spans="1:31" s="2" customFormat="1" ht="18" customHeight="1" hidden="1">
      <c r="A24" s="32"/>
      <c r="B24" s="33"/>
      <c r="C24" s="32"/>
      <c r="D24" s="32"/>
      <c r="E24" s="25" t="s">
        <v>34</v>
      </c>
      <c r="F24" s="32"/>
      <c r="G24" s="32"/>
      <c r="H24" s="32"/>
      <c r="I24" s="27" t="s">
        <v>28</v>
      </c>
      <c r="J24" s="25" t="s">
        <v>35</v>
      </c>
      <c r="K24" s="32"/>
      <c r="L24" s="42"/>
      <c r="S24" s="32"/>
      <c r="T24" s="32"/>
      <c r="U24" s="32"/>
      <c r="V24" s="32"/>
      <c r="W24" s="32"/>
      <c r="X24" s="32"/>
      <c r="Y24" s="32"/>
      <c r="Z24" s="32"/>
      <c r="AA24" s="32"/>
      <c r="AB24" s="32"/>
      <c r="AC24" s="32"/>
      <c r="AD24" s="32"/>
      <c r="AE24" s="32"/>
    </row>
    <row r="25" spans="1:31" s="2" customFormat="1" ht="6.95" customHeight="1" hidden="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hidden="1">
      <c r="A26" s="32"/>
      <c r="B26" s="33"/>
      <c r="C26" s="32"/>
      <c r="D26" s="27" t="s">
        <v>38</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hidden="1">
      <c r="A27" s="99"/>
      <c r="B27" s="100"/>
      <c r="C27" s="99"/>
      <c r="D27" s="99"/>
      <c r="E27" s="251" t="s">
        <v>1</v>
      </c>
      <c r="F27" s="251"/>
      <c r="G27" s="251"/>
      <c r="H27" s="251"/>
      <c r="I27" s="99"/>
      <c r="J27" s="99"/>
      <c r="K27" s="99"/>
      <c r="L27" s="101"/>
      <c r="S27" s="99"/>
      <c r="T27" s="99"/>
      <c r="U27" s="99"/>
      <c r="V27" s="99"/>
      <c r="W27" s="99"/>
      <c r="X27" s="99"/>
      <c r="Y27" s="99"/>
      <c r="Z27" s="99"/>
      <c r="AA27" s="99"/>
      <c r="AB27" s="99"/>
      <c r="AC27" s="99"/>
      <c r="AD27" s="99"/>
      <c r="AE27" s="99"/>
    </row>
    <row r="28" spans="1:31" s="2" customFormat="1" ht="6.95" customHeight="1" hidden="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hidden="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hidden="1">
      <c r="A30" s="32"/>
      <c r="B30" s="33"/>
      <c r="C30" s="32"/>
      <c r="D30" s="102" t="s">
        <v>39</v>
      </c>
      <c r="E30" s="32"/>
      <c r="F30" s="32"/>
      <c r="G30" s="32"/>
      <c r="H30" s="32"/>
      <c r="I30" s="32"/>
      <c r="J30" s="71">
        <f>ROUND(J117,2)</f>
        <v>0</v>
      </c>
      <c r="K30" s="32"/>
      <c r="L30" s="42"/>
      <c r="S30" s="32"/>
      <c r="T30" s="32"/>
      <c r="U30" s="32"/>
      <c r="V30" s="32"/>
      <c r="W30" s="32"/>
      <c r="X30" s="32"/>
      <c r="Y30" s="32"/>
      <c r="Z30" s="32"/>
      <c r="AA30" s="32"/>
      <c r="AB30" s="32"/>
      <c r="AC30" s="32"/>
      <c r="AD30" s="32"/>
      <c r="AE30" s="32"/>
    </row>
    <row r="31" spans="1:31" s="2" customFormat="1" ht="6.95" customHeight="1" hidden="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hidden="1">
      <c r="A32" s="32"/>
      <c r="B32" s="33"/>
      <c r="C32" s="32"/>
      <c r="D32" s="32"/>
      <c r="E32" s="32"/>
      <c r="F32" s="36" t="s">
        <v>41</v>
      </c>
      <c r="G32" s="32"/>
      <c r="H32" s="32"/>
      <c r="I32" s="36" t="s">
        <v>40</v>
      </c>
      <c r="J32" s="36" t="s">
        <v>42</v>
      </c>
      <c r="K32" s="32"/>
      <c r="L32" s="42"/>
      <c r="S32" s="32"/>
      <c r="T32" s="32"/>
      <c r="U32" s="32"/>
      <c r="V32" s="32"/>
      <c r="W32" s="32"/>
      <c r="X32" s="32"/>
      <c r="Y32" s="32"/>
      <c r="Z32" s="32"/>
      <c r="AA32" s="32"/>
      <c r="AB32" s="32"/>
      <c r="AC32" s="32"/>
      <c r="AD32" s="32"/>
      <c r="AE32" s="32"/>
    </row>
    <row r="33" spans="1:31" s="2" customFormat="1" ht="14.45" customHeight="1" hidden="1">
      <c r="A33" s="32"/>
      <c r="B33" s="33"/>
      <c r="C33" s="32"/>
      <c r="D33" s="103" t="s">
        <v>43</v>
      </c>
      <c r="E33" s="27" t="s">
        <v>44</v>
      </c>
      <c r="F33" s="104">
        <f>ROUND((SUM(BE117:BE194)),2)</f>
        <v>0</v>
      </c>
      <c r="G33" s="32"/>
      <c r="H33" s="32"/>
      <c r="I33" s="105">
        <v>0.21</v>
      </c>
      <c r="J33" s="104">
        <f>ROUND(((SUM(BE117:BE194))*I33),2)</f>
        <v>0</v>
      </c>
      <c r="K33" s="32"/>
      <c r="L33" s="42"/>
      <c r="S33" s="32"/>
      <c r="T33" s="32"/>
      <c r="U33" s="32"/>
      <c r="V33" s="32"/>
      <c r="W33" s="32"/>
      <c r="X33" s="32"/>
      <c r="Y33" s="32"/>
      <c r="Z33" s="32"/>
      <c r="AA33" s="32"/>
      <c r="AB33" s="32"/>
      <c r="AC33" s="32"/>
      <c r="AD33" s="32"/>
      <c r="AE33" s="32"/>
    </row>
    <row r="34" spans="1:31" s="2" customFormat="1" ht="14.45" customHeight="1" hidden="1">
      <c r="A34" s="32"/>
      <c r="B34" s="33"/>
      <c r="C34" s="32"/>
      <c r="D34" s="32"/>
      <c r="E34" s="27" t="s">
        <v>45</v>
      </c>
      <c r="F34" s="104">
        <f>ROUND((SUM(BF117:BF194)),2)</f>
        <v>0</v>
      </c>
      <c r="G34" s="32"/>
      <c r="H34" s="32"/>
      <c r="I34" s="105">
        <v>0.15</v>
      </c>
      <c r="J34" s="104">
        <f>ROUND(((SUM(BF117:BF194))*I34),2)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46</v>
      </c>
      <c r="F35" s="104">
        <f>ROUND((SUM(BG117:BG194)),2)</f>
        <v>0</v>
      </c>
      <c r="G35" s="32"/>
      <c r="H35" s="32"/>
      <c r="I35" s="105">
        <v>0.21</v>
      </c>
      <c r="J35" s="104">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47</v>
      </c>
      <c r="F36" s="104">
        <f>ROUND((SUM(BH117:BH194)),2)</f>
        <v>0</v>
      </c>
      <c r="G36" s="32"/>
      <c r="H36" s="32"/>
      <c r="I36" s="105">
        <v>0.15</v>
      </c>
      <c r="J36" s="104">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48</v>
      </c>
      <c r="F37" s="104">
        <f>ROUND((SUM(BI117:BI194)),2)</f>
        <v>0</v>
      </c>
      <c r="G37" s="32"/>
      <c r="H37" s="32"/>
      <c r="I37" s="105">
        <v>0</v>
      </c>
      <c r="J37" s="104">
        <f>0</f>
        <v>0</v>
      </c>
      <c r="K37" s="32"/>
      <c r="L37" s="42"/>
      <c r="S37" s="32"/>
      <c r="T37" s="32"/>
      <c r="U37" s="32"/>
      <c r="V37" s="32"/>
      <c r="W37" s="32"/>
      <c r="X37" s="32"/>
      <c r="Y37" s="32"/>
      <c r="Z37" s="32"/>
      <c r="AA37" s="32"/>
      <c r="AB37" s="32"/>
      <c r="AC37" s="32"/>
      <c r="AD37" s="32"/>
      <c r="AE37" s="32"/>
    </row>
    <row r="38" spans="1:31" s="2" customFormat="1" ht="6.95" customHeight="1" hidden="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hidden="1">
      <c r="A39" s="32"/>
      <c r="B39" s="33"/>
      <c r="C39" s="106"/>
      <c r="D39" s="107" t="s">
        <v>49</v>
      </c>
      <c r="E39" s="60"/>
      <c r="F39" s="60"/>
      <c r="G39" s="108" t="s">
        <v>50</v>
      </c>
      <c r="H39" s="109" t="s">
        <v>51</v>
      </c>
      <c r="I39" s="60"/>
      <c r="J39" s="110">
        <f>SUM(J30:J37)</f>
        <v>0</v>
      </c>
      <c r="K39" s="111"/>
      <c r="L39" s="42"/>
      <c r="S39" s="32"/>
      <c r="T39" s="32"/>
      <c r="U39" s="32"/>
      <c r="V39" s="32"/>
      <c r="W39" s="32"/>
      <c r="X39" s="32"/>
      <c r="Y39" s="32"/>
      <c r="Z39" s="32"/>
      <c r="AA39" s="32"/>
      <c r="AB39" s="32"/>
      <c r="AC39" s="32"/>
      <c r="AD39" s="32"/>
      <c r="AE39" s="32"/>
    </row>
    <row r="40" spans="1:31" s="2" customFormat="1" ht="14.45" customHeight="1" hidden="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42"/>
      <c r="D50" s="43" t="s">
        <v>52</v>
      </c>
      <c r="E50" s="44"/>
      <c r="F50" s="44"/>
      <c r="G50" s="43" t="s">
        <v>53</v>
      </c>
      <c r="H50" s="44"/>
      <c r="I50" s="44"/>
      <c r="J50" s="44"/>
      <c r="K50" s="44"/>
      <c r="L50" s="42"/>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75" hidden="1">
      <c r="A61" s="32"/>
      <c r="B61" s="33"/>
      <c r="C61" s="32"/>
      <c r="D61" s="45" t="s">
        <v>54</v>
      </c>
      <c r="E61" s="35"/>
      <c r="F61" s="112" t="s">
        <v>55</v>
      </c>
      <c r="G61" s="45" t="s">
        <v>54</v>
      </c>
      <c r="H61" s="35"/>
      <c r="I61" s="35"/>
      <c r="J61" s="113" t="s">
        <v>55</v>
      </c>
      <c r="K61" s="35"/>
      <c r="L61" s="42"/>
      <c r="S61" s="32"/>
      <c r="T61" s="32"/>
      <c r="U61" s="32"/>
      <c r="V61" s="32"/>
      <c r="W61" s="32"/>
      <c r="X61" s="32"/>
      <c r="Y61" s="32"/>
      <c r="Z61" s="32"/>
      <c r="AA61" s="32"/>
      <c r="AB61" s="32"/>
      <c r="AC61" s="32"/>
      <c r="AD61" s="32"/>
      <c r="AE61" s="32"/>
    </row>
    <row r="62" spans="2:12" ht="12" hidden="1">
      <c r="B62" s="20"/>
      <c r="L62" s="20"/>
    </row>
    <row r="63" spans="2:12" ht="12" hidden="1">
      <c r="B63" s="20"/>
      <c r="L63" s="20"/>
    </row>
    <row r="64" spans="2:12" ht="12" hidden="1">
      <c r="B64" s="20"/>
      <c r="L64" s="20"/>
    </row>
    <row r="65" spans="1:31" s="2" customFormat="1" ht="12.75" hidden="1">
      <c r="A65" s="32"/>
      <c r="B65" s="33"/>
      <c r="C65" s="32"/>
      <c r="D65" s="43" t="s">
        <v>56</v>
      </c>
      <c r="E65" s="46"/>
      <c r="F65" s="46"/>
      <c r="G65" s="43" t="s">
        <v>57</v>
      </c>
      <c r="H65" s="46"/>
      <c r="I65" s="46"/>
      <c r="J65" s="46"/>
      <c r="K65" s="46"/>
      <c r="L65" s="42"/>
      <c r="S65" s="32"/>
      <c r="T65" s="32"/>
      <c r="U65" s="32"/>
      <c r="V65" s="32"/>
      <c r="W65" s="32"/>
      <c r="X65" s="32"/>
      <c r="Y65" s="32"/>
      <c r="Z65" s="32"/>
      <c r="AA65" s="32"/>
      <c r="AB65" s="32"/>
      <c r="AC65" s="32"/>
      <c r="AD65" s="32"/>
      <c r="AE65" s="32"/>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75" hidden="1">
      <c r="A76" s="32"/>
      <c r="B76" s="33"/>
      <c r="C76" s="32"/>
      <c r="D76" s="45" t="s">
        <v>54</v>
      </c>
      <c r="E76" s="35"/>
      <c r="F76" s="112" t="s">
        <v>55</v>
      </c>
      <c r="G76" s="45" t="s">
        <v>54</v>
      </c>
      <c r="H76" s="35"/>
      <c r="I76" s="35"/>
      <c r="J76" s="113" t="s">
        <v>55</v>
      </c>
      <c r="K76" s="35"/>
      <c r="L76" s="42"/>
      <c r="S76" s="32"/>
      <c r="T76" s="32"/>
      <c r="U76" s="32"/>
      <c r="V76" s="32"/>
      <c r="W76" s="32"/>
      <c r="X76" s="32"/>
      <c r="Y76" s="32"/>
      <c r="Z76" s="32"/>
      <c r="AA76" s="32"/>
      <c r="AB76" s="32"/>
      <c r="AC76" s="32"/>
      <c r="AD76" s="32"/>
      <c r="AE76" s="32"/>
    </row>
    <row r="77" spans="1:31" s="2" customFormat="1" ht="14.45" customHeight="1" hidden="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78" ht="12" hidden="1"/>
    <row r="79" ht="12" hidden="1"/>
    <row r="80" ht="12" hidden="1"/>
    <row r="81" spans="1:31" s="2" customFormat="1" ht="6.95" customHeight="1" hidden="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hidden="1">
      <c r="A82" s="32"/>
      <c r="B82" s="33"/>
      <c r="C82" s="21" t="s">
        <v>186</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hidden="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hidden="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hidden="1">
      <c r="A85" s="32"/>
      <c r="B85" s="33"/>
      <c r="C85" s="32"/>
      <c r="D85" s="32"/>
      <c r="E85" s="259" t="str">
        <f>E7</f>
        <v>Oprava nástupišť č. 5 a 6 v žst. Brno hl.n.</v>
      </c>
      <c r="F85" s="260"/>
      <c r="G85" s="260"/>
      <c r="H85" s="260"/>
      <c r="I85" s="32"/>
      <c r="J85" s="32"/>
      <c r="K85" s="32"/>
      <c r="L85" s="42"/>
      <c r="S85" s="32"/>
      <c r="T85" s="32"/>
      <c r="U85" s="32"/>
      <c r="V85" s="32"/>
      <c r="W85" s="32"/>
      <c r="X85" s="32"/>
      <c r="Y85" s="32"/>
      <c r="Z85" s="32"/>
      <c r="AA85" s="32"/>
      <c r="AB85" s="32"/>
      <c r="AC85" s="32"/>
      <c r="AD85" s="32"/>
      <c r="AE85" s="32"/>
    </row>
    <row r="86" spans="1:31" s="2" customFormat="1" ht="12" customHeight="1" hidden="1">
      <c r="A86" s="32"/>
      <c r="B86" s="33"/>
      <c r="C86" s="27" t="s">
        <v>184</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hidden="1">
      <c r="A87" s="32"/>
      <c r="B87" s="33"/>
      <c r="C87" s="32"/>
      <c r="D87" s="32"/>
      <c r="E87" s="232" t="str">
        <f>E9</f>
        <v>PS 512 - Elektronický informační systém (nástupiště č. 5)</v>
      </c>
      <c r="F87" s="258"/>
      <c r="G87" s="258"/>
      <c r="H87" s="258"/>
      <c r="I87" s="32"/>
      <c r="J87" s="32"/>
      <c r="K87" s="32"/>
      <c r="L87" s="42"/>
      <c r="S87" s="32"/>
      <c r="T87" s="32"/>
      <c r="U87" s="32"/>
      <c r="V87" s="32"/>
      <c r="W87" s="32"/>
      <c r="X87" s="32"/>
      <c r="Y87" s="32"/>
      <c r="Z87" s="32"/>
      <c r="AA87" s="32"/>
      <c r="AB87" s="32"/>
      <c r="AC87" s="32"/>
      <c r="AD87" s="32"/>
      <c r="AE87" s="32"/>
    </row>
    <row r="88" spans="1:31" s="2" customFormat="1" ht="6.95" customHeight="1" hidden="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hidden="1">
      <c r="A89" s="32"/>
      <c r="B89" s="33"/>
      <c r="C89" s="27" t="s">
        <v>20</v>
      </c>
      <c r="D89" s="32"/>
      <c r="E89" s="32"/>
      <c r="F89" s="25" t="str">
        <f>F12</f>
        <v>Brno hl.n.</v>
      </c>
      <c r="G89" s="32"/>
      <c r="H89" s="32"/>
      <c r="I89" s="27" t="s">
        <v>22</v>
      </c>
      <c r="J89" s="55" t="str">
        <f>IF(J12="","",J12)</f>
        <v>18. 2. 2021</v>
      </c>
      <c r="K89" s="32"/>
      <c r="L89" s="42"/>
      <c r="S89" s="32"/>
      <c r="T89" s="32"/>
      <c r="U89" s="32"/>
      <c r="V89" s="32"/>
      <c r="W89" s="32"/>
      <c r="X89" s="32"/>
      <c r="Y89" s="32"/>
      <c r="Z89" s="32"/>
      <c r="AA89" s="32"/>
      <c r="AB89" s="32"/>
      <c r="AC89" s="32"/>
      <c r="AD89" s="32"/>
      <c r="AE89" s="32"/>
    </row>
    <row r="90" spans="1:31" s="2" customFormat="1" ht="6.95" customHeight="1" hidden="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25.7" customHeight="1" hidden="1">
      <c r="A91" s="32"/>
      <c r="B91" s="33"/>
      <c r="C91" s="27" t="s">
        <v>24</v>
      </c>
      <c r="D91" s="32"/>
      <c r="E91" s="32"/>
      <c r="F91" s="25" t="str">
        <f>E15</f>
        <v>Soráva železnic, státní organizace</v>
      </c>
      <c r="G91" s="32"/>
      <c r="H91" s="32"/>
      <c r="I91" s="27" t="s">
        <v>32</v>
      </c>
      <c r="J91" s="30" t="str">
        <f>E21</f>
        <v>DMC Havlíčkův Brod, s.r.o.</v>
      </c>
      <c r="K91" s="32"/>
      <c r="L91" s="42"/>
      <c r="S91" s="32"/>
      <c r="T91" s="32"/>
      <c r="U91" s="32"/>
      <c r="V91" s="32"/>
      <c r="W91" s="32"/>
      <c r="X91" s="32"/>
      <c r="Y91" s="32"/>
      <c r="Z91" s="32"/>
      <c r="AA91" s="32"/>
      <c r="AB91" s="32"/>
      <c r="AC91" s="32"/>
      <c r="AD91" s="32"/>
      <c r="AE91" s="32"/>
    </row>
    <row r="92" spans="1:31" s="2" customFormat="1" ht="25.7" customHeight="1" hidden="1">
      <c r="A92" s="32"/>
      <c r="B92" s="33"/>
      <c r="C92" s="27" t="s">
        <v>30</v>
      </c>
      <c r="D92" s="32"/>
      <c r="E92" s="32"/>
      <c r="F92" s="25" t="str">
        <f>IF(E18="","",E18)</f>
        <v>Vyplň údaj</v>
      </c>
      <c r="G92" s="32"/>
      <c r="H92" s="32"/>
      <c r="I92" s="27" t="s">
        <v>37</v>
      </c>
      <c r="J92" s="30" t="str">
        <f>E24</f>
        <v>DMC Havlíčkův Brod, s.r.o.</v>
      </c>
      <c r="K92" s="32"/>
      <c r="L92" s="42"/>
      <c r="S92" s="32"/>
      <c r="T92" s="32"/>
      <c r="U92" s="32"/>
      <c r="V92" s="32"/>
      <c r="W92" s="32"/>
      <c r="X92" s="32"/>
      <c r="Y92" s="32"/>
      <c r="Z92" s="32"/>
      <c r="AA92" s="32"/>
      <c r="AB92" s="32"/>
      <c r="AC92" s="32"/>
      <c r="AD92" s="32"/>
      <c r="AE92" s="32"/>
    </row>
    <row r="93" spans="1:31" s="2" customFormat="1" ht="10.35" customHeight="1" hidden="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hidden="1">
      <c r="A94" s="32"/>
      <c r="B94" s="33"/>
      <c r="C94" s="114" t="s">
        <v>187</v>
      </c>
      <c r="D94" s="106"/>
      <c r="E94" s="106"/>
      <c r="F94" s="106"/>
      <c r="G94" s="106"/>
      <c r="H94" s="106"/>
      <c r="I94" s="106"/>
      <c r="J94" s="115" t="s">
        <v>188</v>
      </c>
      <c r="K94" s="106"/>
      <c r="L94" s="42"/>
      <c r="S94" s="32"/>
      <c r="T94" s="32"/>
      <c r="U94" s="32"/>
      <c r="V94" s="32"/>
      <c r="W94" s="32"/>
      <c r="X94" s="32"/>
      <c r="Y94" s="32"/>
      <c r="Z94" s="32"/>
      <c r="AA94" s="32"/>
      <c r="AB94" s="32"/>
      <c r="AC94" s="32"/>
      <c r="AD94" s="32"/>
      <c r="AE94" s="32"/>
    </row>
    <row r="95" spans="1:31" s="2" customFormat="1" ht="10.35" customHeight="1" hidden="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hidden="1">
      <c r="A96" s="32"/>
      <c r="B96" s="33"/>
      <c r="C96" s="116" t="s">
        <v>189</v>
      </c>
      <c r="D96" s="32"/>
      <c r="E96" s="32"/>
      <c r="F96" s="32"/>
      <c r="G96" s="32"/>
      <c r="H96" s="32"/>
      <c r="I96" s="32"/>
      <c r="J96" s="71">
        <f>J117</f>
        <v>0</v>
      </c>
      <c r="K96" s="32"/>
      <c r="L96" s="42"/>
      <c r="S96" s="32"/>
      <c r="T96" s="32"/>
      <c r="U96" s="32"/>
      <c r="V96" s="32"/>
      <c r="W96" s="32"/>
      <c r="X96" s="32"/>
      <c r="Y96" s="32"/>
      <c r="Z96" s="32"/>
      <c r="AA96" s="32"/>
      <c r="AB96" s="32"/>
      <c r="AC96" s="32"/>
      <c r="AD96" s="32"/>
      <c r="AE96" s="32"/>
      <c r="AU96" s="17" t="s">
        <v>190</v>
      </c>
    </row>
    <row r="97" spans="2:12" s="9" customFormat="1" ht="24.95" customHeight="1" hidden="1">
      <c r="B97" s="117"/>
      <c r="D97" s="118" t="s">
        <v>191</v>
      </c>
      <c r="E97" s="119"/>
      <c r="F97" s="119"/>
      <c r="G97" s="119"/>
      <c r="H97" s="119"/>
      <c r="I97" s="119"/>
      <c r="J97" s="120">
        <f>J118</f>
        <v>0</v>
      </c>
      <c r="L97" s="117"/>
    </row>
    <row r="98" spans="1:31" s="2" customFormat="1" ht="21.75" customHeight="1" hidden="1">
      <c r="A98" s="32"/>
      <c r="B98" s="33"/>
      <c r="C98" s="32"/>
      <c r="D98" s="32"/>
      <c r="E98" s="32"/>
      <c r="F98" s="32"/>
      <c r="G98" s="32"/>
      <c r="H98" s="32"/>
      <c r="I98" s="32"/>
      <c r="J98" s="32"/>
      <c r="K98" s="32"/>
      <c r="L98" s="42"/>
      <c r="S98" s="32"/>
      <c r="T98" s="32"/>
      <c r="U98" s="32"/>
      <c r="V98" s="32"/>
      <c r="W98" s="32"/>
      <c r="X98" s="32"/>
      <c r="Y98" s="32"/>
      <c r="Z98" s="32"/>
      <c r="AA98" s="32"/>
      <c r="AB98" s="32"/>
      <c r="AC98" s="32"/>
      <c r="AD98" s="32"/>
      <c r="AE98" s="32"/>
    </row>
    <row r="99" spans="1:31" s="2" customFormat="1" ht="6.95" customHeight="1" hidden="1">
      <c r="A99" s="32"/>
      <c r="B99" s="47"/>
      <c r="C99" s="48"/>
      <c r="D99" s="48"/>
      <c r="E99" s="48"/>
      <c r="F99" s="48"/>
      <c r="G99" s="48"/>
      <c r="H99" s="48"/>
      <c r="I99" s="48"/>
      <c r="J99" s="48"/>
      <c r="K99" s="48"/>
      <c r="L99" s="42"/>
      <c r="S99" s="32"/>
      <c r="T99" s="32"/>
      <c r="U99" s="32"/>
      <c r="V99" s="32"/>
      <c r="W99" s="32"/>
      <c r="X99" s="32"/>
      <c r="Y99" s="32"/>
      <c r="Z99" s="32"/>
      <c r="AA99" s="32"/>
      <c r="AB99" s="32"/>
      <c r="AC99" s="32"/>
      <c r="AD99" s="32"/>
      <c r="AE99" s="32"/>
    </row>
    <row r="100" ht="12" hidden="1"/>
    <row r="101" ht="12" hidden="1"/>
    <row r="102" ht="12" hidden="1"/>
    <row r="103" spans="1:31" s="2" customFormat="1" ht="6.95" customHeight="1">
      <c r="A103" s="32"/>
      <c r="B103" s="49"/>
      <c r="C103" s="50"/>
      <c r="D103" s="50"/>
      <c r="E103" s="50"/>
      <c r="F103" s="50"/>
      <c r="G103" s="50"/>
      <c r="H103" s="50"/>
      <c r="I103" s="50"/>
      <c r="J103" s="50"/>
      <c r="K103" s="50"/>
      <c r="L103" s="42"/>
      <c r="S103" s="32"/>
      <c r="T103" s="32"/>
      <c r="U103" s="32"/>
      <c r="V103" s="32"/>
      <c r="W103" s="32"/>
      <c r="X103" s="32"/>
      <c r="Y103" s="32"/>
      <c r="Z103" s="32"/>
      <c r="AA103" s="32"/>
      <c r="AB103" s="32"/>
      <c r="AC103" s="32"/>
      <c r="AD103" s="32"/>
      <c r="AE103" s="32"/>
    </row>
    <row r="104" spans="1:31" s="2" customFormat="1" ht="24.95" customHeight="1">
      <c r="A104" s="32"/>
      <c r="B104" s="33"/>
      <c r="C104" s="21" t="s">
        <v>192</v>
      </c>
      <c r="D104" s="32"/>
      <c r="E104" s="32"/>
      <c r="F104" s="32"/>
      <c r="G104" s="32"/>
      <c r="H104" s="32"/>
      <c r="I104" s="32"/>
      <c r="J104" s="32"/>
      <c r="K104" s="32"/>
      <c r="L104" s="42"/>
      <c r="S104" s="32"/>
      <c r="T104" s="32"/>
      <c r="U104" s="32"/>
      <c r="V104" s="32"/>
      <c r="W104" s="32"/>
      <c r="X104" s="32"/>
      <c r="Y104" s="32"/>
      <c r="Z104" s="32"/>
      <c r="AA104" s="32"/>
      <c r="AB104" s="32"/>
      <c r="AC104" s="32"/>
      <c r="AD104" s="32"/>
      <c r="AE104" s="32"/>
    </row>
    <row r="105" spans="1:31" s="2" customFormat="1" ht="6.95" customHeight="1">
      <c r="A105" s="32"/>
      <c r="B105" s="33"/>
      <c r="C105" s="32"/>
      <c r="D105" s="32"/>
      <c r="E105" s="32"/>
      <c r="F105" s="32"/>
      <c r="G105" s="32"/>
      <c r="H105" s="32"/>
      <c r="I105" s="32"/>
      <c r="J105" s="32"/>
      <c r="K105" s="32"/>
      <c r="L105" s="42"/>
      <c r="S105" s="32"/>
      <c r="T105" s="32"/>
      <c r="U105" s="32"/>
      <c r="V105" s="32"/>
      <c r="W105" s="32"/>
      <c r="X105" s="32"/>
      <c r="Y105" s="32"/>
      <c r="Z105" s="32"/>
      <c r="AA105" s="32"/>
      <c r="AB105" s="32"/>
      <c r="AC105" s="32"/>
      <c r="AD105" s="32"/>
      <c r="AE105" s="32"/>
    </row>
    <row r="106" spans="1:31" s="2" customFormat="1" ht="12" customHeight="1">
      <c r="A106" s="32"/>
      <c r="B106" s="33"/>
      <c r="C106" s="27" t="s">
        <v>16</v>
      </c>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16.5" customHeight="1">
      <c r="A107" s="32"/>
      <c r="B107" s="33"/>
      <c r="C107" s="32"/>
      <c r="D107" s="32"/>
      <c r="E107" s="259" t="str">
        <f>E7</f>
        <v>Oprava nástupišť č. 5 a 6 v žst. Brno hl.n.</v>
      </c>
      <c r="F107" s="260"/>
      <c r="G107" s="260"/>
      <c r="H107" s="260"/>
      <c r="I107" s="32"/>
      <c r="J107" s="32"/>
      <c r="K107" s="32"/>
      <c r="L107" s="42"/>
      <c r="S107" s="32"/>
      <c r="T107" s="32"/>
      <c r="U107" s="32"/>
      <c r="V107" s="32"/>
      <c r="W107" s="32"/>
      <c r="X107" s="32"/>
      <c r="Y107" s="32"/>
      <c r="Z107" s="32"/>
      <c r="AA107" s="32"/>
      <c r="AB107" s="32"/>
      <c r="AC107" s="32"/>
      <c r="AD107" s="32"/>
      <c r="AE107" s="32"/>
    </row>
    <row r="108" spans="1:31" s="2" customFormat="1" ht="12" customHeight="1">
      <c r="A108" s="32"/>
      <c r="B108" s="33"/>
      <c r="C108" s="27" t="s">
        <v>184</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6.5" customHeight="1">
      <c r="A109" s="32"/>
      <c r="B109" s="33"/>
      <c r="C109" s="32"/>
      <c r="D109" s="32"/>
      <c r="E109" s="232" t="str">
        <f>E9</f>
        <v>PS 512 - Elektronický informační systém (nástupiště č. 5)</v>
      </c>
      <c r="F109" s="258"/>
      <c r="G109" s="258"/>
      <c r="H109" s="258"/>
      <c r="I109" s="32"/>
      <c r="J109" s="32"/>
      <c r="K109" s="32"/>
      <c r="L109" s="42"/>
      <c r="S109" s="32"/>
      <c r="T109" s="32"/>
      <c r="U109" s="32"/>
      <c r="V109" s="32"/>
      <c r="W109" s="32"/>
      <c r="X109" s="32"/>
      <c r="Y109" s="32"/>
      <c r="Z109" s="32"/>
      <c r="AA109" s="32"/>
      <c r="AB109" s="32"/>
      <c r="AC109" s="32"/>
      <c r="AD109" s="32"/>
      <c r="AE109" s="32"/>
    </row>
    <row r="110" spans="1:31" s="2" customFormat="1" ht="6.95" customHeight="1">
      <c r="A110" s="32"/>
      <c r="B110" s="33"/>
      <c r="C110" s="32"/>
      <c r="D110" s="32"/>
      <c r="E110" s="32"/>
      <c r="F110" s="32"/>
      <c r="G110" s="32"/>
      <c r="H110" s="32"/>
      <c r="I110" s="32"/>
      <c r="J110" s="32"/>
      <c r="K110" s="32"/>
      <c r="L110" s="42"/>
      <c r="S110" s="32"/>
      <c r="T110" s="32"/>
      <c r="U110" s="32"/>
      <c r="V110" s="32"/>
      <c r="W110" s="32"/>
      <c r="X110" s="32"/>
      <c r="Y110" s="32"/>
      <c r="Z110" s="32"/>
      <c r="AA110" s="32"/>
      <c r="AB110" s="32"/>
      <c r="AC110" s="32"/>
      <c r="AD110" s="32"/>
      <c r="AE110" s="32"/>
    </row>
    <row r="111" spans="1:31" s="2" customFormat="1" ht="12" customHeight="1">
      <c r="A111" s="32"/>
      <c r="B111" s="33"/>
      <c r="C111" s="27" t="s">
        <v>20</v>
      </c>
      <c r="D111" s="32"/>
      <c r="E111" s="32"/>
      <c r="F111" s="25" t="str">
        <f>F12</f>
        <v>Brno hl.n.</v>
      </c>
      <c r="G111" s="32"/>
      <c r="H111" s="32"/>
      <c r="I111" s="27" t="s">
        <v>22</v>
      </c>
      <c r="J111" s="55" t="str">
        <f>IF(J12="","",J12)</f>
        <v>18. 2. 2021</v>
      </c>
      <c r="K111" s="32"/>
      <c r="L111" s="42"/>
      <c r="S111" s="32"/>
      <c r="T111" s="32"/>
      <c r="U111" s="32"/>
      <c r="V111" s="32"/>
      <c r="W111" s="32"/>
      <c r="X111" s="32"/>
      <c r="Y111" s="32"/>
      <c r="Z111" s="32"/>
      <c r="AA111" s="32"/>
      <c r="AB111" s="32"/>
      <c r="AC111" s="32"/>
      <c r="AD111" s="32"/>
      <c r="AE111" s="32"/>
    </row>
    <row r="112" spans="1:31" s="2" customFormat="1" ht="6.95" customHeight="1">
      <c r="A112" s="32"/>
      <c r="B112" s="33"/>
      <c r="C112" s="32"/>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25.7" customHeight="1">
      <c r="A113" s="32"/>
      <c r="B113" s="33"/>
      <c r="C113" s="27" t="s">
        <v>24</v>
      </c>
      <c r="D113" s="32"/>
      <c r="E113" s="32"/>
      <c r="F113" s="25" t="str">
        <f>E15</f>
        <v>Soráva železnic, státní organizace</v>
      </c>
      <c r="G113" s="32"/>
      <c r="H113" s="32"/>
      <c r="I113" s="27" t="s">
        <v>32</v>
      </c>
      <c r="J113" s="30" t="str">
        <f>E21</f>
        <v>DMC Havlíčkův Brod, s.r.o.</v>
      </c>
      <c r="K113" s="32"/>
      <c r="L113" s="42"/>
      <c r="S113" s="32"/>
      <c r="T113" s="32"/>
      <c r="U113" s="32"/>
      <c r="V113" s="32"/>
      <c r="W113" s="32"/>
      <c r="X113" s="32"/>
      <c r="Y113" s="32"/>
      <c r="Z113" s="32"/>
      <c r="AA113" s="32"/>
      <c r="AB113" s="32"/>
      <c r="AC113" s="32"/>
      <c r="AD113" s="32"/>
      <c r="AE113" s="32"/>
    </row>
    <row r="114" spans="1:31" s="2" customFormat="1" ht="25.7" customHeight="1">
      <c r="A114" s="32"/>
      <c r="B114" s="33"/>
      <c r="C114" s="27" t="s">
        <v>30</v>
      </c>
      <c r="D114" s="32"/>
      <c r="E114" s="32"/>
      <c r="F114" s="25" t="str">
        <f>IF(E18="","",E18)</f>
        <v>Vyplň údaj</v>
      </c>
      <c r="G114" s="32"/>
      <c r="H114" s="32"/>
      <c r="I114" s="27" t="s">
        <v>37</v>
      </c>
      <c r="J114" s="30" t="str">
        <f>E24</f>
        <v>DMC Havlíčkův Brod, s.r.o.</v>
      </c>
      <c r="K114" s="32"/>
      <c r="L114" s="42"/>
      <c r="S114" s="32"/>
      <c r="T114" s="32"/>
      <c r="U114" s="32"/>
      <c r="V114" s="32"/>
      <c r="W114" s="32"/>
      <c r="X114" s="32"/>
      <c r="Y114" s="32"/>
      <c r="Z114" s="32"/>
      <c r="AA114" s="32"/>
      <c r="AB114" s="32"/>
      <c r="AC114" s="32"/>
      <c r="AD114" s="32"/>
      <c r="AE114" s="32"/>
    </row>
    <row r="115" spans="1:31" s="2" customFormat="1" ht="10.35" customHeight="1">
      <c r="A115" s="32"/>
      <c r="B115" s="33"/>
      <c r="C115" s="32"/>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10" customFormat="1" ht="29.25" customHeight="1">
      <c r="A116" s="121"/>
      <c r="B116" s="122"/>
      <c r="C116" s="123" t="s">
        <v>193</v>
      </c>
      <c r="D116" s="124" t="s">
        <v>64</v>
      </c>
      <c r="E116" s="124" t="s">
        <v>60</v>
      </c>
      <c r="F116" s="124" t="s">
        <v>61</v>
      </c>
      <c r="G116" s="124" t="s">
        <v>194</v>
      </c>
      <c r="H116" s="124" t="s">
        <v>195</v>
      </c>
      <c r="I116" s="124" t="s">
        <v>196</v>
      </c>
      <c r="J116" s="125" t="s">
        <v>188</v>
      </c>
      <c r="K116" s="126" t="s">
        <v>197</v>
      </c>
      <c r="L116" s="127"/>
      <c r="M116" s="62" t="s">
        <v>1</v>
      </c>
      <c r="N116" s="63" t="s">
        <v>43</v>
      </c>
      <c r="O116" s="63" t="s">
        <v>198</v>
      </c>
      <c r="P116" s="63" t="s">
        <v>199</v>
      </c>
      <c r="Q116" s="63" t="s">
        <v>200</v>
      </c>
      <c r="R116" s="63" t="s">
        <v>201</v>
      </c>
      <c r="S116" s="63" t="s">
        <v>202</v>
      </c>
      <c r="T116" s="64" t="s">
        <v>203</v>
      </c>
      <c r="U116" s="121"/>
      <c r="V116" s="121"/>
      <c r="W116" s="121"/>
      <c r="X116" s="121"/>
      <c r="Y116" s="121"/>
      <c r="Z116" s="121"/>
      <c r="AA116" s="121"/>
      <c r="AB116" s="121"/>
      <c r="AC116" s="121"/>
      <c r="AD116" s="121"/>
      <c r="AE116" s="121"/>
    </row>
    <row r="117" spans="1:63" s="2" customFormat="1" ht="22.9" customHeight="1">
      <c r="A117" s="32"/>
      <c r="B117" s="33"/>
      <c r="C117" s="69" t="s">
        <v>204</v>
      </c>
      <c r="D117" s="32"/>
      <c r="E117" s="32"/>
      <c r="F117" s="32"/>
      <c r="G117" s="32"/>
      <c r="H117" s="32"/>
      <c r="I117" s="32"/>
      <c r="J117" s="128">
        <f>BK117</f>
        <v>0</v>
      </c>
      <c r="K117" s="32"/>
      <c r="L117" s="33"/>
      <c r="M117" s="65"/>
      <c r="N117" s="56"/>
      <c r="O117" s="66"/>
      <c r="P117" s="129">
        <f>P118</f>
        <v>0</v>
      </c>
      <c r="Q117" s="66"/>
      <c r="R117" s="129">
        <f>R118</f>
        <v>0</v>
      </c>
      <c r="S117" s="66"/>
      <c r="T117" s="130">
        <f>T118</f>
        <v>0</v>
      </c>
      <c r="U117" s="32"/>
      <c r="V117" s="32"/>
      <c r="W117" s="32"/>
      <c r="X117" s="32"/>
      <c r="Y117" s="32"/>
      <c r="Z117" s="32"/>
      <c r="AA117" s="32"/>
      <c r="AB117" s="32"/>
      <c r="AC117" s="32"/>
      <c r="AD117" s="32"/>
      <c r="AE117" s="32"/>
      <c r="AT117" s="17" t="s">
        <v>78</v>
      </c>
      <c r="AU117" s="17" t="s">
        <v>190</v>
      </c>
      <c r="BK117" s="131">
        <f>BK118</f>
        <v>0</v>
      </c>
    </row>
    <row r="118" spans="2:63" s="11" customFormat="1" ht="25.9" customHeight="1">
      <c r="B118" s="132"/>
      <c r="D118" s="133" t="s">
        <v>78</v>
      </c>
      <c r="E118" s="134" t="s">
        <v>205</v>
      </c>
      <c r="F118" s="134" t="s">
        <v>206</v>
      </c>
      <c r="I118" s="135"/>
      <c r="J118" s="136">
        <f>BK118</f>
        <v>0</v>
      </c>
      <c r="L118" s="132"/>
      <c r="M118" s="137"/>
      <c r="N118" s="138"/>
      <c r="O118" s="138"/>
      <c r="P118" s="139">
        <f>SUM(P119:P194)</f>
        <v>0</v>
      </c>
      <c r="Q118" s="138"/>
      <c r="R118" s="139">
        <f>SUM(R119:R194)</f>
        <v>0</v>
      </c>
      <c r="S118" s="138"/>
      <c r="T118" s="140">
        <f>SUM(T119:T194)</f>
        <v>0</v>
      </c>
      <c r="AR118" s="133" t="s">
        <v>87</v>
      </c>
      <c r="AT118" s="141" t="s">
        <v>78</v>
      </c>
      <c r="AU118" s="141" t="s">
        <v>79</v>
      </c>
      <c r="AY118" s="133" t="s">
        <v>207</v>
      </c>
      <c r="BK118" s="142">
        <f>SUM(BK119:BK194)</f>
        <v>0</v>
      </c>
    </row>
    <row r="119" spans="1:65" s="2" customFormat="1" ht="21.75" customHeight="1">
      <c r="A119" s="32"/>
      <c r="B119" s="143"/>
      <c r="C119" s="144" t="s">
        <v>87</v>
      </c>
      <c r="D119" s="144" t="s">
        <v>208</v>
      </c>
      <c r="E119" s="145" t="s">
        <v>323</v>
      </c>
      <c r="F119" s="146" t="s">
        <v>324</v>
      </c>
      <c r="G119" s="147" t="s">
        <v>325</v>
      </c>
      <c r="H119" s="148">
        <v>16</v>
      </c>
      <c r="I119" s="149"/>
      <c r="J119" s="150">
        <f>ROUND(I119*H119,2)</f>
        <v>0</v>
      </c>
      <c r="K119" s="151"/>
      <c r="L119" s="33"/>
      <c r="M119" s="152" t="s">
        <v>1</v>
      </c>
      <c r="N119" s="153" t="s">
        <v>44</v>
      </c>
      <c r="O119" s="58"/>
      <c r="P119" s="154">
        <f>O119*H119</f>
        <v>0</v>
      </c>
      <c r="Q119" s="154">
        <v>0</v>
      </c>
      <c r="R119" s="154">
        <f>Q119*H119</f>
        <v>0</v>
      </c>
      <c r="S119" s="154">
        <v>0</v>
      </c>
      <c r="T119" s="155">
        <f>S119*H119</f>
        <v>0</v>
      </c>
      <c r="U119" s="32"/>
      <c r="V119" s="32"/>
      <c r="W119" s="32"/>
      <c r="X119" s="32"/>
      <c r="Y119" s="32"/>
      <c r="Z119" s="32"/>
      <c r="AA119" s="32"/>
      <c r="AB119" s="32"/>
      <c r="AC119" s="32"/>
      <c r="AD119" s="32"/>
      <c r="AE119" s="32"/>
      <c r="AR119" s="156" t="s">
        <v>212</v>
      </c>
      <c r="AT119" s="156" t="s">
        <v>208</v>
      </c>
      <c r="AU119" s="156" t="s">
        <v>87</v>
      </c>
      <c r="AY119" s="17" t="s">
        <v>207</v>
      </c>
      <c r="BE119" s="157">
        <f>IF(N119="základní",J119,0)</f>
        <v>0</v>
      </c>
      <c r="BF119" s="157">
        <f>IF(N119="snížená",J119,0)</f>
        <v>0</v>
      </c>
      <c r="BG119" s="157">
        <f>IF(N119="zákl. přenesená",J119,0)</f>
        <v>0</v>
      </c>
      <c r="BH119" s="157">
        <f>IF(N119="sníž. přenesená",J119,0)</f>
        <v>0</v>
      </c>
      <c r="BI119" s="157">
        <f>IF(N119="nulová",J119,0)</f>
        <v>0</v>
      </c>
      <c r="BJ119" s="17" t="s">
        <v>87</v>
      </c>
      <c r="BK119" s="157">
        <f>ROUND(I119*H119,2)</f>
        <v>0</v>
      </c>
      <c r="BL119" s="17" t="s">
        <v>212</v>
      </c>
      <c r="BM119" s="156" t="s">
        <v>342</v>
      </c>
    </row>
    <row r="120" spans="1:47" s="2" customFormat="1" ht="12">
      <c r="A120" s="32"/>
      <c r="B120" s="33"/>
      <c r="C120" s="32"/>
      <c r="D120" s="158" t="s">
        <v>213</v>
      </c>
      <c r="E120" s="32"/>
      <c r="F120" s="159" t="s">
        <v>324</v>
      </c>
      <c r="G120" s="32"/>
      <c r="H120" s="32"/>
      <c r="I120" s="160"/>
      <c r="J120" s="32"/>
      <c r="K120" s="32"/>
      <c r="L120" s="33"/>
      <c r="M120" s="161"/>
      <c r="N120" s="162"/>
      <c r="O120" s="58"/>
      <c r="P120" s="58"/>
      <c r="Q120" s="58"/>
      <c r="R120" s="58"/>
      <c r="S120" s="58"/>
      <c r="T120" s="59"/>
      <c r="U120" s="32"/>
      <c r="V120" s="32"/>
      <c r="W120" s="32"/>
      <c r="X120" s="32"/>
      <c r="Y120" s="32"/>
      <c r="Z120" s="32"/>
      <c r="AA120" s="32"/>
      <c r="AB120" s="32"/>
      <c r="AC120" s="32"/>
      <c r="AD120" s="32"/>
      <c r="AE120" s="32"/>
      <c r="AT120" s="17" t="s">
        <v>213</v>
      </c>
      <c r="AU120" s="17" t="s">
        <v>87</v>
      </c>
    </row>
    <row r="121" spans="1:65" s="2" customFormat="1" ht="16.5" customHeight="1">
      <c r="A121" s="32"/>
      <c r="B121" s="143"/>
      <c r="C121" s="144" t="s">
        <v>89</v>
      </c>
      <c r="D121" s="144" t="s">
        <v>208</v>
      </c>
      <c r="E121" s="145" t="s">
        <v>328</v>
      </c>
      <c r="F121" s="146" t="s">
        <v>329</v>
      </c>
      <c r="G121" s="147" t="s">
        <v>325</v>
      </c>
      <c r="H121" s="148">
        <v>48</v>
      </c>
      <c r="I121" s="149"/>
      <c r="J121" s="150">
        <f>ROUND(I121*H121,2)</f>
        <v>0</v>
      </c>
      <c r="K121" s="151"/>
      <c r="L121" s="33"/>
      <c r="M121" s="152" t="s">
        <v>1</v>
      </c>
      <c r="N121" s="153" t="s">
        <v>44</v>
      </c>
      <c r="O121" s="58"/>
      <c r="P121" s="154">
        <f>O121*H121</f>
        <v>0</v>
      </c>
      <c r="Q121" s="154">
        <v>0</v>
      </c>
      <c r="R121" s="154">
        <f>Q121*H121</f>
        <v>0</v>
      </c>
      <c r="S121" s="154">
        <v>0</v>
      </c>
      <c r="T121" s="155">
        <f>S121*H121</f>
        <v>0</v>
      </c>
      <c r="U121" s="32"/>
      <c r="V121" s="32"/>
      <c r="W121" s="32"/>
      <c r="X121" s="32"/>
      <c r="Y121" s="32"/>
      <c r="Z121" s="32"/>
      <c r="AA121" s="32"/>
      <c r="AB121" s="32"/>
      <c r="AC121" s="32"/>
      <c r="AD121" s="32"/>
      <c r="AE121" s="32"/>
      <c r="AR121" s="156" t="s">
        <v>212</v>
      </c>
      <c r="AT121" s="156" t="s">
        <v>208</v>
      </c>
      <c r="AU121" s="156" t="s">
        <v>87</v>
      </c>
      <c r="AY121" s="17" t="s">
        <v>207</v>
      </c>
      <c r="BE121" s="157">
        <f>IF(N121="základní",J121,0)</f>
        <v>0</v>
      </c>
      <c r="BF121" s="157">
        <f>IF(N121="snížená",J121,0)</f>
        <v>0</v>
      </c>
      <c r="BG121" s="157">
        <f>IF(N121="zákl. přenesená",J121,0)</f>
        <v>0</v>
      </c>
      <c r="BH121" s="157">
        <f>IF(N121="sníž. přenesená",J121,0)</f>
        <v>0</v>
      </c>
      <c r="BI121" s="157">
        <f>IF(N121="nulová",J121,0)</f>
        <v>0</v>
      </c>
      <c r="BJ121" s="17" t="s">
        <v>87</v>
      </c>
      <c r="BK121" s="157">
        <f>ROUND(I121*H121,2)</f>
        <v>0</v>
      </c>
      <c r="BL121" s="17" t="s">
        <v>212</v>
      </c>
      <c r="BM121" s="156" t="s">
        <v>343</v>
      </c>
    </row>
    <row r="122" spans="1:47" s="2" customFormat="1" ht="12">
      <c r="A122" s="32"/>
      <c r="B122" s="33"/>
      <c r="C122" s="32"/>
      <c r="D122" s="158" t="s">
        <v>213</v>
      </c>
      <c r="E122" s="32"/>
      <c r="F122" s="159" t="s">
        <v>329</v>
      </c>
      <c r="G122" s="32"/>
      <c r="H122" s="32"/>
      <c r="I122" s="160"/>
      <c r="J122" s="32"/>
      <c r="K122" s="32"/>
      <c r="L122" s="33"/>
      <c r="M122" s="161"/>
      <c r="N122" s="162"/>
      <c r="O122" s="58"/>
      <c r="P122" s="58"/>
      <c r="Q122" s="58"/>
      <c r="R122" s="58"/>
      <c r="S122" s="58"/>
      <c r="T122" s="59"/>
      <c r="U122" s="32"/>
      <c r="V122" s="32"/>
      <c r="W122" s="32"/>
      <c r="X122" s="32"/>
      <c r="Y122" s="32"/>
      <c r="Z122" s="32"/>
      <c r="AA122" s="32"/>
      <c r="AB122" s="32"/>
      <c r="AC122" s="32"/>
      <c r="AD122" s="32"/>
      <c r="AE122" s="32"/>
      <c r="AT122" s="17" t="s">
        <v>213</v>
      </c>
      <c r="AU122" s="17" t="s">
        <v>87</v>
      </c>
    </row>
    <row r="123" spans="1:65" s="2" customFormat="1" ht="16.5" customHeight="1">
      <c r="A123" s="32"/>
      <c r="B123" s="143"/>
      <c r="C123" s="144" t="s">
        <v>218</v>
      </c>
      <c r="D123" s="144" t="s">
        <v>208</v>
      </c>
      <c r="E123" s="145" t="s">
        <v>331</v>
      </c>
      <c r="F123" s="146" t="s">
        <v>332</v>
      </c>
      <c r="G123" s="147" t="s">
        <v>333</v>
      </c>
      <c r="H123" s="148">
        <v>1</v>
      </c>
      <c r="I123" s="149"/>
      <c r="J123" s="150">
        <f>ROUND(I123*H123,2)</f>
        <v>0</v>
      </c>
      <c r="K123" s="151"/>
      <c r="L123" s="33"/>
      <c r="M123" s="152" t="s">
        <v>1</v>
      </c>
      <c r="N123" s="153" t="s">
        <v>44</v>
      </c>
      <c r="O123" s="58"/>
      <c r="P123" s="154">
        <f>O123*H123</f>
        <v>0</v>
      </c>
      <c r="Q123" s="154">
        <v>0</v>
      </c>
      <c r="R123" s="154">
        <f>Q123*H123</f>
        <v>0</v>
      </c>
      <c r="S123" s="154">
        <v>0</v>
      </c>
      <c r="T123" s="155">
        <f>S123*H123</f>
        <v>0</v>
      </c>
      <c r="U123" s="32"/>
      <c r="V123" s="32"/>
      <c r="W123" s="32"/>
      <c r="X123" s="32"/>
      <c r="Y123" s="32"/>
      <c r="Z123" s="32"/>
      <c r="AA123" s="32"/>
      <c r="AB123" s="32"/>
      <c r="AC123" s="32"/>
      <c r="AD123" s="32"/>
      <c r="AE123" s="32"/>
      <c r="AR123" s="156" t="s">
        <v>212</v>
      </c>
      <c r="AT123" s="156" t="s">
        <v>208</v>
      </c>
      <c r="AU123" s="156" t="s">
        <v>87</v>
      </c>
      <c r="AY123" s="17" t="s">
        <v>207</v>
      </c>
      <c r="BE123" s="157">
        <f>IF(N123="základní",J123,0)</f>
        <v>0</v>
      </c>
      <c r="BF123" s="157">
        <f>IF(N123="snížená",J123,0)</f>
        <v>0</v>
      </c>
      <c r="BG123" s="157">
        <f>IF(N123="zákl. přenesená",J123,0)</f>
        <v>0</v>
      </c>
      <c r="BH123" s="157">
        <f>IF(N123="sníž. přenesená",J123,0)</f>
        <v>0</v>
      </c>
      <c r="BI123" s="157">
        <f>IF(N123="nulová",J123,0)</f>
        <v>0</v>
      </c>
      <c r="BJ123" s="17" t="s">
        <v>87</v>
      </c>
      <c r="BK123" s="157">
        <f>ROUND(I123*H123,2)</f>
        <v>0</v>
      </c>
      <c r="BL123" s="17" t="s">
        <v>212</v>
      </c>
      <c r="BM123" s="156" t="s">
        <v>344</v>
      </c>
    </row>
    <row r="124" spans="1:47" s="2" customFormat="1" ht="12">
      <c r="A124" s="32"/>
      <c r="B124" s="33"/>
      <c r="C124" s="32"/>
      <c r="D124" s="158" t="s">
        <v>213</v>
      </c>
      <c r="E124" s="32"/>
      <c r="F124" s="159" t="s">
        <v>332</v>
      </c>
      <c r="G124" s="32"/>
      <c r="H124" s="32"/>
      <c r="I124" s="160"/>
      <c r="J124" s="32"/>
      <c r="K124" s="32"/>
      <c r="L124" s="33"/>
      <c r="M124" s="161"/>
      <c r="N124" s="162"/>
      <c r="O124" s="58"/>
      <c r="P124" s="58"/>
      <c r="Q124" s="58"/>
      <c r="R124" s="58"/>
      <c r="S124" s="58"/>
      <c r="T124" s="59"/>
      <c r="U124" s="32"/>
      <c r="V124" s="32"/>
      <c r="W124" s="32"/>
      <c r="X124" s="32"/>
      <c r="Y124" s="32"/>
      <c r="Z124" s="32"/>
      <c r="AA124" s="32"/>
      <c r="AB124" s="32"/>
      <c r="AC124" s="32"/>
      <c r="AD124" s="32"/>
      <c r="AE124" s="32"/>
      <c r="AT124" s="17" t="s">
        <v>213</v>
      </c>
      <c r="AU124" s="17" t="s">
        <v>87</v>
      </c>
    </row>
    <row r="125" spans="1:65" s="2" customFormat="1" ht="33" customHeight="1">
      <c r="A125" s="32"/>
      <c r="B125" s="143"/>
      <c r="C125" s="144" t="s">
        <v>212</v>
      </c>
      <c r="D125" s="144" t="s">
        <v>208</v>
      </c>
      <c r="E125" s="145" t="s">
        <v>315</v>
      </c>
      <c r="F125" s="146" t="s">
        <v>316</v>
      </c>
      <c r="G125" s="147" t="s">
        <v>257</v>
      </c>
      <c r="H125" s="148">
        <v>1</v>
      </c>
      <c r="I125" s="149"/>
      <c r="J125" s="150">
        <f>ROUND(I125*H125,2)</f>
        <v>0</v>
      </c>
      <c r="K125" s="151"/>
      <c r="L125" s="33"/>
      <c r="M125" s="152" t="s">
        <v>1</v>
      </c>
      <c r="N125" s="153" t="s">
        <v>44</v>
      </c>
      <c r="O125" s="58"/>
      <c r="P125" s="154">
        <f>O125*H125</f>
        <v>0</v>
      </c>
      <c r="Q125" s="154">
        <v>0</v>
      </c>
      <c r="R125" s="154">
        <f>Q125*H125</f>
        <v>0</v>
      </c>
      <c r="S125" s="154">
        <v>0</v>
      </c>
      <c r="T125" s="155">
        <f>S125*H125</f>
        <v>0</v>
      </c>
      <c r="U125" s="32"/>
      <c r="V125" s="32"/>
      <c r="W125" s="32"/>
      <c r="X125" s="32"/>
      <c r="Y125" s="32"/>
      <c r="Z125" s="32"/>
      <c r="AA125" s="32"/>
      <c r="AB125" s="32"/>
      <c r="AC125" s="32"/>
      <c r="AD125" s="32"/>
      <c r="AE125" s="32"/>
      <c r="AR125" s="156" t="s">
        <v>212</v>
      </c>
      <c r="AT125" s="156" t="s">
        <v>208</v>
      </c>
      <c r="AU125" s="156" t="s">
        <v>87</v>
      </c>
      <c r="AY125" s="17" t="s">
        <v>207</v>
      </c>
      <c r="BE125" s="157">
        <f>IF(N125="základní",J125,0)</f>
        <v>0</v>
      </c>
      <c r="BF125" s="157">
        <f>IF(N125="snížená",J125,0)</f>
        <v>0</v>
      </c>
      <c r="BG125" s="157">
        <f>IF(N125="zákl. přenesená",J125,0)</f>
        <v>0</v>
      </c>
      <c r="BH125" s="157">
        <f>IF(N125="sníž. přenesená",J125,0)</f>
        <v>0</v>
      </c>
      <c r="BI125" s="157">
        <f>IF(N125="nulová",J125,0)</f>
        <v>0</v>
      </c>
      <c r="BJ125" s="17" t="s">
        <v>87</v>
      </c>
      <c r="BK125" s="157">
        <f>ROUND(I125*H125,2)</f>
        <v>0</v>
      </c>
      <c r="BL125" s="17" t="s">
        <v>212</v>
      </c>
      <c r="BM125" s="156" t="s">
        <v>345</v>
      </c>
    </row>
    <row r="126" spans="1:47" s="2" customFormat="1" ht="19.5">
      <c r="A126" s="32"/>
      <c r="B126" s="33"/>
      <c r="C126" s="32"/>
      <c r="D126" s="158" t="s">
        <v>213</v>
      </c>
      <c r="E126" s="32"/>
      <c r="F126" s="159" t="s">
        <v>316</v>
      </c>
      <c r="G126" s="32"/>
      <c r="H126" s="32"/>
      <c r="I126" s="160"/>
      <c r="J126" s="32"/>
      <c r="K126" s="32"/>
      <c r="L126" s="33"/>
      <c r="M126" s="161"/>
      <c r="N126" s="162"/>
      <c r="O126" s="58"/>
      <c r="P126" s="58"/>
      <c r="Q126" s="58"/>
      <c r="R126" s="58"/>
      <c r="S126" s="58"/>
      <c r="T126" s="59"/>
      <c r="U126" s="32"/>
      <c r="V126" s="32"/>
      <c r="W126" s="32"/>
      <c r="X126" s="32"/>
      <c r="Y126" s="32"/>
      <c r="Z126" s="32"/>
      <c r="AA126" s="32"/>
      <c r="AB126" s="32"/>
      <c r="AC126" s="32"/>
      <c r="AD126" s="32"/>
      <c r="AE126" s="32"/>
      <c r="AT126" s="17" t="s">
        <v>213</v>
      </c>
      <c r="AU126" s="17" t="s">
        <v>87</v>
      </c>
    </row>
    <row r="127" spans="1:65" s="2" customFormat="1" ht="16.5" customHeight="1">
      <c r="A127" s="32"/>
      <c r="B127" s="143"/>
      <c r="C127" s="144" t="s">
        <v>225</v>
      </c>
      <c r="D127" s="144" t="s">
        <v>208</v>
      </c>
      <c r="E127" s="145" t="s">
        <v>319</v>
      </c>
      <c r="F127" s="146" t="s">
        <v>320</v>
      </c>
      <c r="G127" s="147" t="s">
        <v>321</v>
      </c>
      <c r="H127" s="148">
        <v>0.4</v>
      </c>
      <c r="I127" s="149"/>
      <c r="J127" s="150">
        <f>ROUND(I127*H127,2)</f>
        <v>0</v>
      </c>
      <c r="K127" s="151"/>
      <c r="L127" s="33"/>
      <c r="M127" s="152" t="s">
        <v>1</v>
      </c>
      <c r="N127" s="153" t="s">
        <v>44</v>
      </c>
      <c r="O127" s="58"/>
      <c r="P127" s="154">
        <f>O127*H127</f>
        <v>0</v>
      </c>
      <c r="Q127" s="154">
        <v>0</v>
      </c>
      <c r="R127" s="154">
        <f>Q127*H127</f>
        <v>0</v>
      </c>
      <c r="S127" s="154">
        <v>0</v>
      </c>
      <c r="T127" s="155">
        <f>S127*H127</f>
        <v>0</v>
      </c>
      <c r="U127" s="32"/>
      <c r="V127" s="32"/>
      <c r="W127" s="32"/>
      <c r="X127" s="32"/>
      <c r="Y127" s="32"/>
      <c r="Z127" s="32"/>
      <c r="AA127" s="32"/>
      <c r="AB127" s="32"/>
      <c r="AC127" s="32"/>
      <c r="AD127" s="32"/>
      <c r="AE127" s="32"/>
      <c r="AR127" s="156" t="s">
        <v>212</v>
      </c>
      <c r="AT127" s="156" t="s">
        <v>208</v>
      </c>
      <c r="AU127" s="156" t="s">
        <v>87</v>
      </c>
      <c r="AY127" s="17" t="s">
        <v>207</v>
      </c>
      <c r="BE127" s="157">
        <f>IF(N127="základní",J127,0)</f>
        <v>0</v>
      </c>
      <c r="BF127" s="157">
        <f>IF(N127="snížená",J127,0)</f>
        <v>0</v>
      </c>
      <c r="BG127" s="157">
        <f>IF(N127="zákl. přenesená",J127,0)</f>
        <v>0</v>
      </c>
      <c r="BH127" s="157">
        <f>IF(N127="sníž. přenesená",J127,0)</f>
        <v>0</v>
      </c>
      <c r="BI127" s="157">
        <f>IF(N127="nulová",J127,0)</f>
        <v>0</v>
      </c>
      <c r="BJ127" s="17" t="s">
        <v>87</v>
      </c>
      <c r="BK127" s="157">
        <f>ROUND(I127*H127,2)</f>
        <v>0</v>
      </c>
      <c r="BL127" s="17" t="s">
        <v>212</v>
      </c>
      <c r="BM127" s="156" t="s">
        <v>346</v>
      </c>
    </row>
    <row r="128" spans="1:47" s="2" customFormat="1" ht="12">
      <c r="A128" s="32"/>
      <c r="B128" s="33"/>
      <c r="C128" s="32"/>
      <c r="D128" s="158" t="s">
        <v>213</v>
      </c>
      <c r="E128" s="32"/>
      <c r="F128" s="159" t="s">
        <v>320</v>
      </c>
      <c r="G128" s="32"/>
      <c r="H128" s="32"/>
      <c r="I128" s="160"/>
      <c r="J128" s="32"/>
      <c r="K128" s="32"/>
      <c r="L128" s="33"/>
      <c r="M128" s="161"/>
      <c r="N128" s="162"/>
      <c r="O128" s="58"/>
      <c r="P128" s="58"/>
      <c r="Q128" s="58"/>
      <c r="R128" s="58"/>
      <c r="S128" s="58"/>
      <c r="T128" s="59"/>
      <c r="U128" s="32"/>
      <c r="V128" s="32"/>
      <c r="W128" s="32"/>
      <c r="X128" s="32"/>
      <c r="Y128" s="32"/>
      <c r="Z128" s="32"/>
      <c r="AA128" s="32"/>
      <c r="AB128" s="32"/>
      <c r="AC128" s="32"/>
      <c r="AD128" s="32"/>
      <c r="AE128" s="32"/>
      <c r="AT128" s="17" t="s">
        <v>213</v>
      </c>
      <c r="AU128" s="17" t="s">
        <v>87</v>
      </c>
    </row>
    <row r="129" spans="1:65" s="2" customFormat="1" ht="16.5" customHeight="1">
      <c r="A129" s="32"/>
      <c r="B129" s="143"/>
      <c r="C129" s="144" t="s">
        <v>221</v>
      </c>
      <c r="D129" s="144" t="s">
        <v>208</v>
      </c>
      <c r="E129" s="145" t="s">
        <v>336</v>
      </c>
      <c r="F129" s="146" t="s">
        <v>337</v>
      </c>
      <c r="G129" s="147" t="s">
        <v>321</v>
      </c>
      <c r="H129" s="148">
        <v>0.4</v>
      </c>
      <c r="I129" s="149"/>
      <c r="J129" s="150">
        <f>ROUND(I129*H129,2)</f>
        <v>0</v>
      </c>
      <c r="K129" s="151"/>
      <c r="L129" s="33"/>
      <c r="M129" s="152" t="s">
        <v>1</v>
      </c>
      <c r="N129" s="153" t="s">
        <v>44</v>
      </c>
      <c r="O129" s="58"/>
      <c r="P129" s="154">
        <f>O129*H129</f>
        <v>0</v>
      </c>
      <c r="Q129" s="154">
        <v>0</v>
      </c>
      <c r="R129" s="154">
        <f>Q129*H129</f>
        <v>0</v>
      </c>
      <c r="S129" s="154">
        <v>0</v>
      </c>
      <c r="T129" s="155">
        <f>S129*H129</f>
        <v>0</v>
      </c>
      <c r="U129" s="32"/>
      <c r="V129" s="32"/>
      <c r="W129" s="32"/>
      <c r="X129" s="32"/>
      <c r="Y129" s="32"/>
      <c r="Z129" s="32"/>
      <c r="AA129" s="32"/>
      <c r="AB129" s="32"/>
      <c r="AC129" s="32"/>
      <c r="AD129" s="32"/>
      <c r="AE129" s="32"/>
      <c r="AR129" s="156" t="s">
        <v>212</v>
      </c>
      <c r="AT129" s="156" t="s">
        <v>208</v>
      </c>
      <c r="AU129" s="156" t="s">
        <v>87</v>
      </c>
      <c r="AY129" s="17" t="s">
        <v>207</v>
      </c>
      <c r="BE129" s="157">
        <f>IF(N129="základní",J129,0)</f>
        <v>0</v>
      </c>
      <c r="BF129" s="157">
        <f>IF(N129="snížená",J129,0)</f>
        <v>0</v>
      </c>
      <c r="BG129" s="157">
        <f>IF(N129="zákl. přenesená",J129,0)</f>
        <v>0</v>
      </c>
      <c r="BH129" s="157">
        <f>IF(N129="sníž. přenesená",J129,0)</f>
        <v>0</v>
      </c>
      <c r="BI129" s="157">
        <f>IF(N129="nulová",J129,0)</f>
        <v>0</v>
      </c>
      <c r="BJ129" s="17" t="s">
        <v>87</v>
      </c>
      <c r="BK129" s="157">
        <f>ROUND(I129*H129,2)</f>
        <v>0</v>
      </c>
      <c r="BL129" s="17" t="s">
        <v>212</v>
      </c>
      <c r="BM129" s="156" t="s">
        <v>347</v>
      </c>
    </row>
    <row r="130" spans="1:47" s="2" customFormat="1" ht="12">
      <c r="A130" s="32"/>
      <c r="B130" s="33"/>
      <c r="C130" s="32"/>
      <c r="D130" s="158" t="s">
        <v>213</v>
      </c>
      <c r="E130" s="32"/>
      <c r="F130" s="159" t="s">
        <v>337</v>
      </c>
      <c r="G130" s="32"/>
      <c r="H130" s="32"/>
      <c r="I130" s="160"/>
      <c r="J130" s="32"/>
      <c r="K130" s="32"/>
      <c r="L130" s="33"/>
      <c r="M130" s="161"/>
      <c r="N130" s="162"/>
      <c r="O130" s="58"/>
      <c r="P130" s="58"/>
      <c r="Q130" s="58"/>
      <c r="R130" s="58"/>
      <c r="S130" s="58"/>
      <c r="T130" s="59"/>
      <c r="U130" s="32"/>
      <c r="V130" s="32"/>
      <c r="W130" s="32"/>
      <c r="X130" s="32"/>
      <c r="Y130" s="32"/>
      <c r="Z130" s="32"/>
      <c r="AA130" s="32"/>
      <c r="AB130" s="32"/>
      <c r="AC130" s="32"/>
      <c r="AD130" s="32"/>
      <c r="AE130" s="32"/>
      <c r="AT130" s="17" t="s">
        <v>213</v>
      </c>
      <c r="AU130" s="17" t="s">
        <v>87</v>
      </c>
    </row>
    <row r="131" spans="1:65" s="2" customFormat="1" ht="33" customHeight="1">
      <c r="A131" s="32"/>
      <c r="B131" s="143"/>
      <c r="C131" s="144" t="s">
        <v>232</v>
      </c>
      <c r="D131" s="144" t="s">
        <v>208</v>
      </c>
      <c r="E131" s="145" t="s">
        <v>273</v>
      </c>
      <c r="F131" s="146" t="s">
        <v>274</v>
      </c>
      <c r="G131" s="147" t="s">
        <v>267</v>
      </c>
      <c r="H131" s="148">
        <v>170</v>
      </c>
      <c r="I131" s="149"/>
      <c r="J131" s="150">
        <f>ROUND(I131*H131,2)</f>
        <v>0</v>
      </c>
      <c r="K131" s="151"/>
      <c r="L131" s="33"/>
      <c r="M131" s="152" t="s">
        <v>1</v>
      </c>
      <c r="N131" s="153" t="s">
        <v>44</v>
      </c>
      <c r="O131" s="58"/>
      <c r="P131" s="154">
        <f>O131*H131</f>
        <v>0</v>
      </c>
      <c r="Q131" s="154">
        <v>0</v>
      </c>
      <c r="R131" s="154">
        <f>Q131*H131</f>
        <v>0</v>
      </c>
      <c r="S131" s="154">
        <v>0</v>
      </c>
      <c r="T131" s="155">
        <f>S131*H131</f>
        <v>0</v>
      </c>
      <c r="U131" s="32"/>
      <c r="V131" s="32"/>
      <c r="W131" s="32"/>
      <c r="X131" s="32"/>
      <c r="Y131" s="32"/>
      <c r="Z131" s="32"/>
      <c r="AA131" s="32"/>
      <c r="AB131" s="32"/>
      <c r="AC131" s="32"/>
      <c r="AD131" s="32"/>
      <c r="AE131" s="32"/>
      <c r="AR131" s="156" t="s">
        <v>212</v>
      </c>
      <c r="AT131" s="156" t="s">
        <v>208</v>
      </c>
      <c r="AU131" s="156" t="s">
        <v>87</v>
      </c>
      <c r="AY131" s="17" t="s">
        <v>207</v>
      </c>
      <c r="BE131" s="157">
        <f>IF(N131="základní",J131,0)</f>
        <v>0</v>
      </c>
      <c r="BF131" s="157">
        <f>IF(N131="snížená",J131,0)</f>
        <v>0</v>
      </c>
      <c r="BG131" s="157">
        <f>IF(N131="zákl. přenesená",J131,0)</f>
        <v>0</v>
      </c>
      <c r="BH131" s="157">
        <f>IF(N131="sníž. přenesená",J131,0)</f>
        <v>0</v>
      </c>
      <c r="BI131" s="157">
        <f>IF(N131="nulová",J131,0)</f>
        <v>0</v>
      </c>
      <c r="BJ131" s="17" t="s">
        <v>87</v>
      </c>
      <c r="BK131" s="157">
        <f>ROUND(I131*H131,2)</f>
        <v>0</v>
      </c>
      <c r="BL131" s="17" t="s">
        <v>212</v>
      </c>
      <c r="BM131" s="156" t="s">
        <v>348</v>
      </c>
    </row>
    <row r="132" spans="1:47" s="2" customFormat="1" ht="19.5">
      <c r="A132" s="32"/>
      <c r="B132" s="33"/>
      <c r="C132" s="32"/>
      <c r="D132" s="158" t="s">
        <v>213</v>
      </c>
      <c r="E132" s="32"/>
      <c r="F132" s="159" t="s">
        <v>274</v>
      </c>
      <c r="G132" s="32"/>
      <c r="H132" s="32"/>
      <c r="I132" s="160"/>
      <c r="J132" s="32"/>
      <c r="K132" s="32"/>
      <c r="L132" s="33"/>
      <c r="M132" s="161"/>
      <c r="N132" s="162"/>
      <c r="O132" s="58"/>
      <c r="P132" s="58"/>
      <c r="Q132" s="58"/>
      <c r="R132" s="58"/>
      <c r="S132" s="58"/>
      <c r="T132" s="59"/>
      <c r="U132" s="32"/>
      <c r="V132" s="32"/>
      <c r="W132" s="32"/>
      <c r="X132" s="32"/>
      <c r="Y132" s="32"/>
      <c r="Z132" s="32"/>
      <c r="AA132" s="32"/>
      <c r="AB132" s="32"/>
      <c r="AC132" s="32"/>
      <c r="AD132" s="32"/>
      <c r="AE132" s="32"/>
      <c r="AT132" s="17" t="s">
        <v>213</v>
      </c>
      <c r="AU132" s="17" t="s">
        <v>87</v>
      </c>
    </row>
    <row r="133" spans="1:65" s="2" customFormat="1" ht="21.75" customHeight="1">
      <c r="A133" s="32"/>
      <c r="B133" s="143"/>
      <c r="C133" s="144" t="s">
        <v>224</v>
      </c>
      <c r="D133" s="144" t="s">
        <v>208</v>
      </c>
      <c r="E133" s="145" t="s">
        <v>349</v>
      </c>
      <c r="F133" s="146" t="s">
        <v>350</v>
      </c>
      <c r="G133" s="147" t="s">
        <v>267</v>
      </c>
      <c r="H133" s="148">
        <v>290</v>
      </c>
      <c r="I133" s="149"/>
      <c r="J133" s="150">
        <f>ROUND(I133*H133,2)</f>
        <v>0</v>
      </c>
      <c r="K133" s="151"/>
      <c r="L133" s="33"/>
      <c r="M133" s="152" t="s">
        <v>1</v>
      </c>
      <c r="N133" s="153" t="s">
        <v>44</v>
      </c>
      <c r="O133" s="58"/>
      <c r="P133" s="154">
        <f>O133*H133</f>
        <v>0</v>
      </c>
      <c r="Q133" s="154">
        <v>0</v>
      </c>
      <c r="R133" s="154">
        <f>Q133*H133</f>
        <v>0</v>
      </c>
      <c r="S133" s="154">
        <v>0</v>
      </c>
      <c r="T133" s="155">
        <f>S133*H133</f>
        <v>0</v>
      </c>
      <c r="U133" s="32"/>
      <c r="V133" s="32"/>
      <c r="W133" s="32"/>
      <c r="X133" s="32"/>
      <c r="Y133" s="32"/>
      <c r="Z133" s="32"/>
      <c r="AA133" s="32"/>
      <c r="AB133" s="32"/>
      <c r="AC133" s="32"/>
      <c r="AD133" s="32"/>
      <c r="AE133" s="32"/>
      <c r="AR133" s="156" t="s">
        <v>212</v>
      </c>
      <c r="AT133" s="156" t="s">
        <v>208</v>
      </c>
      <c r="AU133" s="156" t="s">
        <v>87</v>
      </c>
      <c r="AY133" s="17" t="s">
        <v>207</v>
      </c>
      <c r="BE133" s="157">
        <f>IF(N133="základní",J133,0)</f>
        <v>0</v>
      </c>
      <c r="BF133" s="157">
        <f>IF(N133="snížená",J133,0)</f>
        <v>0</v>
      </c>
      <c r="BG133" s="157">
        <f>IF(N133="zákl. přenesená",J133,0)</f>
        <v>0</v>
      </c>
      <c r="BH133" s="157">
        <f>IF(N133="sníž. přenesená",J133,0)</f>
        <v>0</v>
      </c>
      <c r="BI133" s="157">
        <f>IF(N133="nulová",J133,0)</f>
        <v>0</v>
      </c>
      <c r="BJ133" s="17" t="s">
        <v>87</v>
      </c>
      <c r="BK133" s="157">
        <f>ROUND(I133*H133,2)</f>
        <v>0</v>
      </c>
      <c r="BL133" s="17" t="s">
        <v>212</v>
      </c>
      <c r="BM133" s="156" t="s">
        <v>351</v>
      </c>
    </row>
    <row r="134" spans="1:47" s="2" customFormat="1" ht="19.5">
      <c r="A134" s="32"/>
      <c r="B134" s="33"/>
      <c r="C134" s="32"/>
      <c r="D134" s="158" t="s">
        <v>213</v>
      </c>
      <c r="E134" s="32"/>
      <c r="F134" s="159" t="s">
        <v>350</v>
      </c>
      <c r="G134" s="32"/>
      <c r="H134" s="32"/>
      <c r="I134" s="160"/>
      <c r="J134" s="32"/>
      <c r="K134" s="32"/>
      <c r="L134" s="33"/>
      <c r="M134" s="161"/>
      <c r="N134" s="162"/>
      <c r="O134" s="58"/>
      <c r="P134" s="58"/>
      <c r="Q134" s="58"/>
      <c r="R134" s="58"/>
      <c r="S134" s="58"/>
      <c r="T134" s="59"/>
      <c r="U134" s="32"/>
      <c r="V134" s="32"/>
      <c r="W134" s="32"/>
      <c r="X134" s="32"/>
      <c r="Y134" s="32"/>
      <c r="Z134" s="32"/>
      <c r="AA134" s="32"/>
      <c r="AB134" s="32"/>
      <c r="AC134" s="32"/>
      <c r="AD134" s="32"/>
      <c r="AE134" s="32"/>
      <c r="AT134" s="17" t="s">
        <v>213</v>
      </c>
      <c r="AU134" s="17" t="s">
        <v>87</v>
      </c>
    </row>
    <row r="135" spans="1:65" s="2" customFormat="1" ht="33" customHeight="1">
      <c r="A135" s="32"/>
      <c r="B135" s="143"/>
      <c r="C135" s="144" t="s">
        <v>239</v>
      </c>
      <c r="D135" s="144" t="s">
        <v>208</v>
      </c>
      <c r="E135" s="145" t="s">
        <v>270</v>
      </c>
      <c r="F135" s="146" t="s">
        <v>271</v>
      </c>
      <c r="G135" s="147" t="s">
        <v>211</v>
      </c>
      <c r="H135" s="148">
        <v>8</v>
      </c>
      <c r="I135" s="149"/>
      <c r="J135" s="150">
        <f>ROUND(I135*H135,2)</f>
        <v>0</v>
      </c>
      <c r="K135" s="151"/>
      <c r="L135" s="33"/>
      <c r="M135" s="152" t="s">
        <v>1</v>
      </c>
      <c r="N135" s="153" t="s">
        <v>44</v>
      </c>
      <c r="O135" s="58"/>
      <c r="P135" s="154">
        <f>O135*H135</f>
        <v>0</v>
      </c>
      <c r="Q135" s="154">
        <v>0</v>
      </c>
      <c r="R135" s="154">
        <f>Q135*H135</f>
        <v>0</v>
      </c>
      <c r="S135" s="154">
        <v>0</v>
      </c>
      <c r="T135" s="155">
        <f>S135*H135</f>
        <v>0</v>
      </c>
      <c r="U135" s="32"/>
      <c r="V135" s="32"/>
      <c r="W135" s="32"/>
      <c r="X135" s="32"/>
      <c r="Y135" s="32"/>
      <c r="Z135" s="32"/>
      <c r="AA135" s="32"/>
      <c r="AB135" s="32"/>
      <c r="AC135" s="32"/>
      <c r="AD135" s="32"/>
      <c r="AE135" s="32"/>
      <c r="AR135" s="156" t="s">
        <v>212</v>
      </c>
      <c r="AT135" s="156" t="s">
        <v>208</v>
      </c>
      <c r="AU135" s="156" t="s">
        <v>87</v>
      </c>
      <c r="AY135" s="17" t="s">
        <v>207</v>
      </c>
      <c r="BE135" s="157">
        <f>IF(N135="základní",J135,0)</f>
        <v>0</v>
      </c>
      <c r="BF135" s="157">
        <f>IF(N135="snížená",J135,0)</f>
        <v>0</v>
      </c>
      <c r="BG135" s="157">
        <f>IF(N135="zákl. přenesená",J135,0)</f>
        <v>0</v>
      </c>
      <c r="BH135" s="157">
        <f>IF(N135="sníž. přenesená",J135,0)</f>
        <v>0</v>
      </c>
      <c r="BI135" s="157">
        <f>IF(N135="nulová",J135,0)</f>
        <v>0</v>
      </c>
      <c r="BJ135" s="17" t="s">
        <v>87</v>
      </c>
      <c r="BK135" s="157">
        <f>ROUND(I135*H135,2)</f>
        <v>0</v>
      </c>
      <c r="BL135" s="17" t="s">
        <v>212</v>
      </c>
      <c r="BM135" s="156" t="s">
        <v>352</v>
      </c>
    </row>
    <row r="136" spans="1:47" s="2" customFormat="1" ht="19.5">
      <c r="A136" s="32"/>
      <c r="B136" s="33"/>
      <c r="C136" s="32"/>
      <c r="D136" s="158" t="s">
        <v>213</v>
      </c>
      <c r="E136" s="32"/>
      <c r="F136" s="159" t="s">
        <v>271</v>
      </c>
      <c r="G136" s="32"/>
      <c r="H136" s="32"/>
      <c r="I136" s="160"/>
      <c r="J136" s="32"/>
      <c r="K136" s="32"/>
      <c r="L136" s="33"/>
      <c r="M136" s="161"/>
      <c r="N136" s="162"/>
      <c r="O136" s="58"/>
      <c r="P136" s="58"/>
      <c r="Q136" s="58"/>
      <c r="R136" s="58"/>
      <c r="S136" s="58"/>
      <c r="T136" s="59"/>
      <c r="U136" s="32"/>
      <c r="V136" s="32"/>
      <c r="W136" s="32"/>
      <c r="X136" s="32"/>
      <c r="Y136" s="32"/>
      <c r="Z136" s="32"/>
      <c r="AA136" s="32"/>
      <c r="AB136" s="32"/>
      <c r="AC136" s="32"/>
      <c r="AD136" s="32"/>
      <c r="AE136" s="32"/>
      <c r="AT136" s="17" t="s">
        <v>213</v>
      </c>
      <c r="AU136" s="17" t="s">
        <v>87</v>
      </c>
    </row>
    <row r="137" spans="1:65" s="2" customFormat="1" ht="21.75" customHeight="1">
      <c r="A137" s="32"/>
      <c r="B137" s="143"/>
      <c r="C137" s="144" t="s">
        <v>228</v>
      </c>
      <c r="D137" s="144" t="s">
        <v>208</v>
      </c>
      <c r="E137" s="145" t="s">
        <v>293</v>
      </c>
      <c r="F137" s="146" t="s">
        <v>294</v>
      </c>
      <c r="G137" s="147" t="s">
        <v>211</v>
      </c>
      <c r="H137" s="148">
        <v>3</v>
      </c>
      <c r="I137" s="149"/>
      <c r="J137" s="150">
        <f>ROUND(I137*H137,2)</f>
        <v>0</v>
      </c>
      <c r="K137" s="151"/>
      <c r="L137" s="33"/>
      <c r="M137" s="152" t="s">
        <v>1</v>
      </c>
      <c r="N137" s="153" t="s">
        <v>44</v>
      </c>
      <c r="O137" s="58"/>
      <c r="P137" s="154">
        <f>O137*H137</f>
        <v>0</v>
      </c>
      <c r="Q137" s="154">
        <v>0</v>
      </c>
      <c r="R137" s="154">
        <f>Q137*H137</f>
        <v>0</v>
      </c>
      <c r="S137" s="154">
        <v>0</v>
      </c>
      <c r="T137" s="155">
        <f>S137*H137</f>
        <v>0</v>
      </c>
      <c r="U137" s="32"/>
      <c r="V137" s="32"/>
      <c r="W137" s="32"/>
      <c r="X137" s="32"/>
      <c r="Y137" s="32"/>
      <c r="Z137" s="32"/>
      <c r="AA137" s="32"/>
      <c r="AB137" s="32"/>
      <c r="AC137" s="32"/>
      <c r="AD137" s="32"/>
      <c r="AE137" s="32"/>
      <c r="AR137" s="156" t="s">
        <v>212</v>
      </c>
      <c r="AT137" s="156" t="s">
        <v>208</v>
      </c>
      <c r="AU137" s="156" t="s">
        <v>87</v>
      </c>
      <c r="AY137" s="17" t="s">
        <v>207</v>
      </c>
      <c r="BE137" s="157">
        <f>IF(N137="základní",J137,0)</f>
        <v>0</v>
      </c>
      <c r="BF137" s="157">
        <f>IF(N137="snížená",J137,0)</f>
        <v>0</v>
      </c>
      <c r="BG137" s="157">
        <f>IF(N137="zákl. přenesená",J137,0)</f>
        <v>0</v>
      </c>
      <c r="BH137" s="157">
        <f>IF(N137="sníž. přenesená",J137,0)</f>
        <v>0</v>
      </c>
      <c r="BI137" s="157">
        <f>IF(N137="nulová",J137,0)</f>
        <v>0</v>
      </c>
      <c r="BJ137" s="17" t="s">
        <v>87</v>
      </c>
      <c r="BK137" s="157">
        <f>ROUND(I137*H137,2)</f>
        <v>0</v>
      </c>
      <c r="BL137" s="17" t="s">
        <v>212</v>
      </c>
      <c r="BM137" s="156" t="s">
        <v>353</v>
      </c>
    </row>
    <row r="138" spans="1:47" s="2" customFormat="1" ht="19.5">
      <c r="A138" s="32"/>
      <c r="B138" s="33"/>
      <c r="C138" s="32"/>
      <c r="D138" s="158" t="s">
        <v>213</v>
      </c>
      <c r="E138" s="32"/>
      <c r="F138" s="159" t="s">
        <v>294</v>
      </c>
      <c r="G138" s="32"/>
      <c r="H138" s="32"/>
      <c r="I138" s="160"/>
      <c r="J138" s="32"/>
      <c r="K138" s="32"/>
      <c r="L138" s="33"/>
      <c r="M138" s="161"/>
      <c r="N138" s="162"/>
      <c r="O138" s="58"/>
      <c r="P138" s="58"/>
      <c r="Q138" s="58"/>
      <c r="R138" s="58"/>
      <c r="S138" s="58"/>
      <c r="T138" s="59"/>
      <c r="U138" s="32"/>
      <c r="V138" s="32"/>
      <c r="W138" s="32"/>
      <c r="X138" s="32"/>
      <c r="Y138" s="32"/>
      <c r="Z138" s="32"/>
      <c r="AA138" s="32"/>
      <c r="AB138" s="32"/>
      <c r="AC138" s="32"/>
      <c r="AD138" s="32"/>
      <c r="AE138" s="32"/>
      <c r="AT138" s="17" t="s">
        <v>213</v>
      </c>
      <c r="AU138" s="17" t="s">
        <v>87</v>
      </c>
    </row>
    <row r="139" spans="1:65" s="2" customFormat="1" ht="33" customHeight="1">
      <c r="A139" s="32"/>
      <c r="B139" s="143"/>
      <c r="C139" s="144" t="s">
        <v>14</v>
      </c>
      <c r="D139" s="144" t="s">
        <v>208</v>
      </c>
      <c r="E139" s="145" t="s">
        <v>307</v>
      </c>
      <c r="F139" s="146" t="s">
        <v>308</v>
      </c>
      <c r="G139" s="147" t="s">
        <v>211</v>
      </c>
      <c r="H139" s="148">
        <v>1</v>
      </c>
      <c r="I139" s="149"/>
      <c r="J139" s="150">
        <f>ROUND(I139*H139,2)</f>
        <v>0</v>
      </c>
      <c r="K139" s="151"/>
      <c r="L139" s="33"/>
      <c r="M139" s="152" t="s">
        <v>1</v>
      </c>
      <c r="N139" s="153" t="s">
        <v>44</v>
      </c>
      <c r="O139" s="58"/>
      <c r="P139" s="154">
        <f>O139*H139</f>
        <v>0</v>
      </c>
      <c r="Q139" s="154">
        <v>0</v>
      </c>
      <c r="R139" s="154">
        <f>Q139*H139</f>
        <v>0</v>
      </c>
      <c r="S139" s="154">
        <v>0</v>
      </c>
      <c r="T139" s="155">
        <f>S139*H139</f>
        <v>0</v>
      </c>
      <c r="U139" s="32"/>
      <c r="V139" s="32"/>
      <c r="W139" s="32"/>
      <c r="X139" s="32"/>
      <c r="Y139" s="32"/>
      <c r="Z139" s="32"/>
      <c r="AA139" s="32"/>
      <c r="AB139" s="32"/>
      <c r="AC139" s="32"/>
      <c r="AD139" s="32"/>
      <c r="AE139" s="32"/>
      <c r="AR139" s="156" t="s">
        <v>212</v>
      </c>
      <c r="AT139" s="156" t="s">
        <v>208</v>
      </c>
      <c r="AU139" s="156" t="s">
        <v>87</v>
      </c>
      <c r="AY139" s="17" t="s">
        <v>207</v>
      </c>
      <c r="BE139" s="157">
        <f>IF(N139="základní",J139,0)</f>
        <v>0</v>
      </c>
      <c r="BF139" s="157">
        <f>IF(N139="snížená",J139,0)</f>
        <v>0</v>
      </c>
      <c r="BG139" s="157">
        <f>IF(N139="zákl. přenesená",J139,0)</f>
        <v>0</v>
      </c>
      <c r="BH139" s="157">
        <f>IF(N139="sníž. přenesená",J139,0)</f>
        <v>0</v>
      </c>
      <c r="BI139" s="157">
        <f>IF(N139="nulová",J139,0)</f>
        <v>0</v>
      </c>
      <c r="BJ139" s="17" t="s">
        <v>87</v>
      </c>
      <c r="BK139" s="157">
        <f>ROUND(I139*H139,2)</f>
        <v>0</v>
      </c>
      <c r="BL139" s="17" t="s">
        <v>212</v>
      </c>
      <c r="BM139" s="156" t="s">
        <v>354</v>
      </c>
    </row>
    <row r="140" spans="1:47" s="2" customFormat="1" ht="19.5">
      <c r="A140" s="32"/>
      <c r="B140" s="33"/>
      <c r="C140" s="32"/>
      <c r="D140" s="158" t="s">
        <v>213</v>
      </c>
      <c r="E140" s="32"/>
      <c r="F140" s="159" t="s">
        <v>308</v>
      </c>
      <c r="G140" s="32"/>
      <c r="H140" s="32"/>
      <c r="I140" s="160"/>
      <c r="J140" s="32"/>
      <c r="K140" s="32"/>
      <c r="L140" s="33"/>
      <c r="M140" s="161"/>
      <c r="N140" s="162"/>
      <c r="O140" s="58"/>
      <c r="P140" s="58"/>
      <c r="Q140" s="58"/>
      <c r="R140" s="58"/>
      <c r="S140" s="58"/>
      <c r="T140" s="59"/>
      <c r="U140" s="32"/>
      <c r="V140" s="32"/>
      <c r="W140" s="32"/>
      <c r="X140" s="32"/>
      <c r="Y140" s="32"/>
      <c r="Z140" s="32"/>
      <c r="AA140" s="32"/>
      <c r="AB140" s="32"/>
      <c r="AC140" s="32"/>
      <c r="AD140" s="32"/>
      <c r="AE140" s="32"/>
      <c r="AT140" s="17" t="s">
        <v>213</v>
      </c>
      <c r="AU140" s="17" t="s">
        <v>87</v>
      </c>
    </row>
    <row r="141" spans="1:65" s="2" customFormat="1" ht="21.75" customHeight="1">
      <c r="A141" s="32"/>
      <c r="B141" s="143"/>
      <c r="C141" s="144" t="s">
        <v>231</v>
      </c>
      <c r="D141" s="144" t="s">
        <v>208</v>
      </c>
      <c r="E141" s="145" t="s">
        <v>290</v>
      </c>
      <c r="F141" s="146" t="s">
        <v>291</v>
      </c>
      <c r="G141" s="147" t="s">
        <v>211</v>
      </c>
      <c r="H141" s="148">
        <v>3</v>
      </c>
      <c r="I141" s="149"/>
      <c r="J141" s="150">
        <f>ROUND(I141*H141,2)</f>
        <v>0</v>
      </c>
      <c r="K141" s="151"/>
      <c r="L141" s="33"/>
      <c r="M141" s="152" t="s">
        <v>1</v>
      </c>
      <c r="N141" s="153" t="s">
        <v>44</v>
      </c>
      <c r="O141" s="58"/>
      <c r="P141" s="154">
        <f>O141*H141</f>
        <v>0</v>
      </c>
      <c r="Q141" s="154">
        <v>0</v>
      </c>
      <c r="R141" s="154">
        <f>Q141*H141</f>
        <v>0</v>
      </c>
      <c r="S141" s="154">
        <v>0</v>
      </c>
      <c r="T141" s="155">
        <f>S141*H141</f>
        <v>0</v>
      </c>
      <c r="U141" s="32"/>
      <c r="V141" s="32"/>
      <c r="W141" s="32"/>
      <c r="X141" s="32"/>
      <c r="Y141" s="32"/>
      <c r="Z141" s="32"/>
      <c r="AA141" s="32"/>
      <c r="AB141" s="32"/>
      <c r="AC141" s="32"/>
      <c r="AD141" s="32"/>
      <c r="AE141" s="32"/>
      <c r="AR141" s="156" t="s">
        <v>212</v>
      </c>
      <c r="AT141" s="156" t="s">
        <v>208</v>
      </c>
      <c r="AU141" s="156" t="s">
        <v>87</v>
      </c>
      <c r="AY141" s="17" t="s">
        <v>207</v>
      </c>
      <c r="BE141" s="157">
        <f>IF(N141="základní",J141,0)</f>
        <v>0</v>
      </c>
      <c r="BF141" s="157">
        <f>IF(N141="snížená",J141,0)</f>
        <v>0</v>
      </c>
      <c r="BG141" s="157">
        <f>IF(N141="zákl. přenesená",J141,0)</f>
        <v>0</v>
      </c>
      <c r="BH141" s="157">
        <f>IF(N141="sníž. přenesená",J141,0)</f>
        <v>0</v>
      </c>
      <c r="BI141" s="157">
        <f>IF(N141="nulová",J141,0)</f>
        <v>0</v>
      </c>
      <c r="BJ141" s="17" t="s">
        <v>87</v>
      </c>
      <c r="BK141" s="157">
        <f>ROUND(I141*H141,2)</f>
        <v>0</v>
      </c>
      <c r="BL141" s="17" t="s">
        <v>212</v>
      </c>
      <c r="BM141" s="156" t="s">
        <v>355</v>
      </c>
    </row>
    <row r="142" spans="1:47" s="2" customFormat="1" ht="19.5">
      <c r="A142" s="32"/>
      <c r="B142" s="33"/>
      <c r="C142" s="32"/>
      <c r="D142" s="158" t="s">
        <v>213</v>
      </c>
      <c r="E142" s="32"/>
      <c r="F142" s="159" t="s">
        <v>291</v>
      </c>
      <c r="G142" s="32"/>
      <c r="H142" s="32"/>
      <c r="I142" s="160"/>
      <c r="J142" s="32"/>
      <c r="K142" s="32"/>
      <c r="L142" s="33"/>
      <c r="M142" s="161"/>
      <c r="N142" s="162"/>
      <c r="O142" s="58"/>
      <c r="P142" s="58"/>
      <c r="Q142" s="58"/>
      <c r="R142" s="58"/>
      <c r="S142" s="58"/>
      <c r="T142" s="59"/>
      <c r="U142" s="32"/>
      <c r="V142" s="32"/>
      <c r="W142" s="32"/>
      <c r="X142" s="32"/>
      <c r="Y142" s="32"/>
      <c r="Z142" s="32"/>
      <c r="AA142" s="32"/>
      <c r="AB142" s="32"/>
      <c r="AC142" s="32"/>
      <c r="AD142" s="32"/>
      <c r="AE142" s="32"/>
      <c r="AT142" s="17" t="s">
        <v>213</v>
      </c>
      <c r="AU142" s="17" t="s">
        <v>87</v>
      </c>
    </row>
    <row r="143" spans="1:65" s="2" customFormat="1" ht="21.75" customHeight="1">
      <c r="A143" s="32"/>
      <c r="B143" s="143"/>
      <c r="C143" s="144" t="s">
        <v>254</v>
      </c>
      <c r="D143" s="144" t="s">
        <v>208</v>
      </c>
      <c r="E143" s="145" t="s">
        <v>356</v>
      </c>
      <c r="F143" s="146" t="s">
        <v>357</v>
      </c>
      <c r="G143" s="147" t="s">
        <v>249</v>
      </c>
      <c r="H143" s="148">
        <v>1</v>
      </c>
      <c r="I143" s="149"/>
      <c r="J143" s="150">
        <f>ROUND(I143*H143,2)</f>
        <v>0</v>
      </c>
      <c r="K143" s="151"/>
      <c r="L143" s="33"/>
      <c r="M143" s="152" t="s">
        <v>1</v>
      </c>
      <c r="N143" s="153" t="s">
        <v>44</v>
      </c>
      <c r="O143" s="58"/>
      <c r="P143" s="154">
        <f>O143*H143</f>
        <v>0</v>
      </c>
      <c r="Q143" s="154">
        <v>0</v>
      </c>
      <c r="R143" s="154">
        <f>Q143*H143</f>
        <v>0</v>
      </c>
      <c r="S143" s="154">
        <v>0</v>
      </c>
      <c r="T143" s="155">
        <f>S143*H143</f>
        <v>0</v>
      </c>
      <c r="U143" s="32"/>
      <c r="V143" s="32"/>
      <c r="W143" s="32"/>
      <c r="X143" s="32"/>
      <c r="Y143" s="32"/>
      <c r="Z143" s="32"/>
      <c r="AA143" s="32"/>
      <c r="AB143" s="32"/>
      <c r="AC143" s="32"/>
      <c r="AD143" s="32"/>
      <c r="AE143" s="32"/>
      <c r="AR143" s="156" t="s">
        <v>212</v>
      </c>
      <c r="AT143" s="156" t="s">
        <v>208</v>
      </c>
      <c r="AU143" s="156" t="s">
        <v>87</v>
      </c>
      <c r="AY143" s="17" t="s">
        <v>207</v>
      </c>
      <c r="BE143" s="157">
        <f>IF(N143="základní",J143,0)</f>
        <v>0</v>
      </c>
      <c r="BF143" s="157">
        <f>IF(N143="snížená",J143,0)</f>
        <v>0</v>
      </c>
      <c r="BG143" s="157">
        <f>IF(N143="zákl. přenesená",J143,0)</f>
        <v>0</v>
      </c>
      <c r="BH143" s="157">
        <f>IF(N143="sníž. přenesená",J143,0)</f>
        <v>0</v>
      </c>
      <c r="BI143" s="157">
        <f>IF(N143="nulová",J143,0)</f>
        <v>0</v>
      </c>
      <c r="BJ143" s="17" t="s">
        <v>87</v>
      </c>
      <c r="BK143" s="157">
        <f>ROUND(I143*H143,2)</f>
        <v>0</v>
      </c>
      <c r="BL143" s="17" t="s">
        <v>212</v>
      </c>
      <c r="BM143" s="156" t="s">
        <v>358</v>
      </c>
    </row>
    <row r="144" spans="1:47" s="2" customFormat="1" ht="19.5">
      <c r="A144" s="32"/>
      <c r="B144" s="33"/>
      <c r="C144" s="32"/>
      <c r="D144" s="158" t="s">
        <v>213</v>
      </c>
      <c r="E144" s="32"/>
      <c r="F144" s="159" t="s">
        <v>357</v>
      </c>
      <c r="G144" s="32"/>
      <c r="H144" s="32"/>
      <c r="I144" s="160"/>
      <c r="J144" s="32"/>
      <c r="K144" s="32"/>
      <c r="L144" s="33"/>
      <c r="M144" s="161"/>
      <c r="N144" s="162"/>
      <c r="O144" s="58"/>
      <c r="P144" s="58"/>
      <c r="Q144" s="58"/>
      <c r="R144" s="58"/>
      <c r="S144" s="58"/>
      <c r="T144" s="59"/>
      <c r="U144" s="32"/>
      <c r="V144" s="32"/>
      <c r="W144" s="32"/>
      <c r="X144" s="32"/>
      <c r="Y144" s="32"/>
      <c r="Z144" s="32"/>
      <c r="AA144" s="32"/>
      <c r="AB144" s="32"/>
      <c r="AC144" s="32"/>
      <c r="AD144" s="32"/>
      <c r="AE144" s="32"/>
      <c r="AT144" s="17" t="s">
        <v>213</v>
      </c>
      <c r="AU144" s="17" t="s">
        <v>87</v>
      </c>
    </row>
    <row r="145" spans="1:65" s="2" customFormat="1" ht="21.75" customHeight="1">
      <c r="A145" s="32"/>
      <c r="B145" s="143"/>
      <c r="C145" s="144" t="s">
        <v>235</v>
      </c>
      <c r="D145" s="144" t="s">
        <v>208</v>
      </c>
      <c r="E145" s="145" t="s">
        <v>359</v>
      </c>
      <c r="F145" s="146" t="s">
        <v>360</v>
      </c>
      <c r="G145" s="147" t="s">
        <v>249</v>
      </c>
      <c r="H145" s="148">
        <v>1</v>
      </c>
      <c r="I145" s="149"/>
      <c r="J145" s="150">
        <f>ROUND(I145*H145,2)</f>
        <v>0</v>
      </c>
      <c r="K145" s="151"/>
      <c r="L145" s="33"/>
      <c r="M145" s="152" t="s">
        <v>1</v>
      </c>
      <c r="N145" s="153" t="s">
        <v>44</v>
      </c>
      <c r="O145" s="58"/>
      <c r="P145" s="154">
        <f>O145*H145</f>
        <v>0</v>
      </c>
      <c r="Q145" s="154">
        <v>0</v>
      </c>
      <c r="R145" s="154">
        <f>Q145*H145</f>
        <v>0</v>
      </c>
      <c r="S145" s="154">
        <v>0</v>
      </c>
      <c r="T145" s="155">
        <f>S145*H145</f>
        <v>0</v>
      </c>
      <c r="U145" s="32"/>
      <c r="V145" s="32"/>
      <c r="W145" s="32"/>
      <c r="X145" s="32"/>
      <c r="Y145" s="32"/>
      <c r="Z145" s="32"/>
      <c r="AA145" s="32"/>
      <c r="AB145" s="32"/>
      <c r="AC145" s="32"/>
      <c r="AD145" s="32"/>
      <c r="AE145" s="32"/>
      <c r="AR145" s="156" t="s">
        <v>212</v>
      </c>
      <c r="AT145" s="156" t="s">
        <v>208</v>
      </c>
      <c r="AU145" s="156" t="s">
        <v>87</v>
      </c>
      <c r="AY145" s="17" t="s">
        <v>207</v>
      </c>
      <c r="BE145" s="157">
        <f>IF(N145="základní",J145,0)</f>
        <v>0</v>
      </c>
      <c r="BF145" s="157">
        <f>IF(N145="snížená",J145,0)</f>
        <v>0</v>
      </c>
      <c r="BG145" s="157">
        <f>IF(N145="zákl. přenesená",J145,0)</f>
        <v>0</v>
      </c>
      <c r="BH145" s="157">
        <f>IF(N145="sníž. přenesená",J145,0)</f>
        <v>0</v>
      </c>
      <c r="BI145" s="157">
        <f>IF(N145="nulová",J145,0)</f>
        <v>0</v>
      </c>
      <c r="BJ145" s="17" t="s">
        <v>87</v>
      </c>
      <c r="BK145" s="157">
        <f>ROUND(I145*H145,2)</f>
        <v>0</v>
      </c>
      <c r="BL145" s="17" t="s">
        <v>212</v>
      </c>
      <c r="BM145" s="156" t="s">
        <v>361</v>
      </c>
    </row>
    <row r="146" spans="1:47" s="2" customFormat="1" ht="19.5">
      <c r="A146" s="32"/>
      <c r="B146" s="33"/>
      <c r="C146" s="32"/>
      <c r="D146" s="158" t="s">
        <v>213</v>
      </c>
      <c r="E146" s="32"/>
      <c r="F146" s="159" t="s">
        <v>360</v>
      </c>
      <c r="G146" s="32"/>
      <c r="H146" s="32"/>
      <c r="I146" s="160"/>
      <c r="J146" s="32"/>
      <c r="K146" s="32"/>
      <c r="L146" s="33"/>
      <c r="M146" s="161"/>
      <c r="N146" s="162"/>
      <c r="O146" s="58"/>
      <c r="P146" s="58"/>
      <c r="Q146" s="58"/>
      <c r="R146" s="58"/>
      <c r="S146" s="58"/>
      <c r="T146" s="59"/>
      <c r="U146" s="32"/>
      <c r="V146" s="32"/>
      <c r="W146" s="32"/>
      <c r="X146" s="32"/>
      <c r="Y146" s="32"/>
      <c r="Z146" s="32"/>
      <c r="AA146" s="32"/>
      <c r="AB146" s="32"/>
      <c r="AC146" s="32"/>
      <c r="AD146" s="32"/>
      <c r="AE146" s="32"/>
      <c r="AT146" s="17" t="s">
        <v>213</v>
      </c>
      <c r="AU146" s="17" t="s">
        <v>87</v>
      </c>
    </row>
    <row r="147" spans="1:65" s="2" customFormat="1" ht="33" customHeight="1">
      <c r="A147" s="32"/>
      <c r="B147" s="143"/>
      <c r="C147" s="144" t="s">
        <v>8</v>
      </c>
      <c r="D147" s="144" t="s">
        <v>208</v>
      </c>
      <c r="E147" s="145" t="s">
        <v>362</v>
      </c>
      <c r="F147" s="146" t="s">
        <v>363</v>
      </c>
      <c r="G147" s="147" t="s">
        <v>211</v>
      </c>
      <c r="H147" s="148">
        <v>1</v>
      </c>
      <c r="I147" s="149"/>
      <c r="J147" s="150">
        <f>ROUND(I147*H147,2)</f>
        <v>0</v>
      </c>
      <c r="K147" s="151"/>
      <c r="L147" s="33"/>
      <c r="M147" s="152" t="s">
        <v>1</v>
      </c>
      <c r="N147" s="153" t="s">
        <v>44</v>
      </c>
      <c r="O147" s="58"/>
      <c r="P147" s="154">
        <f>O147*H147</f>
        <v>0</v>
      </c>
      <c r="Q147" s="154">
        <v>0</v>
      </c>
      <c r="R147" s="154">
        <f>Q147*H147</f>
        <v>0</v>
      </c>
      <c r="S147" s="154">
        <v>0</v>
      </c>
      <c r="T147" s="155">
        <f>S147*H147</f>
        <v>0</v>
      </c>
      <c r="U147" s="32"/>
      <c r="V147" s="32"/>
      <c r="W147" s="32"/>
      <c r="X147" s="32"/>
      <c r="Y147" s="32"/>
      <c r="Z147" s="32"/>
      <c r="AA147" s="32"/>
      <c r="AB147" s="32"/>
      <c r="AC147" s="32"/>
      <c r="AD147" s="32"/>
      <c r="AE147" s="32"/>
      <c r="AR147" s="156" t="s">
        <v>212</v>
      </c>
      <c r="AT147" s="156" t="s">
        <v>208</v>
      </c>
      <c r="AU147" s="156" t="s">
        <v>87</v>
      </c>
      <c r="AY147" s="17" t="s">
        <v>207</v>
      </c>
      <c r="BE147" s="157">
        <f>IF(N147="základní",J147,0)</f>
        <v>0</v>
      </c>
      <c r="BF147" s="157">
        <f>IF(N147="snížená",J147,0)</f>
        <v>0</v>
      </c>
      <c r="BG147" s="157">
        <f>IF(N147="zákl. přenesená",J147,0)</f>
        <v>0</v>
      </c>
      <c r="BH147" s="157">
        <f>IF(N147="sníž. přenesená",J147,0)</f>
        <v>0</v>
      </c>
      <c r="BI147" s="157">
        <f>IF(N147="nulová",J147,0)</f>
        <v>0</v>
      </c>
      <c r="BJ147" s="17" t="s">
        <v>87</v>
      </c>
      <c r="BK147" s="157">
        <f>ROUND(I147*H147,2)</f>
        <v>0</v>
      </c>
      <c r="BL147" s="17" t="s">
        <v>212</v>
      </c>
      <c r="BM147" s="156" t="s">
        <v>364</v>
      </c>
    </row>
    <row r="148" spans="1:47" s="2" customFormat="1" ht="19.5">
      <c r="A148" s="32"/>
      <c r="B148" s="33"/>
      <c r="C148" s="32"/>
      <c r="D148" s="158" t="s">
        <v>213</v>
      </c>
      <c r="E148" s="32"/>
      <c r="F148" s="159" t="s">
        <v>363</v>
      </c>
      <c r="G148" s="32"/>
      <c r="H148" s="32"/>
      <c r="I148" s="160"/>
      <c r="J148" s="32"/>
      <c r="K148" s="32"/>
      <c r="L148" s="33"/>
      <c r="M148" s="161"/>
      <c r="N148" s="162"/>
      <c r="O148" s="58"/>
      <c r="P148" s="58"/>
      <c r="Q148" s="58"/>
      <c r="R148" s="58"/>
      <c r="S148" s="58"/>
      <c r="T148" s="59"/>
      <c r="U148" s="32"/>
      <c r="V148" s="32"/>
      <c r="W148" s="32"/>
      <c r="X148" s="32"/>
      <c r="Y148" s="32"/>
      <c r="Z148" s="32"/>
      <c r="AA148" s="32"/>
      <c r="AB148" s="32"/>
      <c r="AC148" s="32"/>
      <c r="AD148" s="32"/>
      <c r="AE148" s="32"/>
      <c r="AT148" s="17" t="s">
        <v>213</v>
      </c>
      <c r="AU148" s="17" t="s">
        <v>87</v>
      </c>
    </row>
    <row r="149" spans="1:47" s="2" customFormat="1" ht="29.25">
      <c r="A149" s="32"/>
      <c r="B149" s="33"/>
      <c r="C149" s="32"/>
      <c r="D149" s="158" t="s">
        <v>214</v>
      </c>
      <c r="E149" s="32"/>
      <c r="F149" s="163" t="s">
        <v>215</v>
      </c>
      <c r="G149" s="32"/>
      <c r="H149" s="32"/>
      <c r="I149" s="160"/>
      <c r="J149" s="32"/>
      <c r="K149" s="32"/>
      <c r="L149" s="33"/>
      <c r="M149" s="161"/>
      <c r="N149" s="162"/>
      <c r="O149" s="58"/>
      <c r="P149" s="58"/>
      <c r="Q149" s="58"/>
      <c r="R149" s="58"/>
      <c r="S149" s="58"/>
      <c r="T149" s="59"/>
      <c r="U149" s="32"/>
      <c r="V149" s="32"/>
      <c r="W149" s="32"/>
      <c r="X149" s="32"/>
      <c r="Y149" s="32"/>
      <c r="Z149" s="32"/>
      <c r="AA149" s="32"/>
      <c r="AB149" s="32"/>
      <c r="AC149" s="32"/>
      <c r="AD149" s="32"/>
      <c r="AE149" s="32"/>
      <c r="AT149" s="17" t="s">
        <v>214</v>
      </c>
      <c r="AU149" s="17" t="s">
        <v>87</v>
      </c>
    </row>
    <row r="150" spans="1:65" s="2" customFormat="1" ht="21.75" customHeight="1">
      <c r="A150" s="32"/>
      <c r="B150" s="143"/>
      <c r="C150" s="144" t="s">
        <v>238</v>
      </c>
      <c r="D150" s="144" t="s">
        <v>208</v>
      </c>
      <c r="E150" s="145" t="s">
        <v>365</v>
      </c>
      <c r="F150" s="146" t="s">
        <v>366</v>
      </c>
      <c r="G150" s="147" t="s">
        <v>211</v>
      </c>
      <c r="H150" s="148">
        <v>1</v>
      </c>
      <c r="I150" s="149"/>
      <c r="J150" s="150">
        <f>ROUND(I150*H150,2)</f>
        <v>0</v>
      </c>
      <c r="K150" s="151"/>
      <c r="L150" s="33"/>
      <c r="M150" s="152" t="s">
        <v>1</v>
      </c>
      <c r="N150" s="153" t="s">
        <v>44</v>
      </c>
      <c r="O150" s="58"/>
      <c r="P150" s="154">
        <f>O150*H150</f>
        <v>0</v>
      </c>
      <c r="Q150" s="154">
        <v>0</v>
      </c>
      <c r="R150" s="154">
        <f>Q150*H150</f>
        <v>0</v>
      </c>
      <c r="S150" s="154">
        <v>0</v>
      </c>
      <c r="T150" s="155">
        <f>S150*H150</f>
        <v>0</v>
      </c>
      <c r="U150" s="32"/>
      <c r="V150" s="32"/>
      <c r="W150" s="32"/>
      <c r="X150" s="32"/>
      <c r="Y150" s="32"/>
      <c r="Z150" s="32"/>
      <c r="AA150" s="32"/>
      <c r="AB150" s="32"/>
      <c r="AC150" s="32"/>
      <c r="AD150" s="32"/>
      <c r="AE150" s="32"/>
      <c r="AR150" s="156" t="s">
        <v>212</v>
      </c>
      <c r="AT150" s="156" t="s">
        <v>208</v>
      </c>
      <c r="AU150" s="156" t="s">
        <v>87</v>
      </c>
      <c r="AY150" s="17" t="s">
        <v>207</v>
      </c>
      <c r="BE150" s="157">
        <f>IF(N150="základní",J150,0)</f>
        <v>0</v>
      </c>
      <c r="BF150" s="157">
        <f>IF(N150="snížená",J150,0)</f>
        <v>0</v>
      </c>
      <c r="BG150" s="157">
        <f>IF(N150="zákl. přenesená",J150,0)</f>
        <v>0</v>
      </c>
      <c r="BH150" s="157">
        <f>IF(N150="sníž. přenesená",J150,0)</f>
        <v>0</v>
      </c>
      <c r="BI150" s="157">
        <f>IF(N150="nulová",J150,0)</f>
        <v>0</v>
      </c>
      <c r="BJ150" s="17" t="s">
        <v>87</v>
      </c>
      <c r="BK150" s="157">
        <f>ROUND(I150*H150,2)</f>
        <v>0</v>
      </c>
      <c r="BL150" s="17" t="s">
        <v>212</v>
      </c>
      <c r="BM150" s="156" t="s">
        <v>367</v>
      </c>
    </row>
    <row r="151" spans="1:47" s="2" customFormat="1" ht="19.5">
      <c r="A151" s="32"/>
      <c r="B151" s="33"/>
      <c r="C151" s="32"/>
      <c r="D151" s="158" t="s">
        <v>213</v>
      </c>
      <c r="E151" s="32"/>
      <c r="F151" s="159" t="s">
        <v>366</v>
      </c>
      <c r="G151" s="32"/>
      <c r="H151" s="32"/>
      <c r="I151" s="160"/>
      <c r="J151" s="32"/>
      <c r="K151" s="32"/>
      <c r="L151" s="33"/>
      <c r="M151" s="161"/>
      <c r="N151" s="162"/>
      <c r="O151" s="58"/>
      <c r="P151" s="58"/>
      <c r="Q151" s="58"/>
      <c r="R151" s="58"/>
      <c r="S151" s="58"/>
      <c r="T151" s="59"/>
      <c r="U151" s="32"/>
      <c r="V151" s="32"/>
      <c r="W151" s="32"/>
      <c r="X151" s="32"/>
      <c r="Y151" s="32"/>
      <c r="Z151" s="32"/>
      <c r="AA151" s="32"/>
      <c r="AB151" s="32"/>
      <c r="AC151" s="32"/>
      <c r="AD151" s="32"/>
      <c r="AE151" s="32"/>
      <c r="AT151" s="17" t="s">
        <v>213</v>
      </c>
      <c r="AU151" s="17" t="s">
        <v>87</v>
      </c>
    </row>
    <row r="152" spans="1:65" s="2" customFormat="1" ht="21.75" customHeight="1">
      <c r="A152" s="32"/>
      <c r="B152" s="143"/>
      <c r="C152" s="144" t="s">
        <v>269</v>
      </c>
      <c r="D152" s="144" t="s">
        <v>208</v>
      </c>
      <c r="E152" s="145" t="s">
        <v>368</v>
      </c>
      <c r="F152" s="146" t="s">
        <v>369</v>
      </c>
      <c r="G152" s="147" t="s">
        <v>211</v>
      </c>
      <c r="H152" s="148">
        <v>2</v>
      </c>
      <c r="I152" s="149"/>
      <c r="J152" s="150">
        <f>ROUND(I152*H152,2)</f>
        <v>0</v>
      </c>
      <c r="K152" s="151"/>
      <c r="L152" s="33"/>
      <c r="M152" s="152" t="s">
        <v>1</v>
      </c>
      <c r="N152" s="153" t="s">
        <v>44</v>
      </c>
      <c r="O152" s="58"/>
      <c r="P152" s="154">
        <f>O152*H152</f>
        <v>0</v>
      </c>
      <c r="Q152" s="154">
        <v>0</v>
      </c>
      <c r="R152" s="154">
        <f>Q152*H152</f>
        <v>0</v>
      </c>
      <c r="S152" s="154">
        <v>0</v>
      </c>
      <c r="T152" s="155">
        <f>S152*H152</f>
        <v>0</v>
      </c>
      <c r="U152" s="32"/>
      <c r="V152" s="32"/>
      <c r="W152" s="32"/>
      <c r="X152" s="32"/>
      <c r="Y152" s="32"/>
      <c r="Z152" s="32"/>
      <c r="AA152" s="32"/>
      <c r="AB152" s="32"/>
      <c r="AC152" s="32"/>
      <c r="AD152" s="32"/>
      <c r="AE152" s="32"/>
      <c r="AR152" s="156" t="s">
        <v>212</v>
      </c>
      <c r="AT152" s="156" t="s">
        <v>208</v>
      </c>
      <c r="AU152" s="156" t="s">
        <v>87</v>
      </c>
      <c r="AY152" s="17" t="s">
        <v>207</v>
      </c>
      <c r="BE152" s="157">
        <f>IF(N152="základní",J152,0)</f>
        <v>0</v>
      </c>
      <c r="BF152" s="157">
        <f>IF(N152="snížená",J152,0)</f>
        <v>0</v>
      </c>
      <c r="BG152" s="157">
        <f>IF(N152="zákl. přenesená",J152,0)</f>
        <v>0</v>
      </c>
      <c r="BH152" s="157">
        <f>IF(N152="sníž. přenesená",J152,0)</f>
        <v>0</v>
      </c>
      <c r="BI152" s="157">
        <f>IF(N152="nulová",J152,0)</f>
        <v>0</v>
      </c>
      <c r="BJ152" s="17" t="s">
        <v>87</v>
      </c>
      <c r="BK152" s="157">
        <f>ROUND(I152*H152,2)</f>
        <v>0</v>
      </c>
      <c r="BL152" s="17" t="s">
        <v>212</v>
      </c>
      <c r="BM152" s="156" t="s">
        <v>370</v>
      </c>
    </row>
    <row r="153" spans="1:47" s="2" customFormat="1" ht="12">
      <c r="A153" s="32"/>
      <c r="B153" s="33"/>
      <c r="C153" s="32"/>
      <c r="D153" s="158" t="s">
        <v>213</v>
      </c>
      <c r="E153" s="32"/>
      <c r="F153" s="159" t="s">
        <v>369</v>
      </c>
      <c r="G153" s="32"/>
      <c r="H153" s="32"/>
      <c r="I153" s="160"/>
      <c r="J153" s="32"/>
      <c r="K153" s="32"/>
      <c r="L153" s="33"/>
      <c r="M153" s="161"/>
      <c r="N153" s="162"/>
      <c r="O153" s="58"/>
      <c r="P153" s="58"/>
      <c r="Q153" s="58"/>
      <c r="R153" s="58"/>
      <c r="S153" s="58"/>
      <c r="T153" s="59"/>
      <c r="U153" s="32"/>
      <c r="V153" s="32"/>
      <c r="W153" s="32"/>
      <c r="X153" s="32"/>
      <c r="Y153" s="32"/>
      <c r="Z153" s="32"/>
      <c r="AA153" s="32"/>
      <c r="AB153" s="32"/>
      <c r="AC153" s="32"/>
      <c r="AD153" s="32"/>
      <c r="AE153" s="32"/>
      <c r="AT153" s="17" t="s">
        <v>213</v>
      </c>
      <c r="AU153" s="17" t="s">
        <v>87</v>
      </c>
    </row>
    <row r="154" spans="1:65" s="2" customFormat="1" ht="21.75" customHeight="1">
      <c r="A154" s="32"/>
      <c r="B154" s="143"/>
      <c r="C154" s="144" t="s">
        <v>243</v>
      </c>
      <c r="D154" s="144" t="s">
        <v>208</v>
      </c>
      <c r="E154" s="145" t="s">
        <v>371</v>
      </c>
      <c r="F154" s="146" t="s">
        <v>372</v>
      </c>
      <c r="G154" s="147" t="s">
        <v>211</v>
      </c>
      <c r="H154" s="148">
        <v>2</v>
      </c>
      <c r="I154" s="149"/>
      <c r="J154" s="150">
        <f>ROUND(I154*H154,2)</f>
        <v>0</v>
      </c>
      <c r="K154" s="151"/>
      <c r="L154" s="33"/>
      <c r="M154" s="152" t="s">
        <v>1</v>
      </c>
      <c r="N154" s="153" t="s">
        <v>44</v>
      </c>
      <c r="O154" s="58"/>
      <c r="P154" s="154">
        <f>O154*H154</f>
        <v>0</v>
      </c>
      <c r="Q154" s="154">
        <v>0</v>
      </c>
      <c r="R154" s="154">
        <f>Q154*H154</f>
        <v>0</v>
      </c>
      <c r="S154" s="154">
        <v>0</v>
      </c>
      <c r="T154" s="155">
        <f>S154*H154</f>
        <v>0</v>
      </c>
      <c r="U154" s="32"/>
      <c r="V154" s="32"/>
      <c r="W154" s="32"/>
      <c r="X154" s="32"/>
      <c r="Y154" s="32"/>
      <c r="Z154" s="32"/>
      <c r="AA154" s="32"/>
      <c r="AB154" s="32"/>
      <c r="AC154" s="32"/>
      <c r="AD154" s="32"/>
      <c r="AE154" s="32"/>
      <c r="AR154" s="156" t="s">
        <v>212</v>
      </c>
      <c r="AT154" s="156" t="s">
        <v>208</v>
      </c>
      <c r="AU154" s="156" t="s">
        <v>87</v>
      </c>
      <c r="AY154" s="17" t="s">
        <v>207</v>
      </c>
      <c r="BE154" s="157">
        <f>IF(N154="základní",J154,0)</f>
        <v>0</v>
      </c>
      <c r="BF154" s="157">
        <f>IF(N154="snížená",J154,0)</f>
        <v>0</v>
      </c>
      <c r="BG154" s="157">
        <f>IF(N154="zákl. přenesená",J154,0)</f>
        <v>0</v>
      </c>
      <c r="BH154" s="157">
        <f>IF(N154="sníž. přenesená",J154,0)</f>
        <v>0</v>
      </c>
      <c r="BI154" s="157">
        <f>IF(N154="nulová",J154,0)</f>
        <v>0</v>
      </c>
      <c r="BJ154" s="17" t="s">
        <v>87</v>
      </c>
      <c r="BK154" s="157">
        <f>ROUND(I154*H154,2)</f>
        <v>0</v>
      </c>
      <c r="BL154" s="17" t="s">
        <v>212</v>
      </c>
      <c r="BM154" s="156" t="s">
        <v>373</v>
      </c>
    </row>
    <row r="155" spans="1:47" s="2" customFormat="1" ht="12">
      <c r="A155" s="32"/>
      <c r="B155" s="33"/>
      <c r="C155" s="32"/>
      <c r="D155" s="158" t="s">
        <v>213</v>
      </c>
      <c r="E155" s="32"/>
      <c r="F155" s="159" t="s">
        <v>372</v>
      </c>
      <c r="G155" s="32"/>
      <c r="H155" s="32"/>
      <c r="I155" s="160"/>
      <c r="J155" s="32"/>
      <c r="K155" s="32"/>
      <c r="L155" s="33"/>
      <c r="M155" s="161"/>
      <c r="N155" s="162"/>
      <c r="O155" s="58"/>
      <c r="P155" s="58"/>
      <c r="Q155" s="58"/>
      <c r="R155" s="58"/>
      <c r="S155" s="58"/>
      <c r="T155" s="59"/>
      <c r="U155" s="32"/>
      <c r="V155" s="32"/>
      <c r="W155" s="32"/>
      <c r="X155" s="32"/>
      <c r="Y155" s="32"/>
      <c r="Z155" s="32"/>
      <c r="AA155" s="32"/>
      <c r="AB155" s="32"/>
      <c r="AC155" s="32"/>
      <c r="AD155" s="32"/>
      <c r="AE155" s="32"/>
      <c r="AT155" s="17" t="s">
        <v>213</v>
      </c>
      <c r="AU155" s="17" t="s">
        <v>87</v>
      </c>
    </row>
    <row r="156" spans="1:65" s="2" customFormat="1" ht="33" customHeight="1">
      <c r="A156" s="32"/>
      <c r="B156" s="143"/>
      <c r="C156" s="144" t="s">
        <v>276</v>
      </c>
      <c r="D156" s="144" t="s">
        <v>208</v>
      </c>
      <c r="E156" s="145" t="s">
        <v>374</v>
      </c>
      <c r="F156" s="146" t="s">
        <v>375</v>
      </c>
      <c r="G156" s="147" t="s">
        <v>211</v>
      </c>
      <c r="H156" s="148">
        <v>2</v>
      </c>
      <c r="I156" s="149"/>
      <c r="J156" s="150">
        <f>ROUND(I156*H156,2)</f>
        <v>0</v>
      </c>
      <c r="K156" s="151"/>
      <c r="L156" s="33"/>
      <c r="M156" s="152" t="s">
        <v>1</v>
      </c>
      <c r="N156" s="153" t="s">
        <v>44</v>
      </c>
      <c r="O156" s="58"/>
      <c r="P156" s="154">
        <f>O156*H156</f>
        <v>0</v>
      </c>
      <c r="Q156" s="154">
        <v>0</v>
      </c>
      <c r="R156" s="154">
        <f>Q156*H156</f>
        <v>0</v>
      </c>
      <c r="S156" s="154">
        <v>0</v>
      </c>
      <c r="T156" s="155">
        <f>S156*H156</f>
        <v>0</v>
      </c>
      <c r="U156" s="32"/>
      <c r="V156" s="32"/>
      <c r="W156" s="32"/>
      <c r="X156" s="32"/>
      <c r="Y156" s="32"/>
      <c r="Z156" s="32"/>
      <c r="AA156" s="32"/>
      <c r="AB156" s="32"/>
      <c r="AC156" s="32"/>
      <c r="AD156" s="32"/>
      <c r="AE156" s="32"/>
      <c r="AR156" s="156" t="s">
        <v>212</v>
      </c>
      <c r="AT156" s="156" t="s">
        <v>208</v>
      </c>
      <c r="AU156" s="156" t="s">
        <v>87</v>
      </c>
      <c r="AY156" s="17" t="s">
        <v>207</v>
      </c>
      <c r="BE156" s="157">
        <f>IF(N156="základní",J156,0)</f>
        <v>0</v>
      </c>
      <c r="BF156" s="157">
        <f>IF(N156="snížená",J156,0)</f>
        <v>0</v>
      </c>
      <c r="BG156" s="157">
        <f>IF(N156="zákl. přenesená",J156,0)</f>
        <v>0</v>
      </c>
      <c r="BH156" s="157">
        <f>IF(N156="sníž. přenesená",J156,0)</f>
        <v>0</v>
      </c>
      <c r="BI156" s="157">
        <f>IF(N156="nulová",J156,0)</f>
        <v>0</v>
      </c>
      <c r="BJ156" s="17" t="s">
        <v>87</v>
      </c>
      <c r="BK156" s="157">
        <f>ROUND(I156*H156,2)</f>
        <v>0</v>
      </c>
      <c r="BL156" s="17" t="s">
        <v>212</v>
      </c>
      <c r="BM156" s="156" t="s">
        <v>376</v>
      </c>
    </row>
    <row r="157" spans="1:47" s="2" customFormat="1" ht="29.25">
      <c r="A157" s="32"/>
      <c r="B157" s="33"/>
      <c r="C157" s="32"/>
      <c r="D157" s="158" t="s">
        <v>213</v>
      </c>
      <c r="E157" s="32"/>
      <c r="F157" s="159" t="s">
        <v>375</v>
      </c>
      <c r="G157" s="32"/>
      <c r="H157" s="32"/>
      <c r="I157" s="160"/>
      <c r="J157" s="32"/>
      <c r="K157" s="32"/>
      <c r="L157" s="33"/>
      <c r="M157" s="161"/>
      <c r="N157" s="162"/>
      <c r="O157" s="58"/>
      <c r="P157" s="58"/>
      <c r="Q157" s="58"/>
      <c r="R157" s="58"/>
      <c r="S157" s="58"/>
      <c r="T157" s="59"/>
      <c r="U157" s="32"/>
      <c r="V157" s="32"/>
      <c r="W157" s="32"/>
      <c r="X157" s="32"/>
      <c r="Y157" s="32"/>
      <c r="Z157" s="32"/>
      <c r="AA157" s="32"/>
      <c r="AB157" s="32"/>
      <c r="AC157" s="32"/>
      <c r="AD157" s="32"/>
      <c r="AE157" s="32"/>
      <c r="AT157" s="17" t="s">
        <v>213</v>
      </c>
      <c r="AU157" s="17" t="s">
        <v>87</v>
      </c>
    </row>
    <row r="158" spans="1:65" s="2" customFormat="1" ht="33" customHeight="1">
      <c r="A158" s="32"/>
      <c r="B158" s="143"/>
      <c r="C158" s="144" t="s">
        <v>246</v>
      </c>
      <c r="D158" s="144" t="s">
        <v>208</v>
      </c>
      <c r="E158" s="145" t="s">
        <v>377</v>
      </c>
      <c r="F158" s="146" t="s">
        <v>378</v>
      </c>
      <c r="G158" s="147" t="s">
        <v>211</v>
      </c>
      <c r="H158" s="148">
        <v>2</v>
      </c>
      <c r="I158" s="149"/>
      <c r="J158" s="150">
        <f>ROUND(I158*H158,2)</f>
        <v>0</v>
      </c>
      <c r="K158" s="151"/>
      <c r="L158" s="33"/>
      <c r="M158" s="152" t="s">
        <v>1</v>
      </c>
      <c r="N158" s="153" t="s">
        <v>44</v>
      </c>
      <c r="O158" s="58"/>
      <c r="P158" s="154">
        <f>O158*H158</f>
        <v>0</v>
      </c>
      <c r="Q158" s="154">
        <v>0</v>
      </c>
      <c r="R158" s="154">
        <f>Q158*H158</f>
        <v>0</v>
      </c>
      <c r="S158" s="154">
        <v>0</v>
      </c>
      <c r="T158" s="155">
        <f>S158*H158</f>
        <v>0</v>
      </c>
      <c r="U158" s="32"/>
      <c r="V158" s="32"/>
      <c r="W158" s="32"/>
      <c r="X158" s="32"/>
      <c r="Y158" s="32"/>
      <c r="Z158" s="32"/>
      <c r="AA158" s="32"/>
      <c r="AB158" s="32"/>
      <c r="AC158" s="32"/>
      <c r="AD158" s="32"/>
      <c r="AE158" s="32"/>
      <c r="AR158" s="156" t="s">
        <v>212</v>
      </c>
      <c r="AT158" s="156" t="s">
        <v>208</v>
      </c>
      <c r="AU158" s="156" t="s">
        <v>87</v>
      </c>
      <c r="AY158" s="17" t="s">
        <v>207</v>
      </c>
      <c r="BE158" s="157">
        <f>IF(N158="základní",J158,0)</f>
        <v>0</v>
      </c>
      <c r="BF158" s="157">
        <f>IF(N158="snížená",J158,0)</f>
        <v>0</v>
      </c>
      <c r="BG158" s="157">
        <f>IF(N158="zákl. přenesená",J158,0)</f>
        <v>0</v>
      </c>
      <c r="BH158" s="157">
        <f>IF(N158="sníž. přenesená",J158,0)</f>
        <v>0</v>
      </c>
      <c r="BI158" s="157">
        <f>IF(N158="nulová",J158,0)</f>
        <v>0</v>
      </c>
      <c r="BJ158" s="17" t="s">
        <v>87</v>
      </c>
      <c r="BK158" s="157">
        <f>ROUND(I158*H158,2)</f>
        <v>0</v>
      </c>
      <c r="BL158" s="17" t="s">
        <v>212</v>
      </c>
      <c r="BM158" s="156" t="s">
        <v>379</v>
      </c>
    </row>
    <row r="159" spans="1:47" s="2" customFormat="1" ht="29.25">
      <c r="A159" s="32"/>
      <c r="B159" s="33"/>
      <c r="C159" s="32"/>
      <c r="D159" s="158" t="s">
        <v>213</v>
      </c>
      <c r="E159" s="32"/>
      <c r="F159" s="159" t="s">
        <v>378</v>
      </c>
      <c r="G159" s="32"/>
      <c r="H159" s="32"/>
      <c r="I159" s="160"/>
      <c r="J159" s="32"/>
      <c r="K159" s="32"/>
      <c r="L159" s="33"/>
      <c r="M159" s="161"/>
      <c r="N159" s="162"/>
      <c r="O159" s="58"/>
      <c r="P159" s="58"/>
      <c r="Q159" s="58"/>
      <c r="R159" s="58"/>
      <c r="S159" s="58"/>
      <c r="T159" s="59"/>
      <c r="U159" s="32"/>
      <c r="V159" s="32"/>
      <c r="W159" s="32"/>
      <c r="X159" s="32"/>
      <c r="Y159" s="32"/>
      <c r="Z159" s="32"/>
      <c r="AA159" s="32"/>
      <c r="AB159" s="32"/>
      <c r="AC159" s="32"/>
      <c r="AD159" s="32"/>
      <c r="AE159" s="32"/>
      <c r="AT159" s="17" t="s">
        <v>213</v>
      </c>
      <c r="AU159" s="17" t="s">
        <v>87</v>
      </c>
    </row>
    <row r="160" spans="1:65" s="2" customFormat="1" ht="16.5" customHeight="1">
      <c r="A160" s="32"/>
      <c r="B160" s="143"/>
      <c r="C160" s="144" t="s">
        <v>7</v>
      </c>
      <c r="D160" s="144" t="s">
        <v>208</v>
      </c>
      <c r="E160" s="145" t="s">
        <v>380</v>
      </c>
      <c r="F160" s="146" t="s">
        <v>381</v>
      </c>
      <c r="G160" s="147" t="s">
        <v>211</v>
      </c>
      <c r="H160" s="148">
        <v>4</v>
      </c>
      <c r="I160" s="149"/>
      <c r="J160" s="150">
        <f>ROUND(I160*H160,2)</f>
        <v>0</v>
      </c>
      <c r="K160" s="151"/>
      <c r="L160" s="33"/>
      <c r="M160" s="152" t="s">
        <v>1</v>
      </c>
      <c r="N160" s="153" t="s">
        <v>44</v>
      </c>
      <c r="O160" s="58"/>
      <c r="P160" s="154">
        <f>O160*H160</f>
        <v>0</v>
      </c>
      <c r="Q160" s="154">
        <v>0</v>
      </c>
      <c r="R160" s="154">
        <f>Q160*H160</f>
        <v>0</v>
      </c>
      <c r="S160" s="154">
        <v>0</v>
      </c>
      <c r="T160" s="155">
        <f>S160*H160</f>
        <v>0</v>
      </c>
      <c r="U160" s="32"/>
      <c r="V160" s="32"/>
      <c r="W160" s="32"/>
      <c r="X160" s="32"/>
      <c r="Y160" s="32"/>
      <c r="Z160" s="32"/>
      <c r="AA160" s="32"/>
      <c r="AB160" s="32"/>
      <c r="AC160" s="32"/>
      <c r="AD160" s="32"/>
      <c r="AE160" s="32"/>
      <c r="AR160" s="156" t="s">
        <v>212</v>
      </c>
      <c r="AT160" s="156" t="s">
        <v>208</v>
      </c>
      <c r="AU160" s="156" t="s">
        <v>87</v>
      </c>
      <c r="AY160" s="17" t="s">
        <v>207</v>
      </c>
      <c r="BE160" s="157">
        <f>IF(N160="základní",J160,0)</f>
        <v>0</v>
      </c>
      <c r="BF160" s="157">
        <f>IF(N160="snížená",J160,0)</f>
        <v>0</v>
      </c>
      <c r="BG160" s="157">
        <f>IF(N160="zákl. přenesená",J160,0)</f>
        <v>0</v>
      </c>
      <c r="BH160" s="157">
        <f>IF(N160="sníž. přenesená",J160,0)</f>
        <v>0</v>
      </c>
      <c r="BI160" s="157">
        <f>IF(N160="nulová",J160,0)</f>
        <v>0</v>
      </c>
      <c r="BJ160" s="17" t="s">
        <v>87</v>
      </c>
      <c r="BK160" s="157">
        <f>ROUND(I160*H160,2)</f>
        <v>0</v>
      </c>
      <c r="BL160" s="17" t="s">
        <v>212</v>
      </c>
      <c r="BM160" s="156" t="s">
        <v>382</v>
      </c>
    </row>
    <row r="161" spans="1:47" s="2" customFormat="1" ht="12">
      <c r="A161" s="32"/>
      <c r="B161" s="33"/>
      <c r="C161" s="32"/>
      <c r="D161" s="158" t="s">
        <v>213</v>
      </c>
      <c r="E161" s="32"/>
      <c r="F161" s="159" t="s">
        <v>381</v>
      </c>
      <c r="G161" s="32"/>
      <c r="H161" s="32"/>
      <c r="I161" s="160"/>
      <c r="J161" s="32"/>
      <c r="K161" s="32"/>
      <c r="L161" s="33"/>
      <c r="M161" s="161"/>
      <c r="N161" s="162"/>
      <c r="O161" s="58"/>
      <c r="P161" s="58"/>
      <c r="Q161" s="58"/>
      <c r="R161" s="58"/>
      <c r="S161" s="58"/>
      <c r="T161" s="59"/>
      <c r="U161" s="32"/>
      <c r="V161" s="32"/>
      <c r="W161" s="32"/>
      <c r="X161" s="32"/>
      <c r="Y161" s="32"/>
      <c r="Z161" s="32"/>
      <c r="AA161" s="32"/>
      <c r="AB161" s="32"/>
      <c r="AC161" s="32"/>
      <c r="AD161" s="32"/>
      <c r="AE161" s="32"/>
      <c r="AT161" s="17" t="s">
        <v>213</v>
      </c>
      <c r="AU161" s="17" t="s">
        <v>87</v>
      </c>
    </row>
    <row r="162" spans="1:65" s="2" customFormat="1" ht="16.5" customHeight="1">
      <c r="A162" s="32"/>
      <c r="B162" s="143"/>
      <c r="C162" s="144" t="s">
        <v>250</v>
      </c>
      <c r="D162" s="144" t="s">
        <v>208</v>
      </c>
      <c r="E162" s="145" t="s">
        <v>383</v>
      </c>
      <c r="F162" s="146" t="s">
        <v>384</v>
      </c>
      <c r="G162" s="147" t="s">
        <v>211</v>
      </c>
      <c r="H162" s="148">
        <v>2</v>
      </c>
      <c r="I162" s="149"/>
      <c r="J162" s="150">
        <f>ROUND(I162*H162,2)</f>
        <v>0</v>
      </c>
      <c r="K162" s="151"/>
      <c r="L162" s="33"/>
      <c r="M162" s="152" t="s">
        <v>1</v>
      </c>
      <c r="N162" s="153" t="s">
        <v>44</v>
      </c>
      <c r="O162" s="58"/>
      <c r="P162" s="154">
        <f>O162*H162</f>
        <v>0</v>
      </c>
      <c r="Q162" s="154">
        <v>0</v>
      </c>
      <c r="R162" s="154">
        <f>Q162*H162</f>
        <v>0</v>
      </c>
      <c r="S162" s="154">
        <v>0</v>
      </c>
      <c r="T162" s="155">
        <f>S162*H162</f>
        <v>0</v>
      </c>
      <c r="U162" s="32"/>
      <c r="V162" s="32"/>
      <c r="W162" s="32"/>
      <c r="X162" s="32"/>
      <c r="Y162" s="32"/>
      <c r="Z162" s="32"/>
      <c r="AA162" s="32"/>
      <c r="AB162" s="32"/>
      <c r="AC162" s="32"/>
      <c r="AD162" s="32"/>
      <c r="AE162" s="32"/>
      <c r="AR162" s="156" t="s">
        <v>212</v>
      </c>
      <c r="AT162" s="156" t="s">
        <v>208</v>
      </c>
      <c r="AU162" s="156" t="s">
        <v>87</v>
      </c>
      <c r="AY162" s="17" t="s">
        <v>207</v>
      </c>
      <c r="BE162" s="157">
        <f>IF(N162="základní",J162,0)</f>
        <v>0</v>
      </c>
      <c r="BF162" s="157">
        <f>IF(N162="snížená",J162,0)</f>
        <v>0</v>
      </c>
      <c r="BG162" s="157">
        <f>IF(N162="zákl. přenesená",J162,0)</f>
        <v>0</v>
      </c>
      <c r="BH162" s="157">
        <f>IF(N162="sníž. přenesená",J162,0)</f>
        <v>0</v>
      </c>
      <c r="BI162" s="157">
        <f>IF(N162="nulová",J162,0)</f>
        <v>0</v>
      </c>
      <c r="BJ162" s="17" t="s">
        <v>87</v>
      </c>
      <c r="BK162" s="157">
        <f>ROUND(I162*H162,2)</f>
        <v>0</v>
      </c>
      <c r="BL162" s="17" t="s">
        <v>212</v>
      </c>
      <c r="BM162" s="156" t="s">
        <v>385</v>
      </c>
    </row>
    <row r="163" spans="1:47" s="2" customFormat="1" ht="12">
      <c r="A163" s="32"/>
      <c r="B163" s="33"/>
      <c r="C163" s="32"/>
      <c r="D163" s="158" t="s">
        <v>213</v>
      </c>
      <c r="E163" s="32"/>
      <c r="F163" s="159" t="s">
        <v>384</v>
      </c>
      <c r="G163" s="32"/>
      <c r="H163" s="32"/>
      <c r="I163" s="160"/>
      <c r="J163" s="32"/>
      <c r="K163" s="32"/>
      <c r="L163" s="33"/>
      <c r="M163" s="161"/>
      <c r="N163" s="162"/>
      <c r="O163" s="58"/>
      <c r="P163" s="58"/>
      <c r="Q163" s="58"/>
      <c r="R163" s="58"/>
      <c r="S163" s="58"/>
      <c r="T163" s="59"/>
      <c r="U163" s="32"/>
      <c r="V163" s="32"/>
      <c r="W163" s="32"/>
      <c r="X163" s="32"/>
      <c r="Y163" s="32"/>
      <c r="Z163" s="32"/>
      <c r="AA163" s="32"/>
      <c r="AB163" s="32"/>
      <c r="AC163" s="32"/>
      <c r="AD163" s="32"/>
      <c r="AE163" s="32"/>
      <c r="AT163" s="17" t="s">
        <v>213</v>
      </c>
      <c r="AU163" s="17" t="s">
        <v>87</v>
      </c>
    </row>
    <row r="164" spans="1:65" s="2" customFormat="1" ht="44.25" customHeight="1">
      <c r="A164" s="32"/>
      <c r="B164" s="143"/>
      <c r="C164" s="144" t="s">
        <v>289</v>
      </c>
      <c r="D164" s="144" t="s">
        <v>208</v>
      </c>
      <c r="E164" s="145" t="s">
        <v>386</v>
      </c>
      <c r="F164" s="146" t="s">
        <v>387</v>
      </c>
      <c r="G164" s="147" t="s">
        <v>211</v>
      </c>
      <c r="H164" s="148">
        <v>1</v>
      </c>
      <c r="I164" s="149"/>
      <c r="J164" s="150">
        <f>ROUND(I164*H164,2)</f>
        <v>0</v>
      </c>
      <c r="K164" s="151"/>
      <c r="L164" s="33"/>
      <c r="M164" s="152" t="s">
        <v>1</v>
      </c>
      <c r="N164" s="153" t="s">
        <v>44</v>
      </c>
      <c r="O164" s="58"/>
      <c r="P164" s="154">
        <f>O164*H164</f>
        <v>0</v>
      </c>
      <c r="Q164" s="154">
        <v>0</v>
      </c>
      <c r="R164" s="154">
        <f>Q164*H164</f>
        <v>0</v>
      </c>
      <c r="S164" s="154">
        <v>0</v>
      </c>
      <c r="T164" s="155">
        <f>S164*H164</f>
        <v>0</v>
      </c>
      <c r="U164" s="32"/>
      <c r="V164" s="32"/>
      <c r="W164" s="32"/>
      <c r="X164" s="32"/>
      <c r="Y164" s="32"/>
      <c r="Z164" s="32"/>
      <c r="AA164" s="32"/>
      <c r="AB164" s="32"/>
      <c r="AC164" s="32"/>
      <c r="AD164" s="32"/>
      <c r="AE164" s="32"/>
      <c r="AR164" s="156" t="s">
        <v>212</v>
      </c>
      <c r="AT164" s="156" t="s">
        <v>208</v>
      </c>
      <c r="AU164" s="156" t="s">
        <v>87</v>
      </c>
      <c r="AY164" s="17" t="s">
        <v>207</v>
      </c>
      <c r="BE164" s="157">
        <f>IF(N164="základní",J164,0)</f>
        <v>0</v>
      </c>
      <c r="BF164" s="157">
        <f>IF(N164="snížená",J164,0)</f>
        <v>0</v>
      </c>
      <c r="BG164" s="157">
        <f>IF(N164="zákl. přenesená",J164,0)</f>
        <v>0</v>
      </c>
      <c r="BH164" s="157">
        <f>IF(N164="sníž. přenesená",J164,0)</f>
        <v>0</v>
      </c>
      <c r="BI164" s="157">
        <f>IF(N164="nulová",J164,0)</f>
        <v>0</v>
      </c>
      <c r="BJ164" s="17" t="s">
        <v>87</v>
      </c>
      <c r="BK164" s="157">
        <f>ROUND(I164*H164,2)</f>
        <v>0</v>
      </c>
      <c r="BL164" s="17" t="s">
        <v>212</v>
      </c>
      <c r="BM164" s="156" t="s">
        <v>388</v>
      </c>
    </row>
    <row r="165" spans="1:47" s="2" customFormat="1" ht="29.25">
      <c r="A165" s="32"/>
      <c r="B165" s="33"/>
      <c r="C165" s="32"/>
      <c r="D165" s="158" t="s">
        <v>213</v>
      </c>
      <c r="E165" s="32"/>
      <c r="F165" s="159" t="s">
        <v>387</v>
      </c>
      <c r="G165" s="32"/>
      <c r="H165" s="32"/>
      <c r="I165" s="160"/>
      <c r="J165" s="32"/>
      <c r="K165" s="32"/>
      <c r="L165" s="33"/>
      <c r="M165" s="161"/>
      <c r="N165" s="162"/>
      <c r="O165" s="58"/>
      <c r="P165" s="58"/>
      <c r="Q165" s="58"/>
      <c r="R165" s="58"/>
      <c r="S165" s="58"/>
      <c r="T165" s="59"/>
      <c r="U165" s="32"/>
      <c r="V165" s="32"/>
      <c r="W165" s="32"/>
      <c r="X165" s="32"/>
      <c r="Y165" s="32"/>
      <c r="Z165" s="32"/>
      <c r="AA165" s="32"/>
      <c r="AB165" s="32"/>
      <c r="AC165" s="32"/>
      <c r="AD165" s="32"/>
      <c r="AE165" s="32"/>
      <c r="AT165" s="17" t="s">
        <v>213</v>
      </c>
      <c r="AU165" s="17" t="s">
        <v>87</v>
      </c>
    </row>
    <row r="166" spans="1:65" s="2" customFormat="1" ht="16.5" customHeight="1">
      <c r="A166" s="32"/>
      <c r="B166" s="143"/>
      <c r="C166" s="144" t="s">
        <v>253</v>
      </c>
      <c r="D166" s="144" t="s">
        <v>208</v>
      </c>
      <c r="E166" s="145" t="s">
        <v>389</v>
      </c>
      <c r="F166" s="146" t="s">
        <v>390</v>
      </c>
      <c r="G166" s="147" t="s">
        <v>211</v>
      </c>
      <c r="H166" s="148">
        <v>1</v>
      </c>
      <c r="I166" s="149"/>
      <c r="J166" s="150">
        <f>ROUND(I166*H166,2)</f>
        <v>0</v>
      </c>
      <c r="K166" s="151"/>
      <c r="L166" s="33"/>
      <c r="M166" s="152" t="s">
        <v>1</v>
      </c>
      <c r="N166" s="153" t="s">
        <v>44</v>
      </c>
      <c r="O166" s="58"/>
      <c r="P166" s="154">
        <f>O166*H166</f>
        <v>0</v>
      </c>
      <c r="Q166" s="154">
        <v>0</v>
      </c>
      <c r="R166" s="154">
        <f>Q166*H166</f>
        <v>0</v>
      </c>
      <c r="S166" s="154">
        <v>0</v>
      </c>
      <c r="T166" s="155">
        <f>S166*H166</f>
        <v>0</v>
      </c>
      <c r="U166" s="32"/>
      <c r="V166" s="32"/>
      <c r="W166" s="32"/>
      <c r="X166" s="32"/>
      <c r="Y166" s="32"/>
      <c r="Z166" s="32"/>
      <c r="AA166" s="32"/>
      <c r="AB166" s="32"/>
      <c r="AC166" s="32"/>
      <c r="AD166" s="32"/>
      <c r="AE166" s="32"/>
      <c r="AR166" s="156" t="s">
        <v>212</v>
      </c>
      <c r="AT166" s="156" t="s">
        <v>208</v>
      </c>
      <c r="AU166" s="156" t="s">
        <v>87</v>
      </c>
      <c r="AY166" s="17" t="s">
        <v>207</v>
      </c>
      <c r="BE166" s="157">
        <f>IF(N166="základní",J166,0)</f>
        <v>0</v>
      </c>
      <c r="BF166" s="157">
        <f>IF(N166="snížená",J166,0)</f>
        <v>0</v>
      </c>
      <c r="BG166" s="157">
        <f>IF(N166="zákl. přenesená",J166,0)</f>
        <v>0</v>
      </c>
      <c r="BH166" s="157">
        <f>IF(N166="sníž. přenesená",J166,0)</f>
        <v>0</v>
      </c>
      <c r="BI166" s="157">
        <f>IF(N166="nulová",J166,0)</f>
        <v>0</v>
      </c>
      <c r="BJ166" s="17" t="s">
        <v>87</v>
      </c>
      <c r="BK166" s="157">
        <f>ROUND(I166*H166,2)</f>
        <v>0</v>
      </c>
      <c r="BL166" s="17" t="s">
        <v>212</v>
      </c>
      <c r="BM166" s="156" t="s">
        <v>391</v>
      </c>
    </row>
    <row r="167" spans="1:47" s="2" customFormat="1" ht="12">
      <c r="A167" s="32"/>
      <c r="B167" s="33"/>
      <c r="C167" s="32"/>
      <c r="D167" s="158" t="s">
        <v>213</v>
      </c>
      <c r="E167" s="32"/>
      <c r="F167" s="159" t="s">
        <v>390</v>
      </c>
      <c r="G167" s="32"/>
      <c r="H167" s="32"/>
      <c r="I167" s="160"/>
      <c r="J167" s="32"/>
      <c r="K167" s="32"/>
      <c r="L167" s="33"/>
      <c r="M167" s="161"/>
      <c r="N167" s="162"/>
      <c r="O167" s="58"/>
      <c r="P167" s="58"/>
      <c r="Q167" s="58"/>
      <c r="R167" s="58"/>
      <c r="S167" s="58"/>
      <c r="T167" s="59"/>
      <c r="U167" s="32"/>
      <c r="V167" s="32"/>
      <c r="W167" s="32"/>
      <c r="X167" s="32"/>
      <c r="Y167" s="32"/>
      <c r="Z167" s="32"/>
      <c r="AA167" s="32"/>
      <c r="AB167" s="32"/>
      <c r="AC167" s="32"/>
      <c r="AD167" s="32"/>
      <c r="AE167" s="32"/>
      <c r="AT167" s="17" t="s">
        <v>213</v>
      </c>
      <c r="AU167" s="17" t="s">
        <v>87</v>
      </c>
    </row>
    <row r="168" spans="1:65" s="2" customFormat="1" ht="21.75" customHeight="1">
      <c r="A168" s="32"/>
      <c r="B168" s="143"/>
      <c r="C168" s="144" t="s">
        <v>296</v>
      </c>
      <c r="D168" s="144" t="s">
        <v>208</v>
      </c>
      <c r="E168" s="145" t="s">
        <v>392</v>
      </c>
      <c r="F168" s="146" t="s">
        <v>393</v>
      </c>
      <c r="G168" s="147" t="s">
        <v>211</v>
      </c>
      <c r="H168" s="148">
        <v>1</v>
      </c>
      <c r="I168" s="149"/>
      <c r="J168" s="150">
        <f>ROUND(I168*H168,2)</f>
        <v>0</v>
      </c>
      <c r="K168" s="151"/>
      <c r="L168" s="33"/>
      <c r="M168" s="152" t="s">
        <v>1</v>
      </c>
      <c r="N168" s="153" t="s">
        <v>44</v>
      </c>
      <c r="O168" s="58"/>
      <c r="P168" s="154">
        <f>O168*H168</f>
        <v>0</v>
      </c>
      <c r="Q168" s="154">
        <v>0</v>
      </c>
      <c r="R168" s="154">
        <f>Q168*H168</f>
        <v>0</v>
      </c>
      <c r="S168" s="154">
        <v>0</v>
      </c>
      <c r="T168" s="155">
        <f>S168*H168</f>
        <v>0</v>
      </c>
      <c r="U168" s="32"/>
      <c r="V168" s="32"/>
      <c r="W168" s="32"/>
      <c r="X168" s="32"/>
      <c r="Y168" s="32"/>
      <c r="Z168" s="32"/>
      <c r="AA168" s="32"/>
      <c r="AB168" s="32"/>
      <c r="AC168" s="32"/>
      <c r="AD168" s="32"/>
      <c r="AE168" s="32"/>
      <c r="AR168" s="156" t="s">
        <v>212</v>
      </c>
      <c r="AT168" s="156" t="s">
        <v>208</v>
      </c>
      <c r="AU168" s="156" t="s">
        <v>87</v>
      </c>
      <c r="AY168" s="17" t="s">
        <v>207</v>
      </c>
      <c r="BE168" s="157">
        <f>IF(N168="základní",J168,0)</f>
        <v>0</v>
      </c>
      <c r="BF168" s="157">
        <f>IF(N168="snížená",J168,0)</f>
        <v>0</v>
      </c>
      <c r="BG168" s="157">
        <f>IF(N168="zákl. přenesená",J168,0)</f>
        <v>0</v>
      </c>
      <c r="BH168" s="157">
        <f>IF(N168="sníž. přenesená",J168,0)</f>
        <v>0</v>
      </c>
      <c r="BI168" s="157">
        <f>IF(N168="nulová",J168,0)</f>
        <v>0</v>
      </c>
      <c r="BJ168" s="17" t="s">
        <v>87</v>
      </c>
      <c r="BK168" s="157">
        <f>ROUND(I168*H168,2)</f>
        <v>0</v>
      </c>
      <c r="BL168" s="17" t="s">
        <v>212</v>
      </c>
      <c r="BM168" s="156" t="s">
        <v>394</v>
      </c>
    </row>
    <row r="169" spans="1:47" s="2" customFormat="1" ht="12">
      <c r="A169" s="32"/>
      <c r="B169" s="33"/>
      <c r="C169" s="32"/>
      <c r="D169" s="158" t="s">
        <v>213</v>
      </c>
      <c r="E169" s="32"/>
      <c r="F169" s="159" t="s">
        <v>393</v>
      </c>
      <c r="G169" s="32"/>
      <c r="H169" s="32"/>
      <c r="I169" s="160"/>
      <c r="J169" s="32"/>
      <c r="K169" s="32"/>
      <c r="L169" s="33"/>
      <c r="M169" s="161"/>
      <c r="N169" s="162"/>
      <c r="O169" s="58"/>
      <c r="P169" s="58"/>
      <c r="Q169" s="58"/>
      <c r="R169" s="58"/>
      <c r="S169" s="58"/>
      <c r="T169" s="59"/>
      <c r="U169" s="32"/>
      <c r="V169" s="32"/>
      <c r="W169" s="32"/>
      <c r="X169" s="32"/>
      <c r="Y169" s="32"/>
      <c r="Z169" s="32"/>
      <c r="AA169" s="32"/>
      <c r="AB169" s="32"/>
      <c r="AC169" s="32"/>
      <c r="AD169" s="32"/>
      <c r="AE169" s="32"/>
      <c r="AT169" s="17" t="s">
        <v>213</v>
      </c>
      <c r="AU169" s="17" t="s">
        <v>87</v>
      </c>
    </row>
    <row r="170" spans="1:65" s="2" customFormat="1" ht="21.75" customHeight="1">
      <c r="A170" s="32"/>
      <c r="B170" s="143"/>
      <c r="C170" s="144" t="s">
        <v>258</v>
      </c>
      <c r="D170" s="144" t="s">
        <v>208</v>
      </c>
      <c r="E170" s="145" t="s">
        <v>395</v>
      </c>
      <c r="F170" s="146" t="s">
        <v>396</v>
      </c>
      <c r="G170" s="147" t="s">
        <v>211</v>
      </c>
      <c r="H170" s="148">
        <v>3</v>
      </c>
      <c r="I170" s="149"/>
      <c r="J170" s="150">
        <f>ROUND(I170*H170,2)</f>
        <v>0</v>
      </c>
      <c r="K170" s="151"/>
      <c r="L170" s="33"/>
      <c r="M170" s="152" t="s">
        <v>1</v>
      </c>
      <c r="N170" s="153" t="s">
        <v>44</v>
      </c>
      <c r="O170" s="58"/>
      <c r="P170" s="154">
        <f>O170*H170</f>
        <v>0</v>
      </c>
      <c r="Q170" s="154">
        <v>0</v>
      </c>
      <c r="R170" s="154">
        <f>Q170*H170</f>
        <v>0</v>
      </c>
      <c r="S170" s="154">
        <v>0</v>
      </c>
      <c r="T170" s="155">
        <f>S170*H170</f>
        <v>0</v>
      </c>
      <c r="U170" s="32"/>
      <c r="V170" s="32"/>
      <c r="W170" s="32"/>
      <c r="X170" s="32"/>
      <c r="Y170" s="32"/>
      <c r="Z170" s="32"/>
      <c r="AA170" s="32"/>
      <c r="AB170" s="32"/>
      <c r="AC170" s="32"/>
      <c r="AD170" s="32"/>
      <c r="AE170" s="32"/>
      <c r="AR170" s="156" t="s">
        <v>212</v>
      </c>
      <c r="AT170" s="156" t="s">
        <v>208</v>
      </c>
      <c r="AU170" s="156" t="s">
        <v>87</v>
      </c>
      <c r="AY170" s="17" t="s">
        <v>207</v>
      </c>
      <c r="BE170" s="157">
        <f>IF(N170="základní",J170,0)</f>
        <v>0</v>
      </c>
      <c r="BF170" s="157">
        <f>IF(N170="snížená",J170,0)</f>
        <v>0</v>
      </c>
      <c r="BG170" s="157">
        <f>IF(N170="zákl. přenesená",J170,0)</f>
        <v>0</v>
      </c>
      <c r="BH170" s="157">
        <f>IF(N170="sníž. přenesená",J170,0)</f>
        <v>0</v>
      </c>
      <c r="BI170" s="157">
        <f>IF(N170="nulová",J170,0)</f>
        <v>0</v>
      </c>
      <c r="BJ170" s="17" t="s">
        <v>87</v>
      </c>
      <c r="BK170" s="157">
        <f>ROUND(I170*H170,2)</f>
        <v>0</v>
      </c>
      <c r="BL170" s="17" t="s">
        <v>212</v>
      </c>
      <c r="BM170" s="156" t="s">
        <v>397</v>
      </c>
    </row>
    <row r="171" spans="1:47" s="2" customFormat="1" ht="12">
      <c r="A171" s="32"/>
      <c r="B171" s="33"/>
      <c r="C171" s="32"/>
      <c r="D171" s="158" t="s">
        <v>213</v>
      </c>
      <c r="E171" s="32"/>
      <c r="F171" s="159" t="s">
        <v>396</v>
      </c>
      <c r="G171" s="32"/>
      <c r="H171" s="32"/>
      <c r="I171" s="160"/>
      <c r="J171" s="32"/>
      <c r="K171" s="32"/>
      <c r="L171" s="33"/>
      <c r="M171" s="161"/>
      <c r="N171" s="162"/>
      <c r="O171" s="58"/>
      <c r="P171" s="58"/>
      <c r="Q171" s="58"/>
      <c r="R171" s="58"/>
      <c r="S171" s="58"/>
      <c r="T171" s="59"/>
      <c r="U171" s="32"/>
      <c r="V171" s="32"/>
      <c r="W171" s="32"/>
      <c r="X171" s="32"/>
      <c r="Y171" s="32"/>
      <c r="Z171" s="32"/>
      <c r="AA171" s="32"/>
      <c r="AB171" s="32"/>
      <c r="AC171" s="32"/>
      <c r="AD171" s="32"/>
      <c r="AE171" s="32"/>
      <c r="AT171" s="17" t="s">
        <v>213</v>
      </c>
      <c r="AU171" s="17" t="s">
        <v>87</v>
      </c>
    </row>
    <row r="172" spans="1:65" s="2" customFormat="1" ht="21.75" customHeight="1">
      <c r="A172" s="32"/>
      <c r="B172" s="143"/>
      <c r="C172" s="144" t="s">
        <v>303</v>
      </c>
      <c r="D172" s="144" t="s">
        <v>208</v>
      </c>
      <c r="E172" s="145" t="s">
        <v>398</v>
      </c>
      <c r="F172" s="146" t="s">
        <v>399</v>
      </c>
      <c r="G172" s="147" t="s">
        <v>211</v>
      </c>
      <c r="H172" s="148">
        <v>6</v>
      </c>
      <c r="I172" s="149"/>
      <c r="J172" s="150">
        <f>ROUND(I172*H172,2)</f>
        <v>0</v>
      </c>
      <c r="K172" s="151"/>
      <c r="L172" s="33"/>
      <c r="M172" s="152" t="s">
        <v>1</v>
      </c>
      <c r="N172" s="153" t="s">
        <v>44</v>
      </c>
      <c r="O172" s="58"/>
      <c r="P172" s="154">
        <f>O172*H172</f>
        <v>0</v>
      </c>
      <c r="Q172" s="154">
        <v>0</v>
      </c>
      <c r="R172" s="154">
        <f>Q172*H172</f>
        <v>0</v>
      </c>
      <c r="S172" s="154">
        <v>0</v>
      </c>
      <c r="T172" s="155">
        <f>S172*H172</f>
        <v>0</v>
      </c>
      <c r="U172" s="32"/>
      <c r="V172" s="32"/>
      <c r="W172" s="32"/>
      <c r="X172" s="32"/>
      <c r="Y172" s="32"/>
      <c r="Z172" s="32"/>
      <c r="AA172" s="32"/>
      <c r="AB172" s="32"/>
      <c r="AC172" s="32"/>
      <c r="AD172" s="32"/>
      <c r="AE172" s="32"/>
      <c r="AR172" s="156" t="s">
        <v>212</v>
      </c>
      <c r="AT172" s="156" t="s">
        <v>208</v>
      </c>
      <c r="AU172" s="156" t="s">
        <v>87</v>
      </c>
      <c r="AY172" s="17" t="s">
        <v>207</v>
      </c>
      <c r="BE172" s="157">
        <f>IF(N172="základní",J172,0)</f>
        <v>0</v>
      </c>
      <c r="BF172" s="157">
        <f>IF(N172="snížená",J172,0)</f>
        <v>0</v>
      </c>
      <c r="BG172" s="157">
        <f>IF(N172="zákl. přenesená",J172,0)</f>
        <v>0</v>
      </c>
      <c r="BH172" s="157">
        <f>IF(N172="sníž. přenesená",J172,0)</f>
        <v>0</v>
      </c>
      <c r="BI172" s="157">
        <f>IF(N172="nulová",J172,0)</f>
        <v>0</v>
      </c>
      <c r="BJ172" s="17" t="s">
        <v>87</v>
      </c>
      <c r="BK172" s="157">
        <f>ROUND(I172*H172,2)</f>
        <v>0</v>
      </c>
      <c r="BL172" s="17" t="s">
        <v>212</v>
      </c>
      <c r="BM172" s="156" t="s">
        <v>400</v>
      </c>
    </row>
    <row r="173" spans="1:47" s="2" customFormat="1" ht="12">
      <c r="A173" s="32"/>
      <c r="B173" s="33"/>
      <c r="C173" s="32"/>
      <c r="D173" s="158" t="s">
        <v>213</v>
      </c>
      <c r="E173" s="32"/>
      <c r="F173" s="159" t="s">
        <v>399</v>
      </c>
      <c r="G173" s="32"/>
      <c r="H173" s="32"/>
      <c r="I173" s="160"/>
      <c r="J173" s="32"/>
      <c r="K173" s="32"/>
      <c r="L173" s="33"/>
      <c r="M173" s="161"/>
      <c r="N173" s="162"/>
      <c r="O173" s="58"/>
      <c r="P173" s="58"/>
      <c r="Q173" s="58"/>
      <c r="R173" s="58"/>
      <c r="S173" s="58"/>
      <c r="T173" s="59"/>
      <c r="U173" s="32"/>
      <c r="V173" s="32"/>
      <c r="W173" s="32"/>
      <c r="X173" s="32"/>
      <c r="Y173" s="32"/>
      <c r="Z173" s="32"/>
      <c r="AA173" s="32"/>
      <c r="AB173" s="32"/>
      <c r="AC173" s="32"/>
      <c r="AD173" s="32"/>
      <c r="AE173" s="32"/>
      <c r="AT173" s="17" t="s">
        <v>213</v>
      </c>
      <c r="AU173" s="17" t="s">
        <v>87</v>
      </c>
    </row>
    <row r="174" spans="1:65" s="2" customFormat="1" ht="16.5" customHeight="1">
      <c r="A174" s="32"/>
      <c r="B174" s="143"/>
      <c r="C174" s="144" t="s">
        <v>261</v>
      </c>
      <c r="D174" s="144" t="s">
        <v>208</v>
      </c>
      <c r="E174" s="145" t="s">
        <v>401</v>
      </c>
      <c r="F174" s="146" t="s">
        <v>402</v>
      </c>
      <c r="G174" s="147" t="s">
        <v>211</v>
      </c>
      <c r="H174" s="148">
        <v>9</v>
      </c>
      <c r="I174" s="149"/>
      <c r="J174" s="150">
        <f>ROUND(I174*H174,2)</f>
        <v>0</v>
      </c>
      <c r="K174" s="151"/>
      <c r="L174" s="33"/>
      <c r="M174" s="152" t="s">
        <v>1</v>
      </c>
      <c r="N174" s="153" t="s">
        <v>44</v>
      </c>
      <c r="O174" s="58"/>
      <c r="P174" s="154">
        <f>O174*H174</f>
        <v>0</v>
      </c>
      <c r="Q174" s="154">
        <v>0</v>
      </c>
      <c r="R174" s="154">
        <f>Q174*H174</f>
        <v>0</v>
      </c>
      <c r="S174" s="154">
        <v>0</v>
      </c>
      <c r="T174" s="155">
        <f>S174*H174</f>
        <v>0</v>
      </c>
      <c r="U174" s="32"/>
      <c r="V174" s="32"/>
      <c r="W174" s="32"/>
      <c r="X174" s="32"/>
      <c r="Y174" s="32"/>
      <c r="Z174" s="32"/>
      <c r="AA174" s="32"/>
      <c r="AB174" s="32"/>
      <c r="AC174" s="32"/>
      <c r="AD174" s="32"/>
      <c r="AE174" s="32"/>
      <c r="AR174" s="156" t="s">
        <v>212</v>
      </c>
      <c r="AT174" s="156" t="s">
        <v>208</v>
      </c>
      <c r="AU174" s="156" t="s">
        <v>87</v>
      </c>
      <c r="AY174" s="17" t="s">
        <v>207</v>
      </c>
      <c r="BE174" s="157">
        <f>IF(N174="základní",J174,0)</f>
        <v>0</v>
      </c>
      <c r="BF174" s="157">
        <f>IF(N174="snížená",J174,0)</f>
        <v>0</v>
      </c>
      <c r="BG174" s="157">
        <f>IF(N174="zákl. přenesená",J174,0)</f>
        <v>0</v>
      </c>
      <c r="BH174" s="157">
        <f>IF(N174="sníž. přenesená",J174,0)</f>
        <v>0</v>
      </c>
      <c r="BI174" s="157">
        <f>IF(N174="nulová",J174,0)</f>
        <v>0</v>
      </c>
      <c r="BJ174" s="17" t="s">
        <v>87</v>
      </c>
      <c r="BK174" s="157">
        <f>ROUND(I174*H174,2)</f>
        <v>0</v>
      </c>
      <c r="BL174" s="17" t="s">
        <v>212</v>
      </c>
      <c r="BM174" s="156" t="s">
        <v>403</v>
      </c>
    </row>
    <row r="175" spans="1:47" s="2" customFormat="1" ht="12">
      <c r="A175" s="32"/>
      <c r="B175" s="33"/>
      <c r="C175" s="32"/>
      <c r="D175" s="158" t="s">
        <v>213</v>
      </c>
      <c r="E175" s="32"/>
      <c r="F175" s="159" t="s">
        <v>402</v>
      </c>
      <c r="G175" s="32"/>
      <c r="H175" s="32"/>
      <c r="I175" s="160"/>
      <c r="J175" s="32"/>
      <c r="K175" s="32"/>
      <c r="L175" s="33"/>
      <c r="M175" s="161"/>
      <c r="N175" s="162"/>
      <c r="O175" s="58"/>
      <c r="P175" s="58"/>
      <c r="Q175" s="58"/>
      <c r="R175" s="58"/>
      <c r="S175" s="58"/>
      <c r="T175" s="59"/>
      <c r="U175" s="32"/>
      <c r="V175" s="32"/>
      <c r="W175" s="32"/>
      <c r="X175" s="32"/>
      <c r="Y175" s="32"/>
      <c r="Z175" s="32"/>
      <c r="AA175" s="32"/>
      <c r="AB175" s="32"/>
      <c r="AC175" s="32"/>
      <c r="AD175" s="32"/>
      <c r="AE175" s="32"/>
      <c r="AT175" s="17" t="s">
        <v>213</v>
      </c>
      <c r="AU175" s="17" t="s">
        <v>87</v>
      </c>
    </row>
    <row r="176" spans="1:65" s="2" customFormat="1" ht="16.5" customHeight="1">
      <c r="A176" s="32"/>
      <c r="B176" s="143"/>
      <c r="C176" s="144" t="s">
        <v>310</v>
      </c>
      <c r="D176" s="144" t="s">
        <v>208</v>
      </c>
      <c r="E176" s="145" t="s">
        <v>404</v>
      </c>
      <c r="F176" s="146" t="s">
        <v>405</v>
      </c>
      <c r="G176" s="147" t="s">
        <v>211</v>
      </c>
      <c r="H176" s="148">
        <v>4</v>
      </c>
      <c r="I176" s="149"/>
      <c r="J176" s="150">
        <f>ROUND(I176*H176,2)</f>
        <v>0</v>
      </c>
      <c r="K176" s="151"/>
      <c r="L176" s="33"/>
      <c r="M176" s="152" t="s">
        <v>1</v>
      </c>
      <c r="N176" s="153" t="s">
        <v>44</v>
      </c>
      <c r="O176" s="58"/>
      <c r="P176" s="154">
        <f>O176*H176</f>
        <v>0</v>
      </c>
      <c r="Q176" s="154">
        <v>0</v>
      </c>
      <c r="R176" s="154">
        <f>Q176*H176</f>
        <v>0</v>
      </c>
      <c r="S176" s="154">
        <v>0</v>
      </c>
      <c r="T176" s="155">
        <f>S176*H176</f>
        <v>0</v>
      </c>
      <c r="U176" s="32"/>
      <c r="V176" s="32"/>
      <c r="W176" s="32"/>
      <c r="X176" s="32"/>
      <c r="Y176" s="32"/>
      <c r="Z176" s="32"/>
      <c r="AA176" s="32"/>
      <c r="AB176" s="32"/>
      <c r="AC176" s="32"/>
      <c r="AD176" s="32"/>
      <c r="AE176" s="32"/>
      <c r="AR176" s="156" t="s">
        <v>212</v>
      </c>
      <c r="AT176" s="156" t="s">
        <v>208</v>
      </c>
      <c r="AU176" s="156" t="s">
        <v>87</v>
      </c>
      <c r="AY176" s="17" t="s">
        <v>207</v>
      </c>
      <c r="BE176" s="157">
        <f>IF(N176="základní",J176,0)</f>
        <v>0</v>
      </c>
      <c r="BF176" s="157">
        <f>IF(N176="snížená",J176,0)</f>
        <v>0</v>
      </c>
      <c r="BG176" s="157">
        <f>IF(N176="zákl. přenesená",J176,0)</f>
        <v>0</v>
      </c>
      <c r="BH176" s="157">
        <f>IF(N176="sníž. přenesená",J176,0)</f>
        <v>0</v>
      </c>
      <c r="BI176" s="157">
        <f>IF(N176="nulová",J176,0)</f>
        <v>0</v>
      </c>
      <c r="BJ176" s="17" t="s">
        <v>87</v>
      </c>
      <c r="BK176" s="157">
        <f>ROUND(I176*H176,2)</f>
        <v>0</v>
      </c>
      <c r="BL176" s="17" t="s">
        <v>212</v>
      </c>
      <c r="BM176" s="156" t="s">
        <v>406</v>
      </c>
    </row>
    <row r="177" spans="1:47" s="2" customFormat="1" ht="12">
      <c r="A177" s="32"/>
      <c r="B177" s="33"/>
      <c r="C177" s="32"/>
      <c r="D177" s="158" t="s">
        <v>213</v>
      </c>
      <c r="E177" s="32"/>
      <c r="F177" s="159" t="s">
        <v>405</v>
      </c>
      <c r="G177" s="32"/>
      <c r="H177" s="32"/>
      <c r="I177" s="160"/>
      <c r="J177" s="32"/>
      <c r="K177" s="32"/>
      <c r="L177" s="33"/>
      <c r="M177" s="161"/>
      <c r="N177" s="162"/>
      <c r="O177" s="58"/>
      <c r="P177" s="58"/>
      <c r="Q177" s="58"/>
      <c r="R177" s="58"/>
      <c r="S177" s="58"/>
      <c r="T177" s="59"/>
      <c r="U177" s="32"/>
      <c r="V177" s="32"/>
      <c r="W177" s="32"/>
      <c r="X177" s="32"/>
      <c r="Y177" s="32"/>
      <c r="Z177" s="32"/>
      <c r="AA177" s="32"/>
      <c r="AB177" s="32"/>
      <c r="AC177" s="32"/>
      <c r="AD177" s="32"/>
      <c r="AE177" s="32"/>
      <c r="AT177" s="17" t="s">
        <v>213</v>
      </c>
      <c r="AU177" s="17" t="s">
        <v>87</v>
      </c>
    </row>
    <row r="178" spans="1:65" s="2" customFormat="1" ht="16.5" customHeight="1">
      <c r="A178" s="32"/>
      <c r="B178" s="143"/>
      <c r="C178" s="144" t="s">
        <v>264</v>
      </c>
      <c r="D178" s="144" t="s">
        <v>208</v>
      </c>
      <c r="E178" s="145" t="s">
        <v>407</v>
      </c>
      <c r="F178" s="146" t="s">
        <v>408</v>
      </c>
      <c r="G178" s="147" t="s">
        <v>211</v>
      </c>
      <c r="H178" s="148">
        <v>1</v>
      </c>
      <c r="I178" s="149"/>
      <c r="J178" s="150">
        <f>ROUND(I178*H178,2)</f>
        <v>0</v>
      </c>
      <c r="K178" s="151"/>
      <c r="L178" s="33"/>
      <c r="M178" s="152" t="s">
        <v>1</v>
      </c>
      <c r="N178" s="153" t="s">
        <v>44</v>
      </c>
      <c r="O178" s="58"/>
      <c r="P178" s="154">
        <f>O178*H178</f>
        <v>0</v>
      </c>
      <c r="Q178" s="154">
        <v>0</v>
      </c>
      <c r="R178" s="154">
        <f>Q178*H178</f>
        <v>0</v>
      </c>
      <c r="S178" s="154">
        <v>0</v>
      </c>
      <c r="T178" s="155">
        <f>S178*H178</f>
        <v>0</v>
      </c>
      <c r="U178" s="32"/>
      <c r="V178" s="32"/>
      <c r="W178" s="32"/>
      <c r="X178" s="32"/>
      <c r="Y178" s="32"/>
      <c r="Z178" s="32"/>
      <c r="AA178" s="32"/>
      <c r="AB178" s="32"/>
      <c r="AC178" s="32"/>
      <c r="AD178" s="32"/>
      <c r="AE178" s="32"/>
      <c r="AR178" s="156" t="s">
        <v>212</v>
      </c>
      <c r="AT178" s="156" t="s">
        <v>208</v>
      </c>
      <c r="AU178" s="156" t="s">
        <v>87</v>
      </c>
      <c r="AY178" s="17" t="s">
        <v>207</v>
      </c>
      <c r="BE178" s="157">
        <f>IF(N178="základní",J178,0)</f>
        <v>0</v>
      </c>
      <c r="BF178" s="157">
        <f>IF(N178="snížená",J178,0)</f>
        <v>0</v>
      </c>
      <c r="BG178" s="157">
        <f>IF(N178="zákl. přenesená",J178,0)</f>
        <v>0</v>
      </c>
      <c r="BH178" s="157">
        <f>IF(N178="sníž. přenesená",J178,0)</f>
        <v>0</v>
      </c>
      <c r="BI178" s="157">
        <f>IF(N178="nulová",J178,0)</f>
        <v>0</v>
      </c>
      <c r="BJ178" s="17" t="s">
        <v>87</v>
      </c>
      <c r="BK178" s="157">
        <f>ROUND(I178*H178,2)</f>
        <v>0</v>
      </c>
      <c r="BL178" s="17" t="s">
        <v>212</v>
      </c>
      <c r="BM178" s="156" t="s">
        <v>409</v>
      </c>
    </row>
    <row r="179" spans="1:47" s="2" customFormat="1" ht="12">
      <c r="A179" s="32"/>
      <c r="B179" s="33"/>
      <c r="C179" s="32"/>
      <c r="D179" s="158" t="s">
        <v>213</v>
      </c>
      <c r="E179" s="32"/>
      <c r="F179" s="159" t="s">
        <v>408</v>
      </c>
      <c r="G179" s="32"/>
      <c r="H179" s="32"/>
      <c r="I179" s="160"/>
      <c r="J179" s="32"/>
      <c r="K179" s="32"/>
      <c r="L179" s="33"/>
      <c r="M179" s="161"/>
      <c r="N179" s="162"/>
      <c r="O179" s="58"/>
      <c r="P179" s="58"/>
      <c r="Q179" s="58"/>
      <c r="R179" s="58"/>
      <c r="S179" s="58"/>
      <c r="T179" s="59"/>
      <c r="U179" s="32"/>
      <c r="V179" s="32"/>
      <c r="W179" s="32"/>
      <c r="X179" s="32"/>
      <c r="Y179" s="32"/>
      <c r="Z179" s="32"/>
      <c r="AA179" s="32"/>
      <c r="AB179" s="32"/>
      <c r="AC179" s="32"/>
      <c r="AD179" s="32"/>
      <c r="AE179" s="32"/>
      <c r="AT179" s="17" t="s">
        <v>213</v>
      </c>
      <c r="AU179" s="17" t="s">
        <v>87</v>
      </c>
    </row>
    <row r="180" spans="1:65" s="2" customFormat="1" ht="16.5" customHeight="1">
      <c r="A180" s="32"/>
      <c r="B180" s="143"/>
      <c r="C180" s="144" t="s">
        <v>318</v>
      </c>
      <c r="D180" s="144" t="s">
        <v>208</v>
      </c>
      <c r="E180" s="145" t="s">
        <v>410</v>
      </c>
      <c r="F180" s="146" t="s">
        <v>411</v>
      </c>
      <c r="G180" s="147" t="s">
        <v>211</v>
      </c>
      <c r="H180" s="148">
        <v>1</v>
      </c>
      <c r="I180" s="149"/>
      <c r="J180" s="150">
        <f>ROUND(I180*H180,2)</f>
        <v>0</v>
      </c>
      <c r="K180" s="151"/>
      <c r="L180" s="33"/>
      <c r="M180" s="152" t="s">
        <v>1</v>
      </c>
      <c r="N180" s="153" t="s">
        <v>44</v>
      </c>
      <c r="O180" s="58"/>
      <c r="P180" s="154">
        <f>O180*H180</f>
        <v>0</v>
      </c>
      <c r="Q180" s="154">
        <v>0</v>
      </c>
      <c r="R180" s="154">
        <f>Q180*H180</f>
        <v>0</v>
      </c>
      <c r="S180" s="154">
        <v>0</v>
      </c>
      <c r="T180" s="155">
        <f>S180*H180</f>
        <v>0</v>
      </c>
      <c r="U180" s="32"/>
      <c r="V180" s="32"/>
      <c r="W180" s="32"/>
      <c r="X180" s="32"/>
      <c r="Y180" s="32"/>
      <c r="Z180" s="32"/>
      <c r="AA180" s="32"/>
      <c r="AB180" s="32"/>
      <c r="AC180" s="32"/>
      <c r="AD180" s="32"/>
      <c r="AE180" s="32"/>
      <c r="AR180" s="156" t="s">
        <v>212</v>
      </c>
      <c r="AT180" s="156" t="s">
        <v>208</v>
      </c>
      <c r="AU180" s="156" t="s">
        <v>87</v>
      </c>
      <c r="AY180" s="17" t="s">
        <v>207</v>
      </c>
      <c r="BE180" s="157">
        <f>IF(N180="základní",J180,0)</f>
        <v>0</v>
      </c>
      <c r="BF180" s="157">
        <f>IF(N180="snížená",J180,0)</f>
        <v>0</v>
      </c>
      <c r="BG180" s="157">
        <f>IF(N180="zákl. přenesená",J180,0)</f>
        <v>0</v>
      </c>
      <c r="BH180" s="157">
        <f>IF(N180="sníž. přenesená",J180,0)</f>
        <v>0</v>
      </c>
      <c r="BI180" s="157">
        <f>IF(N180="nulová",J180,0)</f>
        <v>0</v>
      </c>
      <c r="BJ180" s="17" t="s">
        <v>87</v>
      </c>
      <c r="BK180" s="157">
        <f>ROUND(I180*H180,2)</f>
        <v>0</v>
      </c>
      <c r="BL180" s="17" t="s">
        <v>212</v>
      </c>
      <c r="BM180" s="156" t="s">
        <v>412</v>
      </c>
    </row>
    <row r="181" spans="1:47" s="2" customFormat="1" ht="12">
      <c r="A181" s="32"/>
      <c r="B181" s="33"/>
      <c r="C181" s="32"/>
      <c r="D181" s="158" t="s">
        <v>213</v>
      </c>
      <c r="E181" s="32"/>
      <c r="F181" s="159" t="s">
        <v>411</v>
      </c>
      <c r="G181" s="32"/>
      <c r="H181" s="32"/>
      <c r="I181" s="160"/>
      <c r="J181" s="32"/>
      <c r="K181" s="32"/>
      <c r="L181" s="33"/>
      <c r="M181" s="161"/>
      <c r="N181" s="162"/>
      <c r="O181" s="58"/>
      <c r="P181" s="58"/>
      <c r="Q181" s="58"/>
      <c r="R181" s="58"/>
      <c r="S181" s="58"/>
      <c r="T181" s="59"/>
      <c r="U181" s="32"/>
      <c r="V181" s="32"/>
      <c r="W181" s="32"/>
      <c r="X181" s="32"/>
      <c r="Y181" s="32"/>
      <c r="Z181" s="32"/>
      <c r="AA181" s="32"/>
      <c r="AB181" s="32"/>
      <c r="AC181" s="32"/>
      <c r="AD181" s="32"/>
      <c r="AE181" s="32"/>
      <c r="AT181" s="17" t="s">
        <v>213</v>
      </c>
      <c r="AU181" s="17" t="s">
        <v>87</v>
      </c>
    </row>
    <row r="182" spans="1:65" s="2" customFormat="1" ht="16.5" customHeight="1">
      <c r="A182" s="32"/>
      <c r="B182" s="143"/>
      <c r="C182" s="144" t="s">
        <v>268</v>
      </c>
      <c r="D182" s="144" t="s">
        <v>208</v>
      </c>
      <c r="E182" s="145" t="s">
        <v>413</v>
      </c>
      <c r="F182" s="146" t="s">
        <v>414</v>
      </c>
      <c r="G182" s="147" t="s">
        <v>211</v>
      </c>
      <c r="H182" s="148">
        <v>1</v>
      </c>
      <c r="I182" s="149"/>
      <c r="J182" s="150">
        <f>ROUND(I182*H182,2)</f>
        <v>0</v>
      </c>
      <c r="K182" s="151"/>
      <c r="L182" s="33"/>
      <c r="M182" s="152" t="s">
        <v>1</v>
      </c>
      <c r="N182" s="153" t="s">
        <v>44</v>
      </c>
      <c r="O182" s="58"/>
      <c r="P182" s="154">
        <f>O182*H182</f>
        <v>0</v>
      </c>
      <c r="Q182" s="154">
        <v>0</v>
      </c>
      <c r="R182" s="154">
        <f>Q182*H182</f>
        <v>0</v>
      </c>
      <c r="S182" s="154">
        <v>0</v>
      </c>
      <c r="T182" s="155">
        <f>S182*H182</f>
        <v>0</v>
      </c>
      <c r="U182" s="32"/>
      <c r="V182" s="32"/>
      <c r="W182" s="32"/>
      <c r="X182" s="32"/>
      <c r="Y182" s="32"/>
      <c r="Z182" s="32"/>
      <c r="AA182" s="32"/>
      <c r="AB182" s="32"/>
      <c r="AC182" s="32"/>
      <c r="AD182" s="32"/>
      <c r="AE182" s="32"/>
      <c r="AR182" s="156" t="s">
        <v>212</v>
      </c>
      <c r="AT182" s="156" t="s">
        <v>208</v>
      </c>
      <c r="AU182" s="156" t="s">
        <v>87</v>
      </c>
      <c r="AY182" s="17" t="s">
        <v>207</v>
      </c>
      <c r="BE182" s="157">
        <f>IF(N182="základní",J182,0)</f>
        <v>0</v>
      </c>
      <c r="BF182" s="157">
        <f>IF(N182="snížená",J182,0)</f>
        <v>0</v>
      </c>
      <c r="BG182" s="157">
        <f>IF(N182="zákl. přenesená",J182,0)</f>
        <v>0</v>
      </c>
      <c r="BH182" s="157">
        <f>IF(N182="sníž. přenesená",J182,0)</f>
        <v>0</v>
      </c>
      <c r="BI182" s="157">
        <f>IF(N182="nulová",J182,0)</f>
        <v>0</v>
      </c>
      <c r="BJ182" s="17" t="s">
        <v>87</v>
      </c>
      <c r="BK182" s="157">
        <f>ROUND(I182*H182,2)</f>
        <v>0</v>
      </c>
      <c r="BL182" s="17" t="s">
        <v>212</v>
      </c>
      <c r="BM182" s="156" t="s">
        <v>415</v>
      </c>
    </row>
    <row r="183" spans="1:47" s="2" customFormat="1" ht="12">
      <c r="A183" s="32"/>
      <c r="B183" s="33"/>
      <c r="C183" s="32"/>
      <c r="D183" s="158" t="s">
        <v>213</v>
      </c>
      <c r="E183" s="32"/>
      <c r="F183" s="159" t="s">
        <v>414</v>
      </c>
      <c r="G183" s="32"/>
      <c r="H183" s="32"/>
      <c r="I183" s="160"/>
      <c r="J183" s="32"/>
      <c r="K183" s="32"/>
      <c r="L183" s="33"/>
      <c r="M183" s="161"/>
      <c r="N183" s="162"/>
      <c r="O183" s="58"/>
      <c r="P183" s="58"/>
      <c r="Q183" s="58"/>
      <c r="R183" s="58"/>
      <c r="S183" s="58"/>
      <c r="T183" s="59"/>
      <c r="U183" s="32"/>
      <c r="V183" s="32"/>
      <c r="W183" s="32"/>
      <c r="X183" s="32"/>
      <c r="Y183" s="32"/>
      <c r="Z183" s="32"/>
      <c r="AA183" s="32"/>
      <c r="AB183" s="32"/>
      <c r="AC183" s="32"/>
      <c r="AD183" s="32"/>
      <c r="AE183" s="32"/>
      <c r="AT183" s="17" t="s">
        <v>213</v>
      </c>
      <c r="AU183" s="17" t="s">
        <v>87</v>
      </c>
    </row>
    <row r="184" spans="1:65" s="2" customFormat="1" ht="21.75" customHeight="1">
      <c r="A184" s="32"/>
      <c r="B184" s="143"/>
      <c r="C184" s="144" t="s">
        <v>327</v>
      </c>
      <c r="D184" s="144" t="s">
        <v>208</v>
      </c>
      <c r="E184" s="145" t="s">
        <v>416</v>
      </c>
      <c r="F184" s="146" t="s">
        <v>417</v>
      </c>
      <c r="G184" s="147" t="s">
        <v>211</v>
      </c>
      <c r="H184" s="148">
        <v>1</v>
      </c>
      <c r="I184" s="149"/>
      <c r="J184" s="150">
        <f>ROUND(I184*H184,2)</f>
        <v>0</v>
      </c>
      <c r="K184" s="151"/>
      <c r="L184" s="33"/>
      <c r="M184" s="152" t="s">
        <v>1</v>
      </c>
      <c r="N184" s="153" t="s">
        <v>44</v>
      </c>
      <c r="O184" s="58"/>
      <c r="P184" s="154">
        <f>O184*H184</f>
        <v>0</v>
      </c>
      <c r="Q184" s="154">
        <v>0</v>
      </c>
      <c r="R184" s="154">
        <f>Q184*H184</f>
        <v>0</v>
      </c>
      <c r="S184" s="154">
        <v>0</v>
      </c>
      <c r="T184" s="155">
        <f>S184*H184</f>
        <v>0</v>
      </c>
      <c r="U184" s="32"/>
      <c r="V184" s="32"/>
      <c r="W184" s="32"/>
      <c r="X184" s="32"/>
      <c r="Y184" s="32"/>
      <c r="Z184" s="32"/>
      <c r="AA184" s="32"/>
      <c r="AB184" s="32"/>
      <c r="AC184" s="32"/>
      <c r="AD184" s="32"/>
      <c r="AE184" s="32"/>
      <c r="AR184" s="156" t="s">
        <v>212</v>
      </c>
      <c r="AT184" s="156" t="s">
        <v>208</v>
      </c>
      <c r="AU184" s="156" t="s">
        <v>87</v>
      </c>
      <c r="AY184" s="17" t="s">
        <v>207</v>
      </c>
      <c r="BE184" s="157">
        <f>IF(N184="základní",J184,0)</f>
        <v>0</v>
      </c>
      <c r="BF184" s="157">
        <f>IF(N184="snížená",J184,0)</f>
        <v>0</v>
      </c>
      <c r="BG184" s="157">
        <f>IF(N184="zákl. přenesená",J184,0)</f>
        <v>0</v>
      </c>
      <c r="BH184" s="157">
        <f>IF(N184="sníž. přenesená",J184,0)</f>
        <v>0</v>
      </c>
      <c r="BI184" s="157">
        <f>IF(N184="nulová",J184,0)</f>
        <v>0</v>
      </c>
      <c r="BJ184" s="17" t="s">
        <v>87</v>
      </c>
      <c r="BK184" s="157">
        <f>ROUND(I184*H184,2)</f>
        <v>0</v>
      </c>
      <c r="BL184" s="17" t="s">
        <v>212</v>
      </c>
      <c r="BM184" s="156" t="s">
        <v>418</v>
      </c>
    </row>
    <row r="185" spans="1:47" s="2" customFormat="1" ht="12">
      <c r="A185" s="32"/>
      <c r="B185" s="33"/>
      <c r="C185" s="32"/>
      <c r="D185" s="158" t="s">
        <v>213</v>
      </c>
      <c r="E185" s="32"/>
      <c r="F185" s="159" t="s">
        <v>417</v>
      </c>
      <c r="G185" s="32"/>
      <c r="H185" s="32"/>
      <c r="I185" s="160"/>
      <c r="J185" s="32"/>
      <c r="K185" s="32"/>
      <c r="L185" s="33"/>
      <c r="M185" s="161"/>
      <c r="N185" s="162"/>
      <c r="O185" s="58"/>
      <c r="P185" s="58"/>
      <c r="Q185" s="58"/>
      <c r="R185" s="58"/>
      <c r="S185" s="58"/>
      <c r="T185" s="59"/>
      <c r="U185" s="32"/>
      <c r="V185" s="32"/>
      <c r="W185" s="32"/>
      <c r="X185" s="32"/>
      <c r="Y185" s="32"/>
      <c r="Z185" s="32"/>
      <c r="AA185" s="32"/>
      <c r="AB185" s="32"/>
      <c r="AC185" s="32"/>
      <c r="AD185" s="32"/>
      <c r="AE185" s="32"/>
      <c r="AT185" s="17" t="s">
        <v>213</v>
      </c>
      <c r="AU185" s="17" t="s">
        <v>87</v>
      </c>
    </row>
    <row r="186" spans="1:65" s="2" customFormat="1" ht="21.75" customHeight="1">
      <c r="A186" s="32"/>
      <c r="B186" s="143"/>
      <c r="C186" s="144" t="s">
        <v>272</v>
      </c>
      <c r="D186" s="144" t="s">
        <v>208</v>
      </c>
      <c r="E186" s="145" t="s">
        <v>419</v>
      </c>
      <c r="F186" s="146" t="s">
        <v>420</v>
      </c>
      <c r="G186" s="147" t="s">
        <v>211</v>
      </c>
      <c r="H186" s="148">
        <v>1</v>
      </c>
      <c r="I186" s="149"/>
      <c r="J186" s="150">
        <f>ROUND(I186*H186,2)</f>
        <v>0</v>
      </c>
      <c r="K186" s="151"/>
      <c r="L186" s="33"/>
      <c r="M186" s="152" t="s">
        <v>1</v>
      </c>
      <c r="N186" s="153" t="s">
        <v>44</v>
      </c>
      <c r="O186" s="58"/>
      <c r="P186" s="154">
        <f>O186*H186</f>
        <v>0</v>
      </c>
      <c r="Q186" s="154">
        <v>0</v>
      </c>
      <c r="R186" s="154">
        <f>Q186*H186</f>
        <v>0</v>
      </c>
      <c r="S186" s="154">
        <v>0</v>
      </c>
      <c r="T186" s="155">
        <f>S186*H186</f>
        <v>0</v>
      </c>
      <c r="U186" s="32"/>
      <c r="V186" s="32"/>
      <c r="W186" s="32"/>
      <c r="X186" s="32"/>
      <c r="Y186" s="32"/>
      <c r="Z186" s="32"/>
      <c r="AA186" s="32"/>
      <c r="AB186" s="32"/>
      <c r="AC186" s="32"/>
      <c r="AD186" s="32"/>
      <c r="AE186" s="32"/>
      <c r="AR186" s="156" t="s">
        <v>212</v>
      </c>
      <c r="AT186" s="156" t="s">
        <v>208</v>
      </c>
      <c r="AU186" s="156" t="s">
        <v>87</v>
      </c>
      <c r="AY186" s="17" t="s">
        <v>207</v>
      </c>
      <c r="BE186" s="157">
        <f>IF(N186="základní",J186,0)</f>
        <v>0</v>
      </c>
      <c r="BF186" s="157">
        <f>IF(N186="snížená",J186,0)</f>
        <v>0</v>
      </c>
      <c r="BG186" s="157">
        <f>IF(N186="zákl. přenesená",J186,0)</f>
        <v>0</v>
      </c>
      <c r="BH186" s="157">
        <f>IF(N186="sníž. přenesená",J186,0)</f>
        <v>0</v>
      </c>
      <c r="BI186" s="157">
        <f>IF(N186="nulová",J186,0)</f>
        <v>0</v>
      </c>
      <c r="BJ186" s="17" t="s">
        <v>87</v>
      </c>
      <c r="BK186" s="157">
        <f>ROUND(I186*H186,2)</f>
        <v>0</v>
      </c>
      <c r="BL186" s="17" t="s">
        <v>212</v>
      </c>
      <c r="BM186" s="156" t="s">
        <v>421</v>
      </c>
    </row>
    <row r="187" spans="1:47" s="2" customFormat="1" ht="12">
      <c r="A187" s="32"/>
      <c r="B187" s="33"/>
      <c r="C187" s="32"/>
      <c r="D187" s="158" t="s">
        <v>213</v>
      </c>
      <c r="E187" s="32"/>
      <c r="F187" s="159" t="s">
        <v>420</v>
      </c>
      <c r="G187" s="32"/>
      <c r="H187" s="32"/>
      <c r="I187" s="160"/>
      <c r="J187" s="32"/>
      <c r="K187" s="32"/>
      <c r="L187" s="33"/>
      <c r="M187" s="161"/>
      <c r="N187" s="162"/>
      <c r="O187" s="58"/>
      <c r="P187" s="58"/>
      <c r="Q187" s="58"/>
      <c r="R187" s="58"/>
      <c r="S187" s="58"/>
      <c r="T187" s="59"/>
      <c r="U187" s="32"/>
      <c r="V187" s="32"/>
      <c r="W187" s="32"/>
      <c r="X187" s="32"/>
      <c r="Y187" s="32"/>
      <c r="Z187" s="32"/>
      <c r="AA187" s="32"/>
      <c r="AB187" s="32"/>
      <c r="AC187" s="32"/>
      <c r="AD187" s="32"/>
      <c r="AE187" s="32"/>
      <c r="AT187" s="17" t="s">
        <v>213</v>
      </c>
      <c r="AU187" s="17" t="s">
        <v>87</v>
      </c>
    </row>
    <row r="188" spans="1:65" s="2" customFormat="1" ht="21.75" customHeight="1">
      <c r="A188" s="32"/>
      <c r="B188" s="143"/>
      <c r="C188" s="144" t="s">
        <v>335</v>
      </c>
      <c r="D188" s="144" t="s">
        <v>208</v>
      </c>
      <c r="E188" s="145" t="s">
        <v>422</v>
      </c>
      <c r="F188" s="146" t="s">
        <v>423</v>
      </c>
      <c r="G188" s="147" t="s">
        <v>211</v>
      </c>
      <c r="H188" s="148">
        <v>1</v>
      </c>
      <c r="I188" s="149"/>
      <c r="J188" s="150">
        <f>ROUND(I188*H188,2)</f>
        <v>0</v>
      </c>
      <c r="K188" s="151"/>
      <c r="L188" s="33"/>
      <c r="M188" s="152" t="s">
        <v>1</v>
      </c>
      <c r="N188" s="153" t="s">
        <v>44</v>
      </c>
      <c r="O188" s="58"/>
      <c r="P188" s="154">
        <f>O188*H188</f>
        <v>0</v>
      </c>
      <c r="Q188" s="154">
        <v>0</v>
      </c>
      <c r="R188" s="154">
        <f>Q188*H188</f>
        <v>0</v>
      </c>
      <c r="S188" s="154">
        <v>0</v>
      </c>
      <c r="T188" s="155">
        <f>S188*H188</f>
        <v>0</v>
      </c>
      <c r="U188" s="32"/>
      <c r="V188" s="32"/>
      <c r="W188" s="32"/>
      <c r="X188" s="32"/>
      <c r="Y188" s="32"/>
      <c r="Z188" s="32"/>
      <c r="AA188" s="32"/>
      <c r="AB188" s="32"/>
      <c r="AC188" s="32"/>
      <c r="AD188" s="32"/>
      <c r="AE188" s="32"/>
      <c r="AR188" s="156" t="s">
        <v>212</v>
      </c>
      <c r="AT188" s="156" t="s">
        <v>208</v>
      </c>
      <c r="AU188" s="156" t="s">
        <v>87</v>
      </c>
      <c r="AY188" s="17" t="s">
        <v>207</v>
      </c>
      <c r="BE188" s="157">
        <f>IF(N188="základní",J188,0)</f>
        <v>0</v>
      </c>
      <c r="BF188" s="157">
        <f>IF(N188="snížená",J188,0)</f>
        <v>0</v>
      </c>
      <c r="BG188" s="157">
        <f>IF(N188="zákl. přenesená",J188,0)</f>
        <v>0</v>
      </c>
      <c r="BH188" s="157">
        <f>IF(N188="sníž. přenesená",J188,0)</f>
        <v>0</v>
      </c>
      <c r="BI188" s="157">
        <f>IF(N188="nulová",J188,0)</f>
        <v>0</v>
      </c>
      <c r="BJ188" s="17" t="s">
        <v>87</v>
      </c>
      <c r="BK188" s="157">
        <f>ROUND(I188*H188,2)</f>
        <v>0</v>
      </c>
      <c r="BL188" s="17" t="s">
        <v>212</v>
      </c>
      <c r="BM188" s="156" t="s">
        <v>424</v>
      </c>
    </row>
    <row r="189" spans="1:47" s="2" customFormat="1" ht="12">
      <c r="A189" s="32"/>
      <c r="B189" s="33"/>
      <c r="C189" s="32"/>
      <c r="D189" s="158" t="s">
        <v>213</v>
      </c>
      <c r="E189" s="32"/>
      <c r="F189" s="159" t="s">
        <v>423</v>
      </c>
      <c r="G189" s="32"/>
      <c r="H189" s="32"/>
      <c r="I189" s="160"/>
      <c r="J189" s="32"/>
      <c r="K189" s="32"/>
      <c r="L189" s="33"/>
      <c r="M189" s="161"/>
      <c r="N189" s="162"/>
      <c r="O189" s="58"/>
      <c r="P189" s="58"/>
      <c r="Q189" s="58"/>
      <c r="R189" s="58"/>
      <c r="S189" s="58"/>
      <c r="T189" s="59"/>
      <c r="U189" s="32"/>
      <c r="V189" s="32"/>
      <c r="W189" s="32"/>
      <c r="X189" s="32"/>
      <c r="Y189" s="32"/>
      <c r="Z189" s="32"/>
      <c r="AA189" s="32"/>
      <c r="AB189" s="32"/>
      <c r="AC189" s="32"/>
      <c r="AD189" s="32"/>
      <c r="AE189" s="32"/>
      <c r="AT189" s="17" t="s">
        <v>213</v>
      </c>
      <c r="AU189" s="17" t="s">
        <v>87</v>
      </c>
    </row>
    <row r="190" spans="1:47" s="2" customFormat="1" ht="19.5">
      <c r="A190" s="32"/>
      <c r="B190" s="33"/>
      <c r="C190" s="32"/>
      <c r="D190" s="158" t="s">
        <v>214</v>
      </c>
      <c r="E190" s="32"/>
      <c r="F190" s="163" t="s">
        <v>425</v>
      </c>
      <c r="G190" s="32"/>
      <c r="H190" s="32"/>
      <c r="I190" s="160"/>
      <c r="J190" s="32"/>
      <c r="K190" s="32"/>
      <c r="L190" s="33"/>
      <c r="M190" s="161"/>
      <c r="N190" s="162"/>
      <c r="O190" s="58"/>
      <c r="P190" s="58"/>
      <c r="Q190" s="58"/>
      <c r="R190" s="58"/>
      <c r="S190" s="58"/>
      <c r="T190" s="59"/>
      <c r="U190" s="32"/>
      <c r="V190" s="32"/>
      <c r="W190" s="32"/>
      <c r="X190" s="32"/>
      <c r="Y190" s="32"/>
      <c r="Z190" s="32"/>
      <c r="AA190" s="32"/>
      <c r="AB190" s="32"/>
      <c r="AC190" s="32"/>
      <c r="AD190" s="32"/>
      <c r="AE190" s="32"/>
      <c r="AT190" s="17" t="s">
        <v>214</v>
      </c>
      <c r="AU190" s="17" t="s">
        <v>87</v>
      </c>
    </row>
    <row r="191" spans="1:65" s="2" customFormat="1" ht="21.75" customHeight="1">
      <c r="A191" s="32"/>
      <c r="B191" s="143"/>
      <c r="C191" s="144" t="s">
        <v>275</v>
      </c>
      <c r="D191" s="144" t="s">
        <v>208</v>
      </c>
      <c r="E191" s="145" t="s">
        <v>426</v>
      </c>
      <c r="F191" s="146" t="s">
        <v>427</v>
      </c>
      <c r="G191" s="147" t="s">
        <v>267</v>
      </c>
      <c r="H191" s="148">
        <v>300</v>
      </c>
      <c r="I191" s="149"/>
      <c r="J191" s="150">
        <f>ROUND(I191*H191,2)</f>
        <v>0</v>
      </c>
      <c r="K191" s="151"/>
      <c r="L191" s="33"/>
      <c r="M191" s="152" t="s">
        <v>1</v>
      </c>
      <c r="N191" s="153" t="s">
        <v>44</v>
      </c>
      <c r="O191" s="58"/>
      <c r="P191" s="154">
        <f>O191*H191</f>
        <v>0</v>
      </c>
      <c r="Q191" s="154">
        <v>0</v>
      </c>
      <c r="R191" s="154">
        <f>Q191*H191</f>
        <v>0</v>
      </c>
      <c r="S191" s="154">
        <v>0</v>
      </c>
      <c r="T191" s="155">
        <f>S191*H191</f>
        <v>0</v>
      </c>
      <c r="U191" s="32"/>
      <c r="V191" s="32"/>
      <c r="W191" s="32"/>
      <c r="X191" s="32"/>
      <c r="Y191" s="32"/>
      <c r="Z191" s="32"/>
      <c r="AA191" s="32"/>
      <c r="AB191" s="32"/>
      <c r="AC191" s="32"/>
      <c r="AD191" s="32"/>
      <c r="AE191" s="32"/>
      <c r="AR191" s="156" t="s">
        <v>212</v>
      </c>
      <c r="AT191" s="156" t="s">
        <v>208</v>
      </c>
      <c r="AU191" s="156" t="s">
        <v>87</v>
      </c>
      <c r="AY191" s="17" t="s">
        <v>207</v>
      </c>
      <c r="BE191" s="157">
        <f>IF(N191="základní",J191,0)</f>
        <v>0</v>
      </c>
      <c r="BF191" s="157">
        <f>IF(N191="snížená",J191,0)</f>
        <v>0</v>
      </c>
      <c r="BG191" s="157">
        <f>IF(N191="zákl. přenesená",J191,0)</f>
        <v>0</v>
      </c>
      <c r="BH191" s="157">
        <f>IF(N191="sníž. přenesená",J191,0)</f>
        <v>0</v>
      </c>
      <c r="BI191" s="157">
        <f>IF(N191="nulová",J191,0)</f>
        <v>0</v>
      </c>
      <c r="BJ191" s="17" t="s">
        <v>87</v>
      </c>
      <c r="BK191" s="157">
        <f>ROUND(I191*H191,2)</f>
        <v>0</v>
      </c>
      <c r="BL191" s="17" t="s">
        <v>212</v>
      </c>
      <c r="BM191" s="156" t="s">
        <v>428</v>
      </c>
    </row>
    <row r="192" spans="1:47" s="2" customFormat="1" ht="12">
      <c r="A192" s="32"/>
      <c r="B192" s="33"/>
      <c r="C192" s="32"/>
      <c r="D192" s="158" t="s">
        <v>213</v>
      </c>
      <c r="E192" s="32"/>
      <c r="F192" s="159" t="s">
        <v>427</v>
      </c>
      <c r="G192" s="32"/>
      <c r="H192" s="32"/>
      <c r="I192" s="160"/>
      <c r="J192" s="32"/>
      <c r="K192" s="32"/>
      <c r="L192" s="33"/>
      <c r="M192" s="161"/>
      <c r="N192" s="162"/>
      <c r="O192" s="58"/>
      <c r="P192" s="58"/>
      <c r="Q192" s="58"/>
      <c r="R192" s="58"/>
      <c r="S192" s="58"/>
      <c r="T192" s="59"/>
      <c r="U192" s="32"/>
      <c r="V192" s="32"/>
      <c r="W192" s="32"/>
      <c r="X192" s="32"/>
      <c r="Y192" s="32"/>
      <c r="Z192" s="32"/>
      <c r="AA192" s="32"/>
      <c r="AB192" s="32"/>
      <c r="AC192" s="32"/>
      <c r="AD192" s="32"/>
      <c r="AE192" s="32"/>
      <c r="AT192" s="17" t="s">
        <v>213</v>
      </c>
      <c r="AU192" s="17" t="s">
        <v>87</v>
      </c>
    </row>
    <row r="193" spans="1:65" s="2" customFormat="1" ht="33" customHeight="1">
      <c r="A193" s="32"/>
      <c r="B193" s="143"/>
      <c r="C193" s="144" t="s">
        <v>429</v>
      </c>
      <c r="D193" s="144" t="s">
        <v>208</v>
      </c>
      <c r="E193" s="145" t="s">
        <v>311</v>
      </c>
      <c r="F193" s="146" t="s">
        <v>312</v>
      </c>
      <c r="G193" s="147" t="s">
        <v>313</v>
      </c>
      <c r="H193" s="148">
        <v>50</v>
      </c>
      <c r="I193" s="149"/>
      <c r="J193" s="150">
        <f>ROUND(I193*H193,2)</f>
        <v>0</v>
      </c>
      <c r="K193" s="151"/>
      <c r="L193" s="33"/>
      <c r="M193" s="152" t="s">
        <v>1</v>
      </c>
      <c r="N193" s="153" t="s">
        <v>44</v>
      </c>
      <c r="O193" s="58"/>
      <c r="P193" s="154">
        <f>O193*H193</f>
        <v>0</v>
      </c>
      <c r="Q193" s="154">
        <v>0</v>
      </c>
      <c r="R193" s="154">
        <f>Q193*H193</f>
        <v>0</v>
      </c>
      <c r="S193" s="154">
        <v>0</v>
      </c>
      <c r="T193" s="155">
        <f>S193*H193</f>
        <v>0</v>
      </c>
      <c r="U193" s="32"/>
      <c r="V193" s="32"/>
      <c r="W193" s="32"/>
      <c r="X193" s="32"/>
      <c r="Y193" s="32"/>
      <c r="Z193" s="32"/>
      <c r="AA193" s="32"/>
      <c r="AB193" s="32"/>
      <c r="AC193" s="32"/>
      <c r="AD193" s="32"/>
      <c r="AE193" s="32"/>
      <c r="AR193" s="156" t="s">
        <v>212</v>
      </c>
      <c r="AT193" s="156" t="s">
        <v>208</v>
      </c>
      <c r="AU193" s="156" t="s">
        <v>87</v>
      </c>
      <c r="AY193" s="17" t="s">
        <v>207</v>
      </c>
      <c r="BE193" s="157">
        <f>IF(N193="základní",J193,0)</f>
        <v>0</v>
      </c>
      <c r="BF193" s="157">
        <f>IF(N193="snížená",J193,0)</f>
        <v>0</v>
      </c>
      <c r="BG193" s="157">
        <f>IF(N193="zákl. přenesená",J193,0)</f>
        <v>0</v>
      </c>
      <c r="BH193" s="157">
        <f>IF(N193="sníž. přenesená",J193,0)</f>
        <v>0</v>
      </c>
      <c r="BI193" s="157">
        <f>IF(N193="nulová",J193,0)</f>
        <v>0</v>
      </c>
      <c r="BJ193" s="17" t="s">
        <v>87</v>
      </c>
      <c r="BK193" s="157">
        <f>ROUND(I193*H193,2)</f>
        <v>0</v>
      </c>
      <c r="BL193" s="17" t="s">
        <v>212</v>
      </c>
      <c r="BM193" s="156" t="s">
        <v>430</v>
      </c>
    </row>
    <row r="194" spans="1:47" s="2" customFormat="1" ht="19.5">
      <c r="A194" s="32"/>
      <c r="B194" s="33"/>
      <c r="C194" s="32"/>
      <c r="D194" s="158" t="s">
        <v>213</v>
      </c>
      <c r="E194" s="32"/>
      <c r="F194" s="159" t="s">
        <v>312</v>
      </c>
      <c r="G194" s="32"/>
      <c r="H194" s="32"/>
      <c r="I194" s="160"/>
      <c r="J194" s="32"/>
      <c r="K194" s="32"/>
      <c r="L194" s="33"/>
      <c r="M194" s="164"/>
      <c r="N194" s="165"/>
      <c r="O194" s="166"/>
      <c r="P194" s="166"/>
      <c r="Q194" s="166"/>
      <c r="R194" s="166"/>
      <c r="S194" s="166"/>
      <c r="T194" s="167"/>
      <c r="U194" s="32"/>
      <c r="V194" s="32"/>
      <c r="W194" s="32"/>
      <c r="X194" s="32"/>
      <c r="Y194" s="32"/>
      <c r="Z194" s="32"/>
      <c r="AA194" s="32"/>
      <c r="AB194" s="32"/>
      <c r="AC194" s="32"/>
      <c r="AD194" s="32"/>
      <c r="AE194" s="32"/>
      <c r="AT194" s="17" t="s">
        <v>213</v>
      </c>
      <c r="AU194" s="17" t="s">
        <v>87</v>
      </c>
    </row>
    <row r="195" spans="1:31" s="2" customFormat="1" ht="6.95" customHeight="1">
      <c r="A195" s="32"/>
      <c r="B195" s="47"/>
      <c r="C195" s="48"/>
      <c r="D195" s="48"/>
      <c r="E195" s="48"/>
      <c r="F195" s="48"/>
      <c r="G195" s="48"/>
      <c r="H195" s="48"/>
      <c r="I195" s="48"/>
      <c r="J195" s="48"/>
      <c r="K195" s="48"/>
      <c r="L195" s="33"/>
      <c r="M195" s="32"/>
      <c r="O195" s="32"/>
      <c r="P195" s="32"/>
      <c r="Q195" s="32"/>
      <c r="R195" s="32"/>
      <c r="S195" s="32"/>
      <c r="T195" s="32"/>
      <c r="U195" s="32"/>
      <c r="V195" s="32"/>
      <c r="W195" s="32"/>
      <c r="X195" s="32"/>
      <c r="Y195" s="32"/>
      <c r="Z195" s="32"/>
      <c r="AA195" s="32"/>
      <c r="AB195" s="32"/>
      <c r="AC195" s="32"/>
      <c r="AD195" s="32"/>
      <c r="AE195" s="32"/>
    </row>
  </sheetData>
  <autoFilter ref="C116:K194"/>
  <mergeCells count="9">
    <mergeCell ref="E87:H87"/>
    <mergeCell ref="E107:H107"/>
    <mergeCell ref="E109:H10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17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2" t="s">
        <v>5</v>
      </c>
      <c r="M2" s="243"/>
      <c r="N2" s="243"/>
      <c r="O2" s="243"/>
      <c r="P2" s="243"/>
      <c r="Q2" s="243"/>
      <c r="R2" s="243"/>
      <c r="S2" s="243"/>
      <c r="T2" s="243"/>
      <c r="U2" s="243"/>
      <c r="V2" s="243"/>
      <c r="AT2" s="17" t="s">
        <v>98</v>
      </c>
    </row>
    <row r="3" spans="2:46" s="1" customFormat="1" ht="6.95" customHeight="1" hidden="1">
      <c r="B3" s="18"/>
      <c r="C3" s="19"/>
      <c r="D3" s="19"/>
      <c r="E3" s="19"/>
      <c r="F3" s="19"/>
      <c r="G3" s="19"/>
      <c r="H3" s="19"/>
      <c r="I3" s="19"/>
      <c r="J3" s="19"/>
      <c r="K3" s="19"/>
      <c r="L3" s="20"/>
      <c r="AT3" s="17" t="s">
        <v>89</v>
      </c>
    </row>
    <row r="4" spans="2:46" s="1" customFormat="1" ht="24.95" customHeight="1" hidden="1">
      <c r="B4" s="20"/>
      <c r="D4" s="21" t="s">
        <v>183</v>
      </c>
      <c r="L4" s="20"/>
      <c r="M4" s="98" t="s">
        <v>10</v>
      </c>
      <c r="AT4" s="17" t="s">
        <v>3</v>
      </c>
    </row>
    <row r="5" spans="2:12" s="1" customFormat="1" ht="6.95" customHeight="1" hidden="1">
      <c r="B5" s="20"/>
      <c r="L5" s="20"/>
    </row>
    <row r="6" spans="2:12" s="1" customFormat="1" ht="12" customHeight="1" hidden="1">
      <c r="B6" s="20"/>
      <c r="D6" s="27" t="s">
        <v>16</v>
      </c>
      <c r="L6" s="20"/>
    </row>
    <row r="7" spans="2:12" s="1" customFormat="1" ht="16.5" customHeight="1" hidden="1">
      <c r="B7" s="20"/>
      <c r="E7" s="259" t="str">
        <f>'Rekapitulace stavby'!K6</f>
        <v>Oprava nástupišť č. 5 a 6 v žst. Brno hl.n.</v>
      </c>
      <c r="F7" s="260"/>
      <c r="G7" s="260"/>
      <c r="H7" s="260"/>
      <c r="L7" s="20"/>
    </row>
    <row r="8" spans="1:31" s="2" customFormat="1" ht="12" customHeight="1" hidden="1">
      <c r="A8" s="32"/>
      <c r="B8" s="33"/>
      <c r="C8" s="32"/>
      <c r="D8" s="27" t="s">
        <v>184</v>
      </c>
      <c r="E8" s="32"/>
      <c r="F8" s="32"/>
      <c r="G8" s="32"/>
      <c r="H8" s="32"/>
      <c r="I8" s="32"/>
      <c r="J8" s="32"/>
      <c r="K8" s="32"/>
      <c r="L8" s="42"/>
      <c r="S8" s="32"/>
      <c r="T8" s="32"/>
      <c r="U8" s="32"/>
      <c r="V8" s="32"/>
      <c r="W8" s="32"/>
      <c r="X8" s="32"/>
      <c r="Y8" s="32"/>
      <c r="Z8" s="32"/>
      <c r="AA8" s="32"/>
      <c r="AB8" s="32"/>
      <c r="AC8" s="32"/>
      <c r="AD8" s="32"/>
      <c r="AE8" s="32"/>
    </row>
    <row r="9" spans="1:31" s="2" customFormat="1" ht="16.5" customHeight="1" hidden="1">
      <c r="A9" s="32"/>
      <c r="B9" s="33"/>
      <c r="C9" s="32"/>
      <c r="D9" s="32"/>
      <c r="E9" s="232" t="s">
        <v>431</v>
      </c>
      <c r="F9" s="258"/>
      <c r="G9" s="258"/>
      <c r="H9" s="258"/>
      <c r="I9" s="32"/>
      <c r="J9" s="32"/>
      <c r="K9" s="32"/>
      <c r="L9" s="42"/>
      <c r="S9" s="32"/>
      <c r="T9" s="32"/>
      <c r="U9" s="32"/>
      <c r="V9" s="32"/>
      <c r="W9" s="32"/>
      <c r="X9" s="32"/>
      <c r="Y9" s="32"/>
      <c r="Z9" s="32"/>
      <c r="AA9" s="32"/>
      <c r="AB9" s="32"/>
      <c r="AC9" s="32"/>
      <c r="AD9" s="32"/>
      <c r="AE9" s="32"/>
    </row>
    <row r="10" spans="1:31" s="2" customFormat="1" ht="12" hidden="1">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hidden="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hidden="1">
      <c r="A12" s="32"/>
      <c r="B12" s="33"/>
      <c r="C12" s="32"/>
      <c r="D12" s="27" t="s">
        <v>20</v>
      </c>
      <c r="E12" s="32"/>
      <c r="F12" s="25" t="s">
        <v>21</v>
      </c>
      <c r="G12" s="32"/>
      <c r="H12" s="32"/>
      <c r="I12" s="27" t="s">
        <v>22</v>
      </c>
      <c r="J12" s="55" t="str">
        <f>'Rekapitulace stavby'!AN8</f>
        <v>18. 2. 2021</v>
      </c>
      <c r="K12" s="32"/>
      <c r="L12" s="42"/>
      <c r="S12" s="32"/>
      <c r="T12" s="32"/>
      <c r="U12" s="32"/>
      <c r="V12" s="32"/>
      <c r="W12" s="32"/>
      <c r="X12" s="32"/>
      <c r="Y12" s="32"/>
      <c r="Z12" s="32"/>
      <c r="AA12" s="32"/>
      <c r="AB12" s="32"/>
      <c r="AC12" s="32"/>
      <c r="AD12" s="32"/>
      <c r="AE12" s="32"/>
    </row>
    <row r="13" spans="1:31" s="2" customFormat="1" ht="10.9" customHeight="1" hidden="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hidden="1">
      <c r="A14" s="32"/>
      <c r="B14" s="33"/>
      <c r="C14" s="32"/>
      <c r="D14" s="27" t="s">
        <v>24</v>
      </c>
      <c r="E14" s="32"/>
      <c r="F14" s="32"/>
      <c r="G14" s="32"/>
      <c r="H14" s="32"/>
      <c r="I14" s="27" t="s">
        <v>25</v>
      </c>
      <c r="J14" s="25" t="s">
        <v>26</v>
      </c>
      <c r="K14" s="32"/>
      <c r="L14" s="42"/>
      <c r="S14" s="32"/>
      <c r="T14" s="32"/>
      <c r="U14" s="32"/>
      <c r="V14" s="32"/>
      <c r="W14" s="32"/>
      <c r="X14" s="32"/>
      <c r="Y14" s="32"/>
      <c r="Z14" s="32"/>
      <c r="AA14" s="32"/>
      <c r="AB14" s="32"/>
      <c r="AC14" s="32"/>
      <c r="AD14" s="32"/>
      <c r="AE14" s="32"/>
    </row>
    <row r="15" spans="1:31" s="2" customFormat="1" ht="18" customHeight="1" hidden="1">
      <c r="A15" s="32"/>
      <c r="B15" s="33"/>
      <c r="C15" s="32"/>
      <c r="D15" s="32"/>
      <c r="E15" s="25" t="s">
        <v>27</v>
      </c>
      <c r="F15" s="32"/>
      <c r="G15" s="32"/>
      <c r="H15" s="32"/>
      <c r="I15" s="27" t="s">
        <v>28</v>
      </c>
      <c r="J15" s="25" t="s">
        <v>29</v>
      </c>
      <c r="K15" s="32"/>
      <c r="L15" s="42"/>
      <c r="S15" s="32"/>
      <c r="T15" s="32"/>
      <c r="U15" s="32"/>
      <c r="V15" s="32"/>
      <c r="W15" s="32"/>
      <c r="X15" s="32"/>
      <c r="Y15" s="32"/>
      <c r="Z15" s="32"/>
      <c r="AA15" s="32"/>
      <c r="AB15" s="32"/>
      <c r="AC15" s="32"/>
      <c r="AD15" s="32"/>
      <c r="AE15" s="32"/>
    </row>
    <row r="16" spans="1:31" s="2" customFormat="1" ht="6.95" customHeight="1" hidden="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hidden="1">
      <c r="A17" s="32"/>
      <c r="B17" s="33"/>
      <c r="C17" s="32"/>
      <c r="D17" s="27" t="s">
        <v>30</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hidden="1">
      <c r="A18" s="32"/>
      <c r="B18" s="33"/>
      <c r="C18" s="32"/>
      <c r="D18" s="32"/>
      <c r="E18" s="261" t="str">
        <f>'Rekapitulace stavby'!E14</f>
        <v>Vyplň údaj</v>
      </c>
      <c r="F18" s="247"/>
      <c r="G18" s="247"/>
      <c r="H18" s="247"/>
      <c r="I18" s="27" t="s">
        <v>28</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hidden="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hidden="1">
      <c r="A20" s="32"/>
      <c r="B20" s="33"/>
      <c r="C20" s="32"/>
      <c r="D20" s="27" t="s">
        <v>32</v>
      </c>
      <c r="E20" s="32"/>
      <c r="F20" s="32"/>
      <c r="G20" s="32"/>
      <c r="H20" s="32"/>
      <c r="I20" s="27" t="s">
        <v>25</v>
      </c>
      <c r="J20" s="25" t="s">
        <v>33</v>
      </c>
      <c r="K20" s="32"/>
      <c r="L20" s="42"/>
      <c r="S20" s="32"/>
      <c r="T20" s="32"/>
      <c r="U20" s="32"/>
      <c r="V20" s="32"/>
      <c r="W20" s="32"/>
      <c r="X20" s="32"/>
      <c r="Y20" s="32"/>
      <c r="Z20" s="32"/>
      <c r="AA20" s="32"/>
      <c r="AB20" s="32"/>
      <c r="AC20" s="32"/>
      <c r="AD20" s="32"/>
      <c r="AE20" s="32"/>
    </row>
    <row r="21" spans="1:31" s="2" customFormat="1" ht="18" customHeight="1" hidden="1">
      <c r="A21" s="32"/>
      <c r="B21" s="33"/>
      <c r="C21" s="32"/>
      <c r="D21" s="32"/>
      <c r="E21" s="25" t="s">
        <v>34</v>
      </c>
      <c r="F21" s="32"/>
      <c r="G21" s="32"/>
      <c r="H21" s="32"/>
      <c r="I21" s="27" t="s">
        <v>28</v>
      </c>
      <c r="J21" s="25" t="s">
        <v>35</v>
      </c>
      <c r="K21" s="32"/>
      <c r="L21" s="42"/>
      <c r="S21" s="32"/>
      <c r="T21" s="32"/>
      <c r="U21" s="32"/>
      <c r="V21" s="32"/>
      <c r="W21" s="32"/>
      <c r="X21" s="32"/>
      <c r="Y21" s="32"/>
      <c r="Z21" s="32"/>
      <c r="AA21" s="32"/>
      <c r="AB21" s="32"/>
      <c r="AC21" s="32"/>
      <c r="AD21" s="32"/>
      <c r="AE21" s="32"/>
    </row>
    <row r="22" spans="1:31" s="2" customFormat="1" ht="6.95" customHeight="1" hidden="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hidden="1">
      <c r="A23" s="32"/>
      <c r="B23" s="33"/>
      <c r="C23" s="32"/>
      <c r="D23" s="27" t="s">
        <v>37</v>
      </c>
      <c r="E23" s="32"/>
      <c r="F23" s="32"/>
      <c r="G23" s="32"/>
      <c r="H23" s="32"/>
      <c r="I23" s="27" t="s">
        <v>25</v>
      </c>
      <c r="J23" s="25" t="s">
        <v>33</v>
      </c>
      <c r="K23" s="32"/>
      <c r="L23" s="42"/>
      <c r="S23" s="32"/>
      <c r="T23" s="32"/>
      <c r="U23" s="32"/>
      <c r="V23" s="32"/>
      <c r="W23" s="32"/>
      <c r="X23" s="32"/>
      <c r="Y23" s="32"/>
      <c r="Z23" s="32"/>
      <c r="AA23" s="32"/>
      <c r="AB23" s="32"/>
      <c r="AC23" s="32"/>
      <c r="AD23" s="32"/>
      <c r="AE23" s="32"/>
    </row>
    <row r="24" spans="1:31" s="2" customFormat="1" ht="18" customHeight="1" hidden="1">
      <c r="A24" s="32"/>
      <c r="B24" s="33"/>
      <c r="C24" s="32"/>
      <c r="D24" s="32"/>
      <c r="E24" s="25" t="s">
        <v>34</v>
      </c>
      <c r="F24" s="32"/>
      <c r="G24" s="32"/>
      <c r="H24" s="32"/>
      <c r="I24" s="27" t="s">
        <v>28</v>
      </c>
      <c r="J24" s="25" t="s">
        <v>35</v>
      </c>
      <c r="K24" s="32"/>
      <c r="L24" s="42"/>
      <c r="S24" s="32"/>
      <c r="T24" s="32"/>
      <c r="U24" s="32"/>
      <c r="V24" s="32"/>
      <c r="W24" s="32"/>
      <c r="X24" s="32"/>
      <c r="Y24" s="32"/>
      <c r="Z24" s="32"/>
      <c r="AA24" s="32"/>
      <c r="AB24" s="32"/>
      <c r="AC24" s="32"/>
      <c r="AD24" s="32"/>
      <c r="AE24" s="32"/>
    </row>
    <row r="25" spans="1:31" s="2" customFormat="1" ht="6.95" customHeight="1" hidden="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hidden="1">
      <c r="A26" s="32"/>
      <c r="B26" s="33"/>
      <c r="C26" s="32"/>
      <c r="D26" s="27" t="s">
        <v>38</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hidden="1">
      <c r="A27" s="99"/>
      <c r="B27" s="100"/>
      <c r="C27" s="99"/>
      <c r="D27" s="99"/>
      <c r="E27" s="251" t="s">
        <v>1</v>
      </c>
      <c r="F27" s="251"/>
      <c r="G27" s="251"/>
      <c r="H27" s="251"/>
      <c r="I27" s="99"/>
      <c r="J27" s="99"/>
      <c r="K27" s="99"/>
      <c r="L27" s="101"/>
      <c r="S27" s="99"/>
      <c r="T27" s="99"/>
      <c r="U27" s="99"/>
      <c r="V27" s="99"/>
      <c r="W27" s="99"/>
      <c r="X27" s="99"/>
      <c r="Y27" s="99"/>
      <c r="Z27" s="99"/>
      <c r="AA27" s="99"/>
      <c r="AB27" s="99"/>
      <c r="AC27" s="99"/>
      <c r="AD27" s="99"/>
      <c r="AE27" s="99"/>
    </row>
    <row r="28" spans="1:31" s="2" customFormat="1" ht="6.95" customHeight="1" hidden="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hidden="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hidden="1">
      <c r="A30" s="32"/>
      <c r="B30" s="33"/>
      <c r="C30" s="32"/>
      <c r="D30" s="102" t="s">
        <v>39</v>
      </c>
      <c r="E30" s="32"/>
      <c r="F30" s="32"/>
      <c r="G30" s="32"/>
      <c r="H30" s="32"/>
      <c r="I30" s="32"/>
      <c r="J30" s="71">
        <f>ROUND(J117,2)</f>
        <v>0</v>
      </c>
      <c r="K30" s="32"/>
      <c r="L30" s="42"/>
      <c r="S30" s="32"/>
      <c r="T30" s="32"/>
      <c r="U30" s="32"/>
      <c r="V30" s="32"/>
      <c r="W30" s="32"/>
      <c r="X30" s="32"/>
      <c r="Y30" s="32"/>
      <c r="Z30" s="32"/>
      <c r="AA30" s="32"/>
      <c r="AB30" s="32"/>
      <c r="AC30" s="32"/>
      <c r="AD30" s="32"/>
      <c r="AE30" s="32"/>
    </row>
    <row r="31" spans="1:31" s="2" customFormat="1" ht="6.95" customHeight="1" hidden="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hidden="1">
      <c r="A32" s="32"/>
      <c r="B32" s="33"/>
      <c r="C32" s="32"/>
      <c r="D32" s="32"/>
      <c r="E32" s="32"/>
      <c r="F32" s="36" t="s">
        <v>41</v>
      </c>
      <c r="G32" s="32"/>
      <c r="H32" s="32"/>
      <c r="I32" s="36" t="s">
        <v>40</v>
      </c>
      <c r="J32" s="36" t="s">
        <v>42</v>
      </c>
      <c r="K32" s="32"/>
      <c r="L32" s="42"/>
      <c r="S32" s="32"/>
      <c r="T32" s="32"/>
      <c r="U32" s="32"/>
      <c r="V32" s="32"/>
      <c r="W32" s="32"/>
      <c r="X32" s="32"/>
      <c r="Y32" s="32"/>
      <c r="Z32" s="32"/>
      <c r="AA32" s="32"/>
      <c r="AB32" s="32"/>
      <c r="AC32" s="32"/>
      <c r="AD32" s="32"/>
      <c r="AE32" s="32"/>
    </row>
    <row r="33" spans="1:31" s="2" customFormat="1" ht="14.45" customHeight="1" hidden="1">
      <c r="A33" s="32"/>
      <c r="B33" s="33"/>
      <c r="C33" s="32"/>
      <c r="D33" s="103" t="s">
        <v>43</v>
      </c>
      <c r="E33" s="27" t="s">
        <v>44</v>
      </c>
      <c r="F33" s="104">
        <f>ROUND((SUM(BE117:BE174)),2)</f>
        <v>0</v>
      </c>
      <c r="G33" s="32"/>
      <c r="H33" s="32"/>
      <c r="I33" s="105">
        <v>0.21</v>
      </c>
      <c r="J33" s="104">
        <f>ROUND(((SUM(BE117:BE174))*I33),2)</f>
        <v>0</v>
      </c>
      <c r="K33" s="32"/>
      <c r="L33" s="42"/>
      <c r="S33" s="32"/>
      <c r="T33" s="32"/>
      <c r="U33" s="32"/>
      <c r="V33" s="32"/>
      <c r="W33" s="32"/>
      <c r="X33" s="32"/>
      <c r="Y33" s="32"/>
      <c r="Z33" s="32"/>
      <c r="AA33" s="32"/>
      <c r="AB33" s="32"/>
      <c r="AC33" s="32"/>
      <c r="AD33" s="32"/>
      <c r="AE33" s="32"/>
    </row>
    <row r="34" spans="1:31" s="2" customFormat="1" ht="14.45" customHeight="1" hidden="1">
      <c r="A34" s="32"/>
      <c r="B34" s="33"/>
      <c r="C34" s="32"/>
      <c r="D34" s="32"/>
      <c r="E34" s="27" t="s">
        <v>45</v>
      </c>
      <c r="F34" s="104">
        <f>ROUND((SUM(BF117:BF174)),2)</f>
        <v>0</v>
      </c>
      <c r="G34" s="32"/>
      <c r="H34" s="32"/>
      <c r="I34" s="105">
        <v>0.15</v>
      </c>
      <c r="J34" s="104">
        <f>ROUND(((SUM(BF117:BF174))*I34),2)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46</v>
      </c>
      <c r="F35" s="104">
        <f>ROUND((SUM(BG117:BG174)),2)</f>
        <v>0</v>
      </c>
      <c r="G35" s="32"/>
      <c r="H35" s="32"/>
      <c r="I35" s="105">
        <v>0.21</v>
      </c>
      <c r="J35" s="104">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47</v>
      </c>
      <c r="F36" s="104">
        <f>ROUND((SUM(BH117:BH174)),2)</f>
        <v>0</v>
      </c>
      <c r="G36" s="32"/>
      <c r="H36" s="32"/>
      <c r="I36" s="105">
        <v>0.15</v>
      </c>
      <c r="J36" s="104">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48</v>
      </c>
      <c r="F37" s="104">
        <f>ROUND((SUM(BI117:BI174)),2)</f>
        <v>0</v>
      </c>
      <c r="G37" s="32"/>
      <c r="H37" s="32"/>
      <c r="I37" s="105">
        <v>0</v>
      </c>
      <c r="J37" s="104">
        <f>0</f>
        <v>0</v>
      </c>
      <c r="K37" s="32"/>
      <c r="L37" s="42"/>
      <c r="S37" s="32"/>
      <c r="T37" s="32"/>
      <c r="U37" s="32"/>
      <c r="V37" s="32"/>
      <c r="W37" s="32"/>
      <c r="X37" s="32"/>
      <c r="Y37" s="32"/>
      <c r="Z37" s="32"/>
      <c r="AA37" s="32"/>
      <c r="AB37" s="32"/>
      <c r="AC37" s="32"/>
      <c r="AD37" s="32"/>
      <c r="AE37" s="32"/>
    </row>
    <row r="38" spans="1:31" s="2" customFormat="1" ht="6.95" customHeight="1" hidden="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hidden="1">
      <c r="A39" s="32"/>
      <c r="B39" s="33"/>
      <c r="C39" s="106"/>
      <c r="D39" s="107" t="s">
        <v>49</v>
      </c>
      <c r="E39" s="60"/>
      <c r="F39" s="60"/>
      <c r="G39" s="108" t="s">
        <v>50</v>
      </c>
      <c r="H39" s="109" t="s">
        <v>51</v>
      </c>
      <c r="I39" s="60"/>
      <c r="J39" s="110">
        <f>SUM(J30:J37)</f>
        <v>0</v>
      </c>
      <c r="K39" s="111"/>
      <c r="L39" s="42"/>
      <c r="S39" s="32"/>
      <c r="T39" s="32"/>
      <c r="U39" s="32"/>
      <c r="V39" s="32"/>
      <c r="W39" s="32"/>
      <c r="X39" s="32"/>
      <c r="Y39" s="32"/>
      <c r="Z39" s="32"/>
      <c r="AA39" s="32"/>
      <c r="AB39" s="32"/>
      <c r="AC39" s="32"/>
      <c r="AD39" s="32"/>
      <c r="AE39" s="32"/>
    </row>
    <row r="40" spans="1:31" s="2" customFormat="1" ht="14.45" customHeight="1" hidden="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42"/>
      <c r="D50" s="43" t="s">
        <v>52</v>
      </c>
      <c r="E50" s="44"/>
      <c r="F50" s="44"/>
      <c r="G50" s="43" t="s">
        <v>53</v>
      </c>
      <c r="H50" s="44"/>
      <c r="I50" s="44"/>
      <c r="J50" s="44"/>
      <c r="K50" s="44"/>
      <c r="L50" s="42"/>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75" hidden="1">
      <c r="A61" s="32"/>
      <c r="B61" s="33"/>
      <c r="C61" s="32"/>
      <c r="D61" s="45" t="s">
        <v>54</v>
      </c>
      <c r="E61" s="35"/>
      <c r="F61" s="112" t="s">
        <v>55</v>
      </c>
      <c r="G61" s="45" t="s">
        <v>54</v>
      </c>
      <c r="H61" s="35"/>
      <c r="I61" s="35"/>
      <c r="J61" s="113" t="s">
        <v>55</v>
      </c>
      <c r="K61" s="35"/>
      <c r="L61" s="42"/>
      <c r="S61" s="32"/>
      <c r="T61" s="32"/>
      <c r="U61" s="32"/>
      <c r="V61" s="32"/>
      <c r="W61" s="32"/>
      <c r="X61" s="32"/>
      <c r="Y61" s="32"/>
      <c r="Z61" s="32"/>
      <c r="AA61" s="32"/>
      <c r="AB61" s="32"/>
      <c r="AC61" s="32"/>
      <c r="AD61" s="32"/>
      <c r="AE61" s="32"/>
    </row>
    <row r="62" spans="2:12" ht="12" hidden="1">
      <c r="B62" s="20"/>
      <c r="L62" s="20"/>
    </row>
    <row r="63" spans="2:12" ht="12" hidden="1">
      <c r="B63" s="20"/>
      <c r="L63" s="20"/>
    </row>
    <row r="64" spans="2:12" ht="12" hidden="1">
      <c r="B64" s="20"/>
      <c r="L64" s="20"/>
    </row>
    <row r="65" spans="1:31" s="2" customFormat="1" ht="12.75" hidden="1">
      <c r="A65" s="32"/>
      <c r="B65" s="33"/>
      <c r="C65" s="32"/>
      <c r="D65" s="43" t="s">
        <v>56</v>
      </c>
      <c r="E65" s="46"/>
      <c r="F65" s="46"/>
      <c r="G65" s="43" t="s">
        <v>57</v>
      </c>
      <c r="H65" s="46"/>
      <c r="I65" s="46"/>
      <c r="J65" s="46"/>
      <c r="K65" s="46"/>
      <c r="L65" s="42"/>
      <c r="S65" s="32"/>
      <c r="T65" s="32"/>
      <c r="U65" s="32"/>
      <c r="V65" s="32"/>
      <c r="W65" s="32"/>
      <c r="X65" s="32"/>
      <c r="Y65" s="32"/>
      <c r="Z65" s="32"/>
      <c r="AA65" s="32"/>
      <c r="AB65" s="32"/>
      <c r="AC65" s="32"/>
      <c r="AD65" s="32"/>
      <c r="AE65" s="32"/>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75" hidden="1">
      <c r="A76" s="32"/>
      <c r="B76" s="33"/>
      <c r="C76" s="32"/>
      <c r="D76" s="45" t="s">
        <v>54</v>
      </c>
      <c r="E76" s="35"/>
      <c r="F76" s="112" t="s">
        <v>55</v>
      </c>
      <c r="G76" s="45" t="s">
        <v>54</v>
      </c>
      <c r="H76" s="35"/>
      <c r="I76" s="35"/>
      <c r="J76" s="113" t="s">
        <v>55</v>
      </c>
      <c r="K76" s="35"/>
      <c r="L76" s="42"/>
      <c r="S76" s="32"/>
      <c r="T76" s="32"/>
      <c r="U76" s="32"/>
      <c r="V76" s="32"/>
      <c r="W76" s="32"/>
      <c r="X76" s="32"/>
      <c r="Y76" s="32"/>
      <c r="Z76" s="32"/>
      <c r="AA76" s="32"/>
      <c r="AB76" s="32"/>
      <c r="AC76" s="32"/>
      <c r="AD76" s="32"/>
      <c r="AE76" s="32"/>
    </row>
    <row r="77" spans="1:31" s="2" customFormat="1" ht="14.45" customHeight="1" hidden="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78" ht="12" hidden="1"/>
    <row r="79" ht="12" hidden="1"/>
    <row r="80" ht="12" hidden="1"/>
    <row r="81" spans="1:31" s="2" customFormat="1" ht="6.95" customHeight="1" hidden="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hidden="1">
      <c r="A82" s="32"/>
      <c r="B82" s="33"/>
      <c r="C82" s="21" t="s">
        <v>186</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hidden="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hidden="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hidden="1">
      <c r="A85" s="32"/>
      <c r="B85" s="33"/>
      <c r="C85" s="32"/>
      <c r="D85" s="32"/>
      <c r="E85" s="259" t="str">
        <f>E7</f>
        <v>Oprava nástupišť č. 5 a 6 v žst. Brno hl.n.</v>
      </c>
      <c r="F85" s="260"/>
      <c r="G85" s="260"/>
      <c r="H85" s="260"/>
      <c r="I85" s="32"/>
      <c r="J85" s="32"/>
      <c r="K85" s="32"/>
      <c r="L85" s="42"/>
      <c r="S85" s="32"/>
      <c r="T85" s="32"/>
      <c r="U85" s="32"/>
      <c r="V85" s="32"/>
      <c r="W85" s="32"/>
      <c r="X85" s="32"/>
      <c r="Y85" s="32"/>
      <c r="Z85" s="32"/>
      <c r="AA85" s="32"/>
      <c r="AB85" s="32"/>
      <c r="AC85" s="32"/>
      <c r="AD85" s="32"/>
      <c r="AE85" s="32"/>
    </row>
    <row r="86" spans="1:31" s="2" customFormat="1" ht="12" customHeight="1" hidden="1">
      <c r="A86" s="32"/>
      <c r="B86" s="33"/>
      <c r="C86" s="27" t="s">
        <v>184</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hidden="1">
      <c r="A87" s="32"/>
      <c r="B87" s="33"/>
      <c r="C87" s="32"/>
      <c r="D87" s="32"/>
      <c r="E87" s="232" t="str">
        <f>E9</f>
        <v>PS 612 - Elektronický informační systém (nástupiště č. 6)</v>
      </c>
      <c r="F87" s="258"/>
      <c r="G87" s="258"/>
      <c r="H87" s="258"/>
      <c r="I87" s="32"/>
      <c r="J87" s="32"/>
      <c r="K87" s="32"/>
      <c r="L87" s="42"/>
      <c r="S87" s="32"/>
      <c r="T87" s="32"/>
      <c r="U87" s="32"/>
      <c r="V87" s="32"/>
      <c r="W87" s="32"/>
      <c r="X87" s="32"/>
      <c r="Y87" s="32"/>
      <c r="Z87" s="32"/>
      <c r="AA87" s="32"/>
      <c r="AB87" s="32"/>
      <c r="AC87" s="32"/>
      <c r="AD87" s="32"/>
      <c r="AE87" s="32"/>
    </row>
    <row r="88" spans="1:31" s="2" customFormat="1" ht="6.95" customHeight="1" hidden="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hidden="1">
      <c r="A89" s="32"/>
      <c r="B89" s="33"/>
      <c r="C89" s="27" t="s">
        <v>20</v>
      </c>
      <c r="D89" s="32"/>
      <c r="E89" s="32"/>
      <c r="F89" s="25" t="str">
        <f>F12</f>
        <v>Brno hl.n.</v>
      </c>
      <c r="G89" s="32"/>
      <c r="H89" s="32"/>
      <c r="I89" s="27" t="s">
        <v>22</v>
      </c>
      <c r="J89" s="55" t="str">
        <f>IF(J12="","",J12)</f>
        <v>18. 2. 2021</v>
      </c>
      <c r="K89" s="32"/>
      <c r="L89" s="42"/>
      <c r="S89" s="32"/>
      <c r="T89" s="32"/>
      <c r="U89" s="32"/>
      <c r="V89" s="32"/>
      <c r="W89" s="32"/>
      <c r="X89" s="32"/>
      <c r="Y89" s="32"/>
      <c r="Z89" s="32"/>
      <c r="AA89" s="32"/>
      <c r="AB89" s="32"/>
      <c r="AC89" s="32"/>
      <c r="AD89" s="32"/>
      <c r="AE89" s="32"/>
    </row>
    <row r="90" spans="1:31" s="2" customFormat="1" ht="6.95" customHeight="1" hidden="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25.7" customHeight="1" hidden="1">
      <c r="A91" s="32"/>
      <c r="B91" s="33"/>
      <c r="C91" s="27" t="s">
        <v>24</v>
      </c>
      <c r="D91" s="32"/>
      <c r="E91" s="32"/>
      <c r="F91" s="25" t="str">
        <f>E15</f>
        <v>Správa železnic, státní organizace</v>
      </c>
      <c r="G91" s="32"/>
      <c r="H91" s="32"/>
      <c r="I91" s="27" t="s">
        <v>32</v>
      </c>
      <c r="J91" s="30" t="str">
        <f>E21</f>
        <v>DMC Havlíčkův Brod, s.r.o.</v>
      </c>
      <c r="K91" s="32"/>
      <c r="L91" s="42"/>
      <c r="S91" s="32"/>
      <c r="T91" s="32"/>
      <c r="U91" s="32"/>
      <c r="V91" s="32"/>
      <c r="W91" s="32"/>
      <c r="X91" s="32"/>
      <c r="Y91" s="32"/>
      <c r="Z91" s="32"/>
      <c r="AA91" s="32"/>
      <c r="AB91" s="32"/>
      <c r="AC91" s="32"/>
      <c r="AD91" s="32"/>
      <c r="AE91" s="32"/>
    </row>
    <row r="92" spans="1:31" s="2" customFormat="1" ht="25.7" customHeight="1" hidden="1">
      <c r="A92" s="32"/>
      <c r="B92" s="33"/>
      <c r="C92" s="27" t="s">
        <v>30</v>
      </c>
      <c r="D92" s="32"/>
      <c r="E92" s="32"/>
      <c r="F92" s="25" t="str">
        <f>IF(E18="","",E18)</f>
        <v>Vyplň údaj</v>
      </c>
      <c r="G92" s="32"/>
      <c r="H92" s="32"/>
      <c r="I92" s="27" t="s">
        <v>37</v>
      </c>
      <c r="J92" s="30" t="str">
        <f>E24</f>
        <v>DMC Havlíčkův Brod, s.r.o.</v>
      </c>
      <c r="K92" s="32"/>
      <c r="L92" s="42"/>
      <c r="S92" s="32"/>
      <c r="T92" s="32"/>
      <c r="U92" s="32"/>
      <c r="V92" s="32"/>
      <c r="W92" s="32"/>
      <c r="X92" s="32"/>
      <c r="Y92" s="32"/>
      <c r="Z92" s="32"/>
      <c r="AA92" s="32"/>
      <c r="AB92" s="32"/>
      <c r="AC92" s="32"/>
      <c r="AD92" s="32"/>
      <c r="AE92" s="32"/>
    </row>
    <row r="93" spans="1:31" s="2" customFormat="1" ht="10.35" customHeight="1" hidden="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hidden="1">
      <c r="A94" s="32"/>
      <c r="B94" s="33"/>
      <c r="C94" s="114" t="s">
        <v>187</v>
      </c>
      <c r="D94" s="106"/>
      <c r="E94" s="106"/>
      <c r="F94" s="106"/>
      <c r="G94" s="106"/>
      <c r="H94" s="106"/>
      <c r="I94" s="106"/>
      <c r="J94" s="115" t="s">
        <v>188</v>
      </c>
      <c r="K94" s="106"/>
      <c r="L94" s="42"/>
      <c r="S94" s="32"/>
      <c r="T94" s="32"/>
      <c r="U94" s="32"/>
      <c r="V94" s="32"/>
      <c r="W94" s="32"/>
      <c r="X94" s="32"/>
      <c r="Y94" s="32"/>
      <c r="Z94" s="32"/>
      <c r="AA94" s="32"/>
      <c r="AB94" s="32"/>
      <c r="AC94" s="32"/>
      <c r="AD94" s="32"/>
      <c r="AE94" s="32"/>
    </row>
    <row r="95" spans="1:31" s="2" customFormat="1" ht="10.35" customHeight="1" hidden="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hidden="1">
      <c r="A96" s="32"/>
      <c r="B96" s="33"/>
      <c r="C96" s="116" t="s">
        <v>189</v>
      </c>
      <c r="D96" s="32"/>
      <c r="E96" s="32"/>
      <c r="F96" s="32"/>
      <c r="G96" s="32"/>
      <c r="H96" s="32"/>
      <c r="I96" s="32"/>
      <c r="J96" s="71">
        <f>J117</f>
        <v>0</v>
      </c>
      <c r="K96" s="32"/>
      <c r="L96" s="42"/>
      <c r="S96" s="32"/>
      <c r="T96" s="32"/>
      <c r="U96" s="32"/>
      <c r="V96" s="32"/>
      <c r="W96" s="32"/>
      <c r="X96" s="32"/>
      <c r="Y96" s="32"/>
      <c r="Z96" s="32"/>
      <c r="AA96" s="32"/>
      <c r="AB96" s="32"/>
      <c r="AC96" s="32"/>
      <c r="AD96" s="32"/>
      <c r="AE96" s="32"/>
      <c r="AU96" s="17" t="s">
        <v>190</v>
      </c>
    </row>
    <row r="97" spans="2:12" s="9" customFormat="1" ht="24.95" customHeight="1" hidden="1">
      <c r="B97" s="117"/>
      <c r="D97" s="118" t="s">
        <v>191</v>
      </c>
      <c r="E97" s="119"/>
      <c r="F97" s="119"/>
      <c r="G97" s="119"/>
      <c r="H97" s="119"/>
      <c r="I97" s="119"/>
      <c r="J97" s="120">
        <f>J118</f>
        <v>0</v>
      </c>
      <c r="L97" s="117"/>
    </row>
    <row r="98" spans="1:31" s="2" customFormat="1" ht="21.75" customHeight="1" hidden="1">
      <c r="A98" s="32"/>
      <c r="B98" s="33"/>
      <c r="C98" s="32"/>
      <c r="D98" s="32"/>
      <c r="E98" s="32"/>
      <c r="F98" s="32"/>
      <c r="G98" s="32"/>
      <c r="H98" s="32"/>
      <c r="I98" s="32"/>
      <c r="J98" s="32"/>
      <c r="K98" s="32"/>
      <c r="L98" s="42"/>
      <c r="S98" s="32"/>
      <c r="T98" s="32"/>
      <c r="U98" s="32"/>
      <c r="V98" s="32"/>
      <c r="W98" s="32"/>
      <c r="X98" s="32"/>
      <c r="Y98" s="32"/>
      <c r="Z98" s="32"/>
      <c r="AA98" s="32"/>
      <c r="AB98" s="32"/>
      <c r="AC98" s="32"/>
      <c r="AD98" s="32"/>
      <c r="AE98" s="32"/>
    </row>
    <row r="99" spans="1:31" s="2" customFormat="1" ht="6.95" customHeight="1" hidden="1">
      <c r="A99" s="32"/>
      <c r="B99" s="47"/>
      <c r="C99" s="48"/>
      <c r="D99" s="48"/>
      <c r="E99" s="48"/>
      <c r="F99" s="48"/>
      <c r="G99" s="48"/>
      <c r="H99" s="48"/>
      <c r="I99" s="48"/>
      <c r="J99" s="48"/>
      <c r="K99" s="48"/>
      <c r="L99" s="42"/>
      <c r="S99" s="32"/>
      <c r="T99" s="32"/>
      <c r="U99" s="32"/>
      <c r="V99" s="32"/>
      <c r="W99" s="32"/>
      <c r="X99" s="32"/>
      <c r="Y99" s="32"/>
      <c r="Z99" s="32"/>
      <c r="AA99" s="32"/>
      <c r="AB99" s="32"/>
      <c r="AC99" s="32"/>
      <c r="AD99" s="32"/>
      <c r="AE99" s="32"/>
    </row>
    <row r="100" ht="12" hidden="1"/>
    <row r="101" ht="12" hidden="1"/>
    <row r="102" ht="12" hidden="1"/>
    <row r="103" spans="1:31" s="2" customFormat="1" ht="6.95" customHeight="1">
      <c r="A103" s="32"/>
      <c r="B103" s="49"/>
      <c r="C103" s="50"/>
      <c r="D103" s="50"/>
      <c r="E103" s="50"/>
      <c r="F103" s="50"/>
      <c r="G103" s="50"/>
      <c r="H103" s="50"/>
      <c r="I103" s="50"/>
      <c r="J103" s="50"/>
      <c r="K103" s="50"/>
      <c r="L103" s="42"/>
      <c r="S103" s="32"/>
      <c r="T103" s="32"/>
      <c r="U103" s="32"/>
      <c r="V103" s="32"/>
      <c r="W103" s="32"/>
      <c r="X103" s="32"/>
      <c r="Y103" s="32"/>
      <c r="Z103" s="32"/>
      <c r="AA103" s="32"/>
      <c r="AB103" s="32"/>
      <c r="AC103" s="32"/>
      <c r="AD103" s="32"/>
      <c r="AE103" s="32"/>
    </row>
    <row r="104" spans="1:31" s="2" customFormat="1" ht="24.95" customHeight="1">
      <c r="A104" s="32"/>
      <c r="B104" s="33"/>
      <c r="C104" s="21" t="s">
        <v>192</v>
      </c>
      <c r="D104" s="32"/>
      <c r="E104" s="32"/>
      <c r="F104" s="32"/>
      <c r="G104" s="32"/>
      <c r="H104" s="32"/>
      <c r="I104" s="32"/>
      <c r="J104" s="32"/>
      <c r="K104" s="32"/>
      <c r="L104" s="42"/>
      <c r="S104" s="32"/>
      <c r="T104" s="32"/>
      <c r="U104" s="32"/>
      <c r="V104" s="32"/>
      <c r="W104" s="32"/>
      <c r="X104" s="32"/>
      <c r="Y104" s="32"/>
      <c r="Z104" s="32"/>
      <c r="AA104" s="32"/>
      <c r="AB104" s="32"/>
      <c r="AC104" s="32"/>
      <c r="AD104" s="32"/>
      <c r="AE104" s="32"/>
    </row>
    <row r="105" spans="1:31" s="2" customFormat="1" ht="6.95" customHeight="1">
      <c r="A105" s="32"/>
      <c r="B105" s="33"/>
      <c r="C105" s="32"/>
      <c r="D105" s="32"/>
      <c r="E105" s="32"/>
      <c r="F105" s="32"/>
      <c r="G105" s="32"/>
      <c r="H105" s="32"/>
      <c r="I105" s="32"/>
      <c r="J105" s="32"/>
      <c r="K105" s="32"/>
      <c r="L105" s="42"/>
      <c r="S105" s="32"/>
      <c r="T105" s="32"/>
      <c r="U105" s="32"/>
      <c r="V105" s="32"/>
      <c r="W105" s="32"/>
      <c r="X105" s="32"/>
      <c r="Y105" s="32"/>
      <c r="Z105" s="32"/>
      <c r="AA105" s="32"/>
      <c r="AB105" s="32"/>
      <c r="AC105" s="32"/>
      <c r="AD105" s="32"/>
      <c r="AE105" s="32"/>
    </row>
    <row r="106" spans="1:31" s="2" customFormat="1" ht="12" customHeight="1">
      <c r="A106" s="32"/>
      <c r="B106" s="33"/>
      <c r="C106" s="27" t="s">
        <v>16</v>
      </c>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16.5" customHeight="1">
      <c r="A107" s="32"/>
      <c r="B107" s="33"/>
      <c r="C107" s="32"/>
      <c r="D107" s="32"/>
      <c r="E107" s="259" t="str">
        <f>E7</f>
        <v>Oprava nástupišť č. 5 a 6 v žst. Brno hl.n.</v>
      </c>
      <c r="F107" s="260"/>
      <c r="G107" s="260"/>
      <c r="H107" s="260"/>
      <c r="I107" s="32"/>
      <c r="J107" s="32"/>
      <c r="K107" s="32"/>
      <c r="L107" s="42"/>
      <c r="S107" s="32"/>
      <c r="T107" s="32"/>
      <c r="U107" s="32"/>
      <c r="V107" s="32"/>
      <c r="W107" s="32"/>
      <c r="X107" s="32"/>
      <c r="Y107" s="32"/>
      <c r="Z107" s="32"/>
      <c r="AA107" s="32"/>
      <c r="AB107" s="32"/>
      <c r="AC107" s="32"/>
      <c r="AD107" s="32"/>
      <c r="AE107" s="32"/>
    </row>
    <row r="108" spans="1:31" s="2" customFormat="1" ht="12" customHeight="1">
      <c r="A108" s="32"/>
      <c r="B108" s="33"/>
      <c r="C108" s="27" t="s">
        <v>184</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6.5" customHeight="1">
      <c r="A109" s="32"/>
      <c r="B109" s="33"/>
      <c r="C109" s="32"/>
      <c r="D109" s="32"/>
      <c r="E109" s="232" t="str">
        <f>E9</f>
        <v>PS 612 - Elektronický informační systém (nástupiště č. 6)</v>
      </c>
      <c r="F109" s="258"/>
      <c r="G109" s="258"/>
      <c r="H109" s="258"/>
      <c r="I109" s="32"/>
      <c r="J109" s="32"/>
      <c r="K109" s="32"/>
      <c r="L109" s="42"/>
      <c r="S109" s="32"/>
      <c r="T109" s="32"/>
      <c r="U109" s="32"/>
      <c r="V109" s="32"/>
      <c r="W109" s="32"/>
      <c r="X109" s="32"/>
      <c r="Y109" s="32"/>
      <c r="Z109" s="32"/>
      <c r="AA109" s="32"/>
      <c r="AB109" s="32"/>
      <c r="AC109" s="32"/>
      <c r="AD109" s="32"/>
      <c r="AE109" s="32"/>
    </row>
    <row r="110" spans="1:31" s="2" customFormat="1" ht="6.95" customHeight="1">
      <c r="A110" s="32"/>
      <c r="B110" s="33"/>
      <c r="C110" s="32"/>
      <c r="D110" s="32"/>
      <c r="E110" s="32"/>
      <c r="F110" s="32"/>
      <c r="G110" s="32"/>
      <c r="H110" s="32"/>
      <c r="I110" s="32"/>
      <c r="J110" s="32"/>
      <c r="K110" s="32"/>
      <c r="L110" s="42"/>
      <c r="S110" s="32"/>
      <c r="T110" s="32"/>
      <c r="U110" s="32"/>
      <c r="V110" s="32"/>
      <c r="W110" s="32"/>
      <c r="X110" s="32"/>
      <c r="Y110" s="32"/>
      <c r="Z110" s="32"/>
      <c r="AA110" s="32"/>
      <c r="AB110" s="32"/>
      <c r="AC110" s="32"/>
      <c r="AD110" s="32"/>
      <c r="AE110" s="32"/>
    </row>
    <row r="111" spans="1:31" s="2" customFormat="1" ht="12" customHeight="1">
      <c r="A111" s="32"/>
      <c r="B111" s="33"/>
      <c r="C111" s="27" t="s">
        <v>20</v>
      </c>
      <c r="D111" s="32"/>
      <c r="E111" s="32"/>
      <c r="F111" s="25" t="str">
        <f>F12</f>
        <v>Brno hl.n.</v>
      </c>
      <c r="G111" s="32"/>
      <c r="H111" s="32"/>
      <c r="I111" s="27" t="s">
        <v>22</v>
      </c>
      <c r="J111" s="55" t="str">
        <f>IF(J12="","",J12)</f>
        <v>18. 2. 2021</v>
      </c>
      <c r="K111" s="32"/>
      <c r="L111" s="42"/>
      <c r="S111" s="32"/>
      <c r="T111" s="32"/>
      <c r="U111" s="32"/>
      <c r="V111" s="32"/>
      <c r="W111" s="32"/>
      <c r="X111" s="32"/>
      <c r="Y111" s="32"/>
      <c r="Z111" s="32"/>
      <c r="AA111" s="32"/>
      <c r="AB111" s="32"/>
      <c r="AC111" s="32"/>
      <c r="AD111" s="32"/>
      <c r="AE111" s="32"/>
    </row>
    <row r="112" spans="1:31" s="2" customFormat="1" ht="6.95" customHeight="1">
      <c r="A112" s="32"/>
      <c r="B112" s="33"/>
      <c r="C112" s="32"/>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25.7" customHeight="1">
      <c r="A113" s="32"/>
      <c r="B113" s="33"/>
      <c r="C113" s="27" t="s">
        <v>24</v>
      </c>
      <c r="D113" s="32"/>
      <c r="E113" s="32"/>
      <c r="F113" s="25" t="str">
        <f>E15</f>
        <v>Správa železnic, státní organizace</v>
      </c>
      <c r="G113" s="32"/>
      <c r="H113" s="32"/>
      <c r="I113" s="27" t="s">
        <v>32</v>
      </c>
      <c r="J113" s="30" t="str">
        <f>E21</f>
        <v>DMC Havlíčkův Brod, s.r.o.</v>
      </c>
      <c r="K113" s="32"/>
      <c r="L113" s="42"/>
      <c r="S113" s="32"/>
      <c r="T113" s="32"/>
      <c r="U113" s="32"/>
      <c r="V113" s="32"/>
      <c r="W113" s="32"/>
      <c r="X113" s="32"/>
      <c r="Y113" s="32"/>
      <c r="Z113" s="32"/>
      <c r="AA113" s="32"/>
      <c r="AB113" s="32"/>
      <c r="AC113" s="32"/>
      <c r="AD113" s="32"/>
      <c r="AE113" s="32"/>
    </row>
    <row r="114" spans="1:31" s="2" customFormat="1" ht="25.7" customHeight="1">
      <c r="A114" s="32"/>
      <c r="B114" s="33"/>
      <c r="C114" s="27" t="s">
        <v>30</v>
      </c>
      <c r="D114" s="32"/>
      <c r="E114" s="32"/>
      <c r="F114" s="25" t="str">
        <f>IF(E18="","",E18)</f>
        <v>Vyplň údaj</v>
      </c>
      <c r="G114" s="32"/>
      <c r="H114" s="32"/>
      <c r="I114" s="27" t="s">
        <v>37</v>
      </c>
      <c r="J114" s="30" t="str">
        <f>E24</f>
        <v>DMC Havlíčkův Brod, s.r.o.</v>
      </c>
      <c r="K114" s="32"/>
      <c r="L114" s="42"/>
      <c r="S114" s="32"/>
      <c r="T114" s="32"/>
      <c r="U114" s="32"/>
      <c r="V114" s="32"/>
      <c r="W114" s="32"/>
      <c r="X114" s="32"/>
      <c r="Y114" s="32"/>
      <c r="Z114" s="32"/>
      <c r="AA114" s="32"/>
      <c r="AB114" s="32"/>
      <c r="AC114" s="32"/>
      <c r="AD114" s="32"/>
      <c r="AE114" s="32"/>
    </row>
    <row r="115" spans="1:31" s="2" customFormat="1" ht="10.35" customHeight="1">
      <c r="A115" s="32"/>
      <c r="B115" s="33"/>
      <c r="C115" s="32"/>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10" customFormat="1" ht="29.25" customHeight="1">
      <c r="A116" s="121"/>
      <c r="B116" s="122"/>
      <c r="C116" s="123" t="s">
        <v>193</v>
      </c>
      <c r="D116" s="124" t="s">
        <v>64</v>
      </c>
      <c r="E116" s="124" t="s">
        <v>60</v>
      </c>
      <c r="F116" s="124" t="s">
        <v>61</v>
      </c>
      <c r="G116" s="124" t="s">
        <v>194</v>
      </c>
      <c r="H116" s="124" t="s">
        <v>195</v>
      </c>
      <c r="I116" s="124" t="s">
        <v>196</v>
      </c>
      <c r="J116" s="125" t="s">
        <v>188</v>
      </c>
      <c r="K116" s="126" t="s">
        <v>197</v>
      </c>
      <c r="L116" s="127"/>
      <c r="M116" s="62" t="s">
        <v>1</v>
      </c>
      <c r="N116" s="63" t="s">
        <v>43</v>
      </c>
      <c r="O116" s="63" t="s">
        <v>198</v>
      </c>
      <c r="P116" s="63" t="s">
        <v>199</v>
      </c>
      <c r="Q116" s="63" t="s">
        <v>200</v>
      </c>
      <c r="R116" s="63" t="s">
        <v>201</v>
      </c>
      <c r="S116" s="63" t="s">
        <v>202</v>
      </c>
      <c r="T116" s="64" t="s">
        <v>203</v>
      </c>
      <c r="U116" s="121"/>
      <c r="V116" s="121"/>
      <c r="W116" s="121"/>
      <c r="X116" s="121"/>
      <c r="Y116" s="121"/>
      <c r="Z116" s="121"/>
      <c r="AA116" s="121"/>
      <c r="AB116" s="121"/>
      <c r="AC116" s="121"/>
      <c r="AD116" s="121"/>
      <c r="AE116" s="121"/>
    </row>
    <row r="117" spans="1:63" s="2" customFormat="1" ht="22.9" customHeight="1">
      <c r="A117" s="32"/>
      <c r="B117" s="33"/>
      <c r="C117" s="69" t="s">
        <v>204</v>
      </c>
      <c r="D117" s="32"/>
      <c r="E117" s="32"/>
      <c r="F117" s="32"/>
      <c r="G117" s="32"/>
      <c r="H117" s="32"/>
      <c r="I117" s="32"/>
      <c r="J117" s="128">
        <f>BK117</f>
        <v>0</v>
      </c>
      <c r="K117" s="32"/>
      <c r="L117" s="33"/>
      <c r="M117" s="65"/>
      <c r="N117" s="56"/>
      <c r="O117" s="66"/>
      <c r="P117" s="129">
        <f>P118</f>
        <v>0</v>
      </c>
      <c r="Q117" s="66"/>
      <c r="R117" s="129">
        <f>R118</f>
        <v>0</v>
      </c>
      <c r="S117" s="66"/>
      <c r="T117" s="130">
        <f>T118</f>
        <v>0</v>
      </c>
      <c r="U117" s="32"/>
      <c r="V117" s="32"/>
      <c r="W117" s="32"/>
      <c r="X117" s="32"/>
      <c r="Y117" s="32"/>
      <c r="Z117" s="32"/>
      <c r="AA117" s="32"/>
      <c r="AB117" s="32"/>
      <c r="AC117" s="32"/>
      <c r="AD117" s="32"/>
      <c r="AE117" s="32"/>
      <c r="AT117" s="17" t="s">
        <v>78</v>
      </c>
      <c r="AU117" s="17" t="s">
        <v>190</v>
      </c>
      <c r="BK117" s="131">
        <f>BK118</f>
        <v>0</v>
      </c>
    </row>
    <row r="118" spans="2:63" s="11" customFormat="1" ht="25.9" customHeight="1">
      <c r="B118" s="132"/>
      <c r="D118" s="133" t="s">
        <v>78</v>
      </c>
      <c r="E118" s="134" t="s">
        <v>205</v>
      </c>
      <c r="F118" s="134" t="s">
        <v>206</v>
      </c>
      <c r="I118" s="135"/>
      <c r="J118" s="136">
        <f>BK118</f>
        <v>0</v>
      </c>
      <c r="L118" s="132"/>
      <c r="M118" s="137"/>
      <c r="N118" s="138"/>
      <c r="O118" s="138"/>
      <c r="P118" s="139">
        <f>SUM(P119:P174)</f>
        <v>0</v>
      </c>
      <c r="Q118" s="138"/>
      <c r="R118" s="139">
        <f>SUM(R119:R174)</f>
        <v>0</v>
      </c>
      <c r="S118" s="138"/>
      <c r="T118" s="140">
        <f>SUM(T119:T174)</f>
        <v>0</v>
      </c>
      <c r="AR118" s="133" t="s">
        <v>87</v>
      </c>
      <c r="AT118" s="141" t="s">
        <v>78</v>
      </c>
      <c r="AU118" s="141" t="s">
        <v>79</v>
      </c>
      <c r="AY118" s="133" t="s">
        <v>207</v>
      </c>
      <c r="BK118" s="142">
        <f>SUM(BK119:BK174)</f>
        <v>0</v>
      </c>
    </row>
    <row r="119" spans="1:65" s="2" customFormat="1" ht="21.75" customHeight="1">
      <c r="A119" s="32"/>
      <c r="B119" s="143"/>
      <c r="C119" s="144" t="s">
        <v>87</v>
      </c>
      <c r="D119" s="144" t="s">
        <v>208</v>
      </c>
      <c r="E119" s="145" t="s">
        <v>323</v>
      </c>
      <c r="F119" s="146" t="s">
        <v>324</v>
      </c>
      <c r="G119" s="147" t="s">
        <v>325</v>
      </c>
      <c r="H119" s="148">
        <v>16</v>
      </c>
      <c r="I119" s="149"/>
      <c r="J119" s="150">
        <f>ROUND(I119*H119,2)</f>
        <v>0</v>
      </c>
      <c r="K119" s="151"/>
      <c r="L119" s="33"/>
      <c r="M119" s="152" t="s">
        <v>1</v>
      </c>
      <c r="N119" s="153" t="s">
        <v>44</v>
      </c>
      <c r="O119" s="58"/>
      <c r="P119" s="154">
        <f>O119*H119</f>
        <v>0</v>
      </c>
      <c r="Q119" s="154">
        <v>0</v>
      </c>
      <c r="R119" s="154">
        <f>Q119*H119</f>
        <v>0</v>
      </c>
      <c r="S119" s="154">
        <v>0</v>
      </c>
      <c r="T119" s="155">
        <f>S119*H119</f>
        <v>0</v>
      </c>
      <c r="U119" s="32"/>
      <c r="V119" s="32"/>
      <c r="W119" s="32"/>
      <c r="X119" s="32"/>
      <c r="Y119" s="32"/>
      <c r="Z119" s="32"/>
      <c r="AA119" s="32"/>
      <c r="AB119" s="32"/>
      <c r="AC119" s="32"/>
      <c r="AD119" s="32"/>
      <c r="AE119" s="32"/>
      <c r="AR119" s="156" t="s">
        <v>212</v>
      </c>
      <c r="AT119" s="156" t="s">
        <v>208</v>
      </c>
      <c r="AU119" s="156" t="s">
        <v>87</v>
      </c>
      <c r="AY119" s="17" t="s">
        <v>207</v>
      </c>
      <c r="BE119" s="157">
        <f>IF(N119="základní",J119,0)</f>
        <v>0</v>
      </c>
      <c r="BF119" s="157">
        <f>IF(N119="snížená",J119,0)</f>
        <v>0</v>
      </c>
      <c r="BG119" s="157">
        <f>IF(N119="zákl. přenesená",J119,0)</f>
        <v>0</v>
      </c>
      <c r="BH119" s="157">
        <f>IF(N119="sníž. přenesená",J119,0)</f>
        <v>0</v>
      </c>
      <c r="BI119" s="157">
        <f>IF(N119="nulová",J119,0)</f>
        <v>0</v>
      </c>
      <c r="BJ119" s="17" t="s">
        <v>87</v>
      </c>
      <c r="BK119" s="157">
        <f>ROUND(I119*H119,2)</f>
        <v>0</v>
      </c>
      <c r="BL119" s="17" t="s">
        <v>212</v>
      </c>
      <c r="BM119" s="156" t="s">
        <v>432</v>
      </c>
    </row>
    <row r="120" spans="1:47" s="2" customFormat="1" ht="12">
      <c r="A120" s="32"/>
      <c r="B120" s="33"/>
      <c r="C120" s="32"/>
      <c r="D120" s="158" t="s">
        <v>213</v>
      </c>
      <c r="E120" s="32"/>
      <c r="F120" s="159" t="s">
        <v>324</v>
      </c>
      <c r="G120" s="32"/>
      <c r="H120" s="32"/>
      <c r="I120" s="160"/>
      <c r="J120" s="32"/>
      <c r="K120" s="32"/>
      <c r="L120" s="33"/>
      <c r="M120" s="161"/>
      <c r="N120" s="162"/>
      <c r="O120" s="58"/>
      <c r="P120" s="58"/>
      <c r="Q120" s="58"/>
      <c r="R120" s="58"/>
      <c r="S120" s="58"/>
      <c r="T120" s="59"/>
      <c r="U120" s="32"/>
      <c r="V120" s="32"/>
      <c r="W120" s="32"/>
      <c r="X120" s="32"/>
      <c r="Y120" s="32"/>
      <c r="Z120" s="32"/>
      <c r="AA120" s="32"/>
      <c r="AB120" s="32"/>
      <c r="AC120" s="32"/>
      <c r="AD120" s="32"/>
      <c r="AE120" s="32"/>
      <c r="AT120" s="17" t="s">
        <v>213</v>
      </c>
      <c r="AU120" s="17" t="s">
        <v>87</v>
      </c>
    </row>
    <row r="121" spans="1:65" s="2" customFormat="1" ht="16.5" customHeight="1">
      <c r="A121" s="32"/>
      <c r="B121" s="143"/>
      <c r="C121" s="144" t="s">
        <v>89</v>
      </c>
      <c r="D121" s="144" t="s">
        <v>208</v>
      </c>
      <c r="E121" s="145" t="s">
        <v>328</v>
      </c>
      <c r="F121" s="146" t="s">
        <v>329</v>
      </c>
      <c r="G121" s="147" t="s">
        <v>325</v>
      </c>
      <c r="H121" s="148">
        <v>48</v>
      </c>
      <c r="I121" s="149"/>
      <c r="J121" s="150">
        <f>ROUND(I121*H121,2)</f>
        <v>0</v>
      </c>
      <c r="K121" s="151"/>
      <c r="L121" s="33"/>
      <c r="M121" s="152" t="s">
        <v>1</v>
      </c>
      <c r="N121" s="153" t="s">
        <v>44</v>
      </c>
      <c r="O121" s="58"/>
      <c r="P121" s="154">
        <f>O121*H121</f>
        <v>0</v>
      </c>
      <c r="Q121" s="154">
        <v>0</v>
      </c>
      <c r="R121" s="154">
        <f>Q121*H121</f>
        <v>0</v>
      </c>
      <c r="S121" s="154">
        <v>0</v>
      </c>
      <c r="T121" s="155">
        <f>S121*H121</f>
        <v>0</v>
      </c>
      <c r="U121" s="32"/>
      <c r="V121" s="32"/>
      <c r="W121" s="32"/>
      <c r="X121" s="32"/>
      <c r="Y121" s="32"/>
      <c r="Z121" s="32"/>
      <c r="AA121" s="32"/>
      <c r="AB121" s="32"/>
      <c r="AC121" s="32"/>
      <c r="AD121" s="32"/>
      <c r="AE121" s="32"/>
      <c r="AR121" s="156" t="s">
        <v>212</v>
      </c>
      <c r="AT121" s="156" t="s">
        <v>208</v>
      </c>
      <c r="AU121" s="156" t="s">
        <v>87</v>
      </c>
      <c r="AY121" s="17" t="s">
        <v>207</v>
      </c>
      <c r="BE121" s="157">
        <f>IF(N121="základní",J121,0)</f>
        <v>0</v>
      </c>
      <c r="BF121" s="157">
        <f>IF(N121="snížená",J121,0)</f>
        <v>0</v>
      </c>
      <c r="BG121" s="157">
        <f>IF(N121="zákl. přenesená",J121,0)</f>
        <v>0</v>
      </c>
      <c r="BH121" s="157">
        <f>IF(N121="sníž. přenesená",J121,0)</f>
        <v>0</v>
      </c>
      <c r="BI121" s="157">
        <f>IF(N121="nulová",J121,0)</f>
        <v>0</v>
      </c>
      <c r="BJ121" s="17" t="s">
        <v>87</v>
      </c>
      <c r="BK121" s="157">
        <f>ROUND(I121*H121,2)</f>
        <v>0</v>
      </c>
      <c r="BL121" s="17" t="s">
        <v>212</v>
      </c>
      <c r="BM121" s="156" t="s">
        <v>433</v>
      </c>
    </row>
    <row r="122" spans="1:47" s="2" customFormat="1" ht="12">
      <c r="A122" s="32"/>
      <c r="B122" s="33"/>
      <c r="C122" s="32"/>
      <c r="D122" s="158" t="s">
        <v>213</v>
      </c>
      <c r="E122" s="32"/>
      <c r="F122" s="159" t="s">
        <v>329</v>
      </c>
      <c r="G122" s="32"/>
      <c r="H122" s="32"/>
      <c r="I122" s="160"/>
      <c r="J122" s="32"/>
      <c r="K122" s="32"/>
      <c r="L122" s="33"/>
      <c r="M122" s="161"/>
      <c r="N122" s="162"/>
      <c r="O122" s="58"/>
      <c r="P122" s="58"/>
      <c r="Q122" s="58"/>
      <c r="R122" s="58"/>
      <c r="S122" s="58"/>
      <c r="T122" s="59"/>
      <c r="U122" s="32"/>
      <c r="V122" s="32"/>
      <c r="W122" s="32"/>
      <c r="X122" s="32"/>
      <c r="Y122" s="32"/>
      <c r="Z122" s="32"/>
      <c r="AA122" s="32"/>
      <c r="AB122" s="32"/>
      <c r="AC122" s="32"/>
      <c r="AD122" s="32"/>
      <c r="AE122" s="32"/>
      <c r="AT122" s="17" t="s">
        <v>213</v>
      </c>
      <c r="AU122" s="17" t="s">
        <v>87</v>
      </c>
    </row>
    <row r="123" spans="1:65" s="2" customFormat="1" ht="16.5" customHeight="1">
      <c r="A123" s="32"/>
      <c r="B123" s="143"/>
      <c r="C123" s="144" t="s">
        <v>218</v>
      </c>
      <c r="D123" s="144" t="s">
        <v>208</v>
      </c>
      <c r="E123" s="145" t="s">
        <v>331</v>
      </c>
      <c r="F123" s="146" t="s">
        <v>332</v>
      </c>
      <c r="G123" s="147" t="s">
        <v>333</v>
      </c>
      <c r="H123" s="148">
        <v>1</v>
      </c>
      <c r="I123" s="149"/>
      <c r="J123" s="150">
        <f>ROUND(I123*H123,2)</f>
        <v>0</v>
      </c>
      <c r="K123" s="151"/>
      <c r="L123" s="33"/>
      <c r="M123" s="152" t="s">
        <v>1</v>
      </c>
      <c r="N123" s="153" t="s">
        <v>44</v>
      </c>
      <c r="O123" s="58"/>
      <c r="P123" s="154">
        <f>O123*H123</f>
        <v>0</v>
      </c>
      <c r="Q123" s="154">
        <v>0</v>
      </c>
      <c r="R123" s="154">
        <f>Q123*H123</f>
        <v>0</v>
      </c>
      <c r="S123" s="154">
        <v>0</v>
      </c>
      <c r="T123" s="155">
        <f>S123*H123</f>
        <v>0</v>
      </c>
      <c r="U123" s="32"/>
      <c r="V123" s="32"/>
      <c r="W123" s="32"/>
      <c r="X123" s="32"/>
      <c r="Y123" s="32"/>
      <c r="Z123" s="32"/>
      <c r="AA123" s="32"/>
      <c r="AB123" s="32"/>
      <c r="AC123" s="32"/>
      <c r="AD123" s="32"/>
      <c r="AE123" s="32"/>
      <c r="AR123" s="156" t="s">
        <v>212</v>
      </c>
      <c r="AT123" s="156" t="s">
        <v>208</v>
      </c>
      <c r="AU123" s="156" t="s">
        <v>87</v>
      </c>
      <c r="AY123" s="17" t="s">
        <v>207</v>
      </c>
      <c r="BE123" s="157">
        <f>IF(N123="základní",J123,0)</f>
        <v>0</v>
      </c>
      <c r="BF123" s="157">
        <f>IF(N123="snížená",J123,0)</f>
        <v>0</v>
      </c>
      <c r="BG123" s="157">
        <f>IF(N123="zákl. přenesená",J123,0)</f>
        <v>0</v>
      </c>
      <c r="BH123" s="157">
        <f>IF(N123="sníž. přenesená",J123,0)</f>
        <v>0</v>
      </c>
      <c r="BI123" s="157">
        <f>IF(N123="nulová",J123,0)</f>
        <v>0</v>
      </c>
      <c r="BJ123" s="17" t="s">
        <v>87</v>
      </c>
      <c r="BK123" s="157">
        <f>ROUND(I123*H123,2)</f>
        <v>0</v>
      </c>
      <c r="BL123" s="17" t="s">
        <v>212</v>
      </c>
      <c r="BM123" s="156" t="s">
        <v>434</v>
      </c>
    </row>
    <row r="124" spans="1:47" s="2" customFormat="1" ht="12">
      <c r="A124" s="32"/>
      <c r="B124" s="33"/>
      <c r="C124" s="32"/>
      <c r="D124" s="158" t="s">
        <v>213</v>
      </c>
      <c r="E124" s="32"/>
      <c r="F124" s="159" t="s">
        <v>332</v>
      </c>
      <c r="G124" s="32"/>
      <c r="H124" s="32"/>
      <c r="I124" s="160"/>
      <c r="J124" s="32"/>
      <c r="K124" s="32"/>
      <c r="L124" s="33"/>
      <c r="M124" s="161"/>
      <c r="N124" s="162"/>
      <c r="O124" s="58"/>
      <c r="P124" s="58"/>
      <c r="Q124" s="58"/>
      <c r="R124" s="58"/>
      <c r="S124" s="58"/>
      <c r="T124" s="59"/>
      <c r="U124" s="32"/>
      <c r="V124" s="32"/>
      <c r="W124" s="32"/>
      <c r="X124" s="32"/>
      <c r="Y124" s="32"/>
      <c r="Z124" s="32"/>
      <c r="AA124" s="32"/>
      <c r="AB124" s="32"/>
      <c r="AC124" s="32"/>
      <c r="AD124" s="32"/>
      <c r="AE124" s="32"/>
      <c r="AT124" s="17" t="s">
        <v>213</v>
      </c>
      <c r="AU124" s="17" t="s">
        <v>87</v>
      </c>
    </row>
    <row r="125" spans="1:65" s="2" customFormat="1" ht="33" customHeight="1">
      <c r="A125" s="32"/>
      <c r="B125" s="143"/>
      <c r="C125" s="144" t="s">
        <v>212</v>
      </c>
      <c r="D125" s="144" t="s">
        <v>208</v>
      </c>
      <c r="E125" s="145" t="s">
        <v>315</v>
      </c>
      <c r="F125" s="146" t="s">
        <v>316</v>
      </c>
      <c r="G125" s="147" t="s">
        <v>257</v>
      </c>
      <c r="H125" s="148">
        <v>1</v>
      </c>
      <c r="I125" s="149"/>
      <c r="J125" s="150">
        <f>ROUND(I125*H125,2)</f>
        <v>0</v>
      </c>
      <c r="K125" s="151"/>
      <c r="L125" s="33"/>
      <c r="M125" s="152" t="s">
        <v>1</v>
      </c>
      <c r="N125" s="153" t="s">
        <v>44</v>
      </c>
      <c r="O125" s="58"/>
      <c r="P125" s="154">
        <f>O125*H125</f>
        <v>0</v>
      </c>
      <c r="Q125" s="154">
        <v>0</v>
      </c>
      <c r="R125" s="154">
        <f>Q125*H125</f>
        <v>0</v>
      </c>
      <c r="S125" s="154">
        <v>0</v>
      </c>
      <c r="T125" s="155">
        <f>S125*H125</f>
        <v>0</v>
      </c>
      <c r="U125" s="32"/>
      <c r="V125" s="32"/>
      <c r="W125" s="32"/>
      <c r="X125" s="32"/>
      <c r="Y125" s="32"/>
      <c r="Z125" s="32"/>
      <c r="AA125" s="32"/>
      <c r="AB125" s="32"/>
      <c r="AC125" s="32"/>
      <c r="AD125" s="32"/>
      <c r="AE125" s="32"/>
      <c r="AR125" s="156" t="s">
        <v>212</v>
      </c>
      <c r="AT125" s="156" t="s">
        <v>208</v>
      </c>
      <c r="AU125" s="156" t="s">
        <v>87</v>
      </c>
      <c r="AY125" s="17" t="s">
        <v>207</v>
      </c>
      <c r="BE125" s="157">
        <f>IF(N125="základní",J125,0)</f>
        <v>0</v>
      </c>
      <c r="BF125" s="157">
        <f>IF(N125="snížená",J125,0)</f>
        <v>0</v>
      </c>
      <c r="BG125" s="157">
        <f>IF(N125="zákl. přenesená",J125,0)</f>
        <v>0</v>
      </c>
      <c r="BH125" s="157">
        <f>IF(N125="sníž. přenesená",J125,0)</f>
        <v>0</v>
      </c>
      <c r="BI125" s="157">
        <f>IF(N125="nulová",J125,0)</f>
        <v>0</v>
      </c>
      <c r="BJ125" s="17" t="s">
        <v>87</v>
      </c>
      <c r="BK125" s="157">
        <f>ROUND(I125*H125,2)</f>
        <v>0</v>
      </c>
      <c r="BL125" s="17" t="s">
        <v>212</v>
      </c>
      <c r="BM125" s="156" t="s">
        <v>435</v>
      </c>
    </row>
    <row r="126" spans="1:47" s="2" customFormat="1" ht="19.5">
      <c r="A126" s="32"/>
      <c r="B126" s="33"/>
      <c r="C126" s="32"/>
      <c r="D126" s="158" t="s">
        <v>213</v>
      </c>
      <c r="E126" s="32"/>
      <c r="F126" s="159" t="s">
        <v>316</v>
      </c>
      <c r="G126" s="32"/>
      <c r="H126" s="32"/>
      <c r="I126" s="160"/>
      <c r="J126" s="32"/>
      <c r="K126" s="32"/>
      <c r="L126" s="33"/>
      <c r="M126" s="161"/>
      <c r="N126" s="162"/>
      <c r="O126" s="58"/>
      <c r="P126" s="58"/>
      <c r="Q126" s="58"/>
      <c r="R126" s="58"/>
      <c r="S126" s="58"/>
      <c r="T126" s="59"/>
      <c r="U126" s="32"/>
      <c r="V126" s="32"/>
      <c r="W126" s="32"/>
      <c r="X126" s="32"/>
      <c r="Y126" s="32"/>
      <c r="Z126" s="32"/>
      <c r="AA126" s="32"/>
      <c r="AB126" s="32"/>
      <c r="AC126" s="32"/>
      <c r="AD126" s="32"/>
      <c r="AE126" s="32"/>
      <c r="AT126" s="17" t="s">
        <v>213</v>
      </c>
      <c r="AU126" s="17" t="s">
        <v>87</v>
      </c>
    </row>
    <row r="127" spans="1:65" s="2" customFormat="1" ht="16.5" customHeight="1">
      <c r="A127" s="32"/>
      <c r="B127" s="143"/>
      <c r="C127" s="144" t="s">
        <v>225</v>
      </c>
      <c r="D127" s="144" t="s">
        <v>208</v>
      </c>
      <c r="E127" s="145" t="s">
        <v>319</v>
      </c>
      <c r="F127" s="146" t="s">
        <v>320</v>
      </c>
      <c r="G127" s="147" t="s">
        <v>321</v>
      </c>
      <c r="H127" s="148">
        <v>0.4</v>
      </c>
      <c r="I127" s="149"/>
      <c r="J127" s="150">
        <f>ROUND(I127*H127,2)</f>
        <v>0</v>
      </c>
      <c r="K127" s="151"/>
      <c r="L127" s="33"/>
      <c r="M127" s="152" t="s">
        <v>1</v>
      </c>
      <c r="N127" s="153" t="s">
        <v>44</v>
      </c>
      <c r="O127" s="58"/>
      <c r="P127" s="154">
        <f>O127*H127</f>
        <v>0</v>
      </c>
      <c r="Q127" s="154">
        <v>0</v>
      </c>
      <c r="R127" s="154">
        <f>Q127*H127</f>
        <v>0</v>
      </c>
      <c r="S127" s="154">
        <v>0</v>
      </c>
      <c r="T127" s="155">
        <f>S127*H127</f>
        <v>0</v>
      </c>
      <c r="U127" s="32"/>
      <c r="V127" s="32"/>
      <c r="W127" s="32"/>
      <c r="X127" s="32"/>
      <c r="Y127" s="32"/>
      <c r="Z127" s="32"/>
      <c r="AA127" s="32"/>
      <c r="AB127" s="32"/>
      <c r="AC127" s="32"/>
      <c r="AD127" s="32"/>
      <c r="AE127" s="32"/>
      <c r="AR127" s="156" t="s">
        <v>212</v>
      </c>
      <c r="AT127" s="156" t="s">
        <v>208</v>
      </c>
      <c r="AU127" s="156" t="s">
        <v>87</v>
      </c>
      <c r="AY127" s="17" t="s">
        <v>207</v>
      </c>
      <c r="BE127" s="157">
        <f>IF(N127="základní",J127,0)</f>
        <v>0</v>
      </c>
      <c r="BF127" s="157">
        <f>IF(N127="snížená",J127,0)</f>
        <v>0</v>
      </c>
      <c r="BG127" s="157">
        <f>IF(N127="zákl. přenesená",J127,0)</f>
        <v>0</v>
      </c>
      <c r="BH127" s="157">
        <f>IF(N127="sníž. přenesená",J127,0)</f>
        <v>0</v>
      </c>
      <c r="BI127" s="157">
        <f>IF(N127="nulová",J127,0)</f>
        <v>0</v>
      </c>
      <c r="BJ127" s="17" t="s">
        <v>87</v>
      </c>
      <c r="BK127" s="157">
        <f>ROUND(I127*H127,2)</f>
        <v>0</v>
      </c>
      <c r="BL127" s="17" t="s">
        <v>212</v>
      </c>
      <c r="BM127" s="156" t="s">
        <v>436</v>
      </c>
    </row>
    <row r="128" spans="1:47" s="2" customFormat="1" ht="12">
      <c r="A128" s="32"/>
      <c r="B128" s="33"/>
      <c r="C128" s="32"/>
      <c r="D128" s="158" t="s">
        <v>213</v>
      </c>
      <c r="E128" s="32"/>
      <c r="F128" s="159" t="s">
        <v>320</v>
      </c>
      <c r="G128" s="32"/>
      <c r="H128" s="32"/>
      <c r="I128" s="160"/>
      <c r="J128" s="32"/>
      <c r="K128" s="32"/>
      <c r="L128" s="33"/>
      <c r="M128" s="161"/>
      <c r="N128" s="162"/>
      <c r="O128" s="58"/>
      <c r="P128" s="58"/>
      <c r="Q128" s="58"/>
      <c r="R128" s="58"/>
      <c r="S128" s="58"/>
      <c r="T128" s="59"/>
      <c r="U128" s="32"/>
      <c r="V128" s="32"/>
      <c r="W128" s="32"/>
      <c r="X128" s="32"/>
      <c r="Y128" s="32"/>
      <c r="Z128" s="32"/>
      <c r="AA128" s="32"/>
      <c r="AB128" s="32"/>
      <c r="AC128" s="32"/>
      <c r="AD128" s="32"/>
      <c r="AE128" s="32"/>
      <c r="AT128" s="17" t="s">
        <v>213</v>
      </c>
      <c r="AU128" s="17" t="s">
        <v>87</v>
      </c>
    </row>
    <row r="129" spans="1:65" s="2" customFormat="1" ht="16.5" customHeight="1">
      <c r="A129" s="32"/>
      <c r="B129" s="143"/>
      <c r="C129" s="144" t="s">
        <v>221</v>
      </c>
      <c r="D129" s="144" t="s">
        <v>208</v>
      </c>
      <c r="E129" s="145" t="s">
        <v>336</v>
      </c>
      <c r="F129" s="146" t="s">
        <v>337</v>
      </c>
      <c r="G129" s="147" t="s">
        <v>321</v>
      </c>
      <c r="H129" s="148">
        <v>0.4</v>
      </c>
      <c r="I129" s="149"/>
      <c r="J129" s="150">
        <f>ROUND(I129*H129,2)</f>
        <v>0</v>
      </c>
      <c r="K129" s="151"/>
      <c r="L129" s="33"/>
      <c r="M129" s="152" t="s">
        <v>1</v>
      </c>
      <c r="N129" s="153" t="s">
        <v>44</v>
      </c>
      <c r="O129" s="58"/>
      <c r="P129" s="154">
        <f>O129*H129</f>
        <v>0</v>
      </c>
      <c r="Q129" s="154">
        <v>0</v>
      </c>
      <c r="R129" s="154">
        <f>Q129*H129</f>
        <v>0</v>
      </c>
      <c r="S129" s="154">
        <v>0</v>
      </c>
      <c r="T129" s="155">
        <f>S129*H129</f>
        <v>0</v>
      </c>
      <c r="U129" s="32"/>
      <c r="V129" s="32"/>
      <c r="W129" s="32"/>
      <c r="X129" s="32"/>
      <c r="Y129" s="32"/>
      <c r="Z129" s="32"/>
      <c r="AA129" s="32"/>
      <c r="AB129" s="32"/>
      <c r="AC129" s="32"/>
      <c r="AD129" s="32"/>
      <c r="AE129" s="32"/>
      <c r="AR129" s="156" t="s">
        <v>212</v>
      </c>
      <c r="AT129" s="156" t="s">
        <v>208</v>
      </c>
      <c r="AU129" s="156" t="s">
        <v>87</v>
      </c>
      <c r="AY129" s="17" t="s">
        <v>207</v>
      </c>
      <c r="BE129" s="157">
        <f>IF(N129="základní",J129,0)</f>
        <v>0</v>
      </c>
      <c r="BF129" s="157">
        <f>IF(N129="snížená",J129,0)</f>
        <v>0</v>
      </c>
      <c r="BG129" s="157">
        <f>IF(N129="zákl. přenesená",J129,0)</f>
        <v>0</v>
      </c>
      <c r="BH129" s="157">
        <f>IF(N129="sníž. přenesená",J129,0)</f>
        <v>0</v>
      </c>
      <c r="BI129" s="157">
        <f>IF(N129="nulová",J129,0)</f>
        <v>0</v>
      </c>
      <c r="BJ129" s="17" t="s">
        <v>87</v>
      </c>
      <c r="BK129" s="157">
        <f>ROUND(I129*H129,2)</f>
        <v>0</v>
      </c>
      <c r="BL129" s="17" t="s">
        <v>212</v>
      </c>
      <c r="BM129" s="156" t="s">
        <v>437</v>
      </c>
    </row>
    <row r="130" spans="1:47" s="2" customFormat="1" ht="12">
      <c r="A130" s="32"/>
      <c r="B130" s="33"/>
      <c r="C130" s="32"/>
      <c r="D130" s="158" t="s">
        <v>213</v>
      </c>
      <c r="E130" s="32"/>
      <c r="F130" s="159" t="s">
        <v>337</v>
      </c>
      <c r="G130" s="32"/>
      <c r="H130" s="32"/>
      <c r="I130" s="160"/>
      <c r="J130" s="32"/>
      <c r="K130" s="32"/>
      <c r="L130" s="33"/>
      <c r="M130" s="161"/>
      <c r="N130" s="162"/>
      <c r="O130" s="58"/>
      <c r="P130" s="58"/>
      <c r="Q130" s="58"/>
      <c r="R130" s="58"/>
      <c r="S130" s="58"/>
      <c r="T130" s="59"/>
      <c r="U130" s="32"/>
      <c r="V130" s="32"/>
      <c r="W130" s="32"/>
      <c r="X130" s="32"/>
      <c r="Y130" s="32"/>
      <c r="Z130" s="32"/>
      <c r="AA130" s="32"/>
      <c r="AB130" s="32"/>
      <c r="AC130" s="32"/>
      <c r="AD130" s="32"/>
      <c r="AE130" s="32"/>
      <c r="AT130" s="17" t="s">
        <v>213</v>
      </c>
      <c r="AU130" s="17" t="s">
        <v>87</v>
      </c>
    </row>
    <row r="131" spans="1:65" s="2" customFormat="1" ht="33" customHeight="1">
      <c r="A131" s="32"/>
      <c r="B131" s="143"/>
      <c r="C131" s="144" t="s">
        <v>232</v>
      </c>
      <c r="D131" s="144" t="s">
        <v>208</v>
      </c>
      <c r="E131" s="145" t="s">
        <v>273</v>
      </c>
      <c r="F131" s="146" t="s">
        <v>274</v>
      </c>
      <c r="G131" s="147" t="s">
        <v>267</v>
      </c>
      <c r="H131" s="148">
        <v>210</v>
      </c>
      <c r="I131" s="149"/>
      <c r="J131" s="150">
        <f>ROUND(I131*H131,2)</f>
        <v>0</v>
      </c>
      <c r="K131" s="151"/>
      <c r="L131" s="33"/>
      <c r="M131" s="152" t="s">
        <v>1</v>
      </c>
      <c r="N131" s="153" t="s">
        <v>44</v>
      </c>
      <c r="O131" s="58"/>
      <c r="P131" s="154">
        <f>O131*H131</f>
        <v>0</v>
      </c>
      <c r="Q131" s="154">
        <v>0</v>
      </c>
      <c r="R131" s="154">
        <f>Q131*H131</f>
        <v>0</v>
      </c>
      <c r="S131" s="154">
        <v>0</v>
      </c>
      <c r="T131" s="155">
        <f>S131*H131</f>
        <v>0</v>
      </c>
      <c r="U131" s="32"/>
      <c r="V131" s="32"/>
      <c r="W131" s="32"/>
      <c r="X131" s="32"/>
      <c r="Y131" s="32"/>
      <c r="Z131" s="32"/>
      <c r="AA131" s="32"/>
      <c r="AB131" s="32"/>
      <c r="AC131" s="32"/>
      <c r="AD131" s="32"/>
      <c r="AE131" s="32"/>
      <c r="AR131" s="156" t="s">
        <v>212</v>
      </c>
      <c r="AT131" s="156" t="s">
        <v>208</v>
      </c>
      <c r="AU131" s="156" t="s">
        <v>87</v>
      </c>
      <c r="AY131" s="17" t="s">
        <v>207</v>
      </c>
      <c r="BE131" s="157">
        <f>IF(N131="základní",J131,0)</f>
        <v>0</v>
      </c>
      <c r="BF131" s="157">
        <f>IF(N131="snížená",J131,0)</f>
        <v>0</v>
      </c>
      <c r="BG131" s="157">
        <f>IF(N131="zákl. přenesená",J131,0)</f>
        <v>0</v>
      </c>
      <c r="BH131" s="157">
        <f>IF(N131="sníž. přenesená",J131,0)</f>
        <v>0</v>
      </c>
      <c r="BI131" s="157">
        <f>IF(N131="nulová",J131,0)</f>
        <v>0</v>
      </c>
      <c r="BJ131" s="17" t="s">
        <v>87</v>
      </c>
      <c r="BK131" s="157">
        <f>ROUND(I131*H131,2)</f>
        <v>0</v>
      </c>
      <c r="BL131" s="17" t="s">
        <v>212</v>
      </c>
      <c r="BM131" s="156" t="s">
        <v>438</v>
      </c>
    </row>
    <row r="132" spans="1:47" s="2" customFormat="1" ht="19.5">
      <c r="A132" s="32"/>
      <c r="B132" s="33"/>
      <c r="C132" s="32"/>
      <c r="D132" s="158" t="s">
        <v>213</v>
      </c>
      <c r="E132" s="32"/>
      <c r="F132" s="159" t="s">
        <v>274</v>
      </c>
      <c r="G132" s="32"/>
      <c r="H132" s="32"/>
      <c r="I132" s="160"/>
      <c r="J132" s="32"/>
      <c r="K132" s="32"/>
      <c r="L132" s="33"/>
      <c r="M132" s="161"/>
      <c r="N132" s="162"/>
      <c r="O132" s="58"/>
      <c r="P132" s="58"/>
      <c r="Q132" s="58"/>
      <c r="R132" s="58"/>
      <c r="S132" s="58"/>
      <c r="T132" s="59"/>
      <c r="U132" s="32"/>
      <c r="V132" s="32"/>
      <c r="W132" s="32"/>
      <c r="X132" s="32"/>
      <c r="Y132" s="32"/>
      <c r="Z132" s="32"/>
      <c r="AA132" s="32"/>
      <c r="AB132" s="32"/>
      <c r="AC132" s="32"/>
      <c r="AD132" s="32"/>
      <c r="AE132" s="32"/>
      <c r="AT132" s="17" t="s">
        <v>213</v>
      </c>
      <c r="AU132" s="17" t="s">
        <v>87</v>
      </c>
    </row>
    <row r="133" spans="1:65" s="2" customFormat="1" ht="21.75" customHeight="1">
      <c r="A133" s="32"/>
      <c r="B133" s="143"/>
      <c r="C133" s="144" t="s">
        <v>224</v>
      </c>
      <c r="D133" s="144" t="s">
        <v>208</v>
      </c>
      <c r="E133" s="145" t="s">
        <v>349</v>
      </c>
      <c r="F133" s="146" t="s">
        <v>350</v>
      </c>
      <c r="G133" s="147" t="s">
        <v>267</v>
      </c>
      <c r="H133" s="148">
        <v>350</v>
      </c>
      <c r="I133" s="149"/>
      <c r="J133" s="150">
        <f>ROUND(I133*H133,2)</f>
        <v>0</v>
      </c>
      <c r="K133" s="151"/>
      <c r="L133" s="33"/>
      <c r="M133" s="152" t="s">
        <v>1</v>
      </c>
      <c r="N133" s="153" t="s">
        <v>44</v>
      </c>
      <c r="O133" s="58"/>
      <c r="P133" s="154">
        <f>O133*H133</f>
        <v>0</v>
      </c>
      <c r="Q133" s="154">
        <v>0</v>
      </c>
      <c r="R133" s="154">
        <f>Q133*H133</f>
        <v>0</v>
      </c>
      <c r="S133" s="154">
        <v>0</v>
      </c>
      <c r="T133" s="155">
        <f>S133*H133</f>
        <v>0</v>
      </c>
      <c r="U133" s="32"/>
      <c r="V133" s="32"/>
      <c r="W133" s="32"/>
      <c r="X133" s="32"/>
      <c r="Y133" s="32"/>
      <c r="Z133" s="32"/>
      <c r="AA133" s="32"/>
      <c r="AB133" s="32"/>
      <c r="AC133" s="32"/>
      <c r="AD133" s="32"/>
      <c r="AE133" s="32"/>
      <c r="AR133" s="156" t="s">
        <v>212</v>
      </c>
      <c r="AT133" s="156" t="s">
        <v>208</v>
      </c>
      <c r="AU133" s="156" t="s">
        <v>87</v>
      </c>
      <c r="AY133" s="17" t="s">
        <v>207</v>
      </c>
      <c r="BE133" s="157">
        <f>IF(N133="základní",J133,0)</f>
        <v>0</v>
      </c>
      <c r="BF133" s="157">
        <f>IF(N133="snížená",J133,0)</f>
        <v>0</v>
      </c>
      <c r="BG133" s="157">
        <f>IF(N133="zákl. přenesená",J133,0)</f>
        <v>0</v>
      </c>
      <c r="BH133" s="157">
        <f>IF(N133="sníž. přenesená",J133,0)</f>
        <v>0</v>
      </c>
      <c r="BI133" s="157">
        <f>IF(N133="nulová",J133,0)</f>
        <v>0</v>
      </c>
      <c r="BJ133" s="17" t="s">
        <v>87</v>
      </c>
      <c r="BK133" s="157">
        <f>ROUND(I133*H133,2)</f>
        <v>0</v>
      </c>
      <c r="BL133" s="17" t="s">
        <v>212</v>
      </c>
      <c r="BM133" s="156" t="s">
        <v>439</v>
      </c>
    </row>
    <row r="134" spans="1:47" s="2" customFormat="1" ht="19.5">
      <c r="A134" s="32"/>
      <c r="B134" s="33"/>
      <c r="C134" s="32"/>
      <c r="D134" s="158" t="s">
        <v>213</v>
      </c>
      <c r="E134" s="32"/>
      <c r="F134" s="159" t="s">
        <v>350</v>
      </c>
      <c r="G134" s="32"/>
      <c r="H134" s="32"/>
      <c r="I134" s="160"/>
      <c r="J134" s="32"/>
      <c r="K134" s="32"/>
      <c r="L134" s="33"/>
      <c r="M134" s="161"/>
      <c r="N134" s="162"/>
      <c r="O134" s="58"/>
      <c r="P134" s="58"/>
      <c r="Q134" s="58"/>
      <c r="R134" s="58"/>
      <c r="S134" s="58"/>
      <c r="T134" s="59"/>
      <c r="U134" s="32"/>
      <c r="V134" s="32"/>
      <c r="W134" s="32"/>
      <c r="X134" s="32"/>
      <c r="Y134" s="32"/>
      <c r="Z134" s="32"/>
      <c r="AA134" s="32"/>
      <c r="AB134" s="32"/>
      <c r="AC134" s="32"/>
      <c r="AD134" s="32"/>
      <c r="AE134" s="32"/>
      <c r="AT134" s="17" t="s">
        <v>213</v>
      </c>
      <c r="AU134" s="17" t="s">
        <v>87</v>
      </c>
    </row>
    <row r="135" spans="1:65" s="2" customFormat="1" ht="33" customHeight="1">
      <c r="A135" s="32"/>
      <c r="B135" s="143"/>
      <c r="C135" s="144" t="s">
        <v>239</v>
      </c>
      <c r="D135" s="144" t="s">
        <v>208</v>
      </c>
      <c r="E135" s="145" t="s">
        <v>270</v>
      </c>
      <c r="F135" s="146" t="s">
        <v>271</v>
      </c>
      <c r="G135" s="147" t="s">
        <v>211</v>
      </c>
      <c r="H135" s="148">
        <v>6</v>
      </c>
      <c r="I135" s="149"/>
      <c r="J135" s="150">
        <f>ROUND(I135*H135,2)</f>
        <v>0</v>
      </c>
      <c r="K135" s="151"/>
      <c r="L135" s="33"/>
      <c r="M135" s="152" t="s">
        <v>1</v>
      </c>
      <c r="N135" s="153" t="s">
        <v>44</v>
      </c>
      <c r="O135" s="58"/>
      <c r="P135" s="154">
        <f>O135*H135</f>
        <v>0</v>
      </c>
      <c r="Q135" s="154">
        <v>0</v>
      </c>
      <c r="R135" s="154">
        <f>Q135*H135</f>
        <v>0</v>
      </c>
      <c r="S135" s="154">
        <v>0</v>
      </c>
      <c r="T135" s="155">
        <f>S135*H135</f>
        <v>0</v>
      </c>
      <c r="U135" s="32"/>
      <c r="V135" s="32"/>
      <c r="W135" s="32"/>
      <c r="X135" s="32"/>
      <c r="Y135" s="32"/>
      <c r="Z135" s="32"/>
      <c r="AA135" s="32"/>
      <c r="AB135" s="32"/>
      <c r="AC135" s="32"/>
      <c r="AD135" s="32"/>
      <c r="AE135" s="32"/>
      <c r="AR135" s="156" t="s">
        <v>212</v>
      </c>
      <c r="AT135" s="156" t="s">
        <v>208</v>
      </c>
      <c r="AU135" s="156" t="s">
        <v>87</v>
      </c>
      <c r="AY135" s="17" t="s">
        <v>207</v>
      </c>
      <c r="BE135" s="157">
        <f>IF(N135="základní",J135,0)</f>
        <v>0</v>
      </c>
      <c r="BF135" s="157">
        <f>IF(N135="snížená",J135,0)</f>
        <v>0</v>
      </c>
      <c r="BG135" s="157">
        <f>IF(N135="zákl. přenesená",J135,0)</f>
        <v>0</v>
      </c>
      <c r="BH135" s="157">
        <f>IF(N135="sníž. přenesená",J135,0)</f>
        <v>0</v>
      </c>
      <c r="BI135" s="157">
        <f>IF(N135="nulová",J135,0)</f>
        <v>0</v>
      </c>
      <c r="BJ135" s="17" t="s">
        <v>87</v>
      </c>
      <c r="BK135" s="157">
        <f>ROUND(I135*H135,2)</f>
        <v>0</v>
      </c>
      <c r="BL135" s="17" t="s">
        <v>212</v>
      </c>
      <c r="BM135" s="156" t="s">
        <v>440</v>
      </c>
    </row>
    <row r="136" spans="1:47" s="2" customFormat="1" ht="19.5">
      <c r="A136" s="32"/>
      <c r="B136" s="33"/>
      <c r="C136" s="32"/>
      <c r="D136" s="158" t="s">
        <v>213</v>
      </c>
      <c r="E136" s="32"/>
      <c r="F136" s="159" t="s">
        <v>271</v>
      </c>
      <c r="G136" s="32"/>
      <c r="H136" s="32"/>
      <c r="I136" s="160"/>
      <c r="J136" s="32"/>
      <c r="K136" s="32"/>
      <c r="L136" s="33"/>
      <c r="M136" s="161"/>
      <c r="N136" s="162"/>
      <c r="O136" s="58"/>
      <c r="P136" s="58"/>
      <c r="Q136" s="58"/>
      <c r="R136" s="58"/>
      <c r="S136" s="58"/>
      <c r="T136" s="59"/>
      <c r="U136" s="32"/>
      <c r="V136" s="32"/>
      <c r="W136" s="32"/>
      <c r="X136" s="32"/>
      <c r="Y136" s="32"/>
      <c r="Z136" s="32"/>
      <c r="AA136" s="32"/>
      <c r="AB136" s="32"/>
      <c r="AC136" s="32"/>
      <c r="AD136" s="32"/>
      <c r="AE136" s="32"/>
      <c r="AT136" s="17" t="s">
        <v>213</v>
      </c>
      <c r="AU136" s="17" t="s">
        <v>87</v>
      </c>
    </row>
    <row r="137" spans="1:65" s="2" customFormat="1" ht="21.75" customHeight="1">
      <c r="A137" s="32"/>
      <c r="B137" s="143"/>
      <c r="C137" s="144" t="s">
        <v>228</v>
      </c>
      <c r="D137" s="144" t="s">
        <v>208</v>
      </c>
      <c r="E137" s="145" t="s">
        <v>293</v>
      </c>
      <c r="F137" s="146" t="s">
        <v>294</v>
      </c>
      <c r="G137" s="147" t="s">
        <v>211</v>
      </c>
      <c r="H137" s="148">
        <v>3</v>
      </c>
      <c r="I137" s="149"/>
      <c r="J137" s="150">
        <f>ROUND(I137*H137,2)</f>
        <v>0</v>
      </c>
      <c r="K137" s="151"/>
      <c r="L137" s="33"/>
      <c r="M137" s="152" t="s">
        <v>1</v>
      </c>
      <c r="N137" s="153" t="s">
        <v>44</v>
      </c>
      <c r="O137" s="58"/>
      <c r="P137" s="154">
        <f>O137*H137</f>
        <v>0</v>
      </c>
      <c r="Q137" s="154">
        <v>0</v>
      </c>
      <c r="R137" s="154">
        <f>Q137*H137</f>
        <v>0</v>
      </c>
      <c r="S137" s="154">
        <v>0</v>
      </c>
      <c r="T137" s="155">
        <f>S137*H137</f>
        <v>0</v>
      </c>
      <c r="U137" s="32"/>
      <c r="V137" s="32"/>
      <c r="W137" s="32"/>
      <c r="X137" s="32"/>
      <c r="Y137" s="32"/>
      <c r="Z137" s="32"/>
      <c r="AA137" s="32"/>
      <c r="AB137" s="32"/>
      <c r="AC137" s="32"/>
      <c r="AD137" s="32"/>
      <c r="AE137" s="32"/>
      <c r="AR137" s="156" t="s">
        <v>212</v>
      </c>
      <c r="AT137" s="156" t="s">
        <v>208</v>
      </c>
      <c r="AU137" s="156" t="s">
        <v>87</v>
      </c>
      <c r="AY137" s="17" t="s">
        <v>207</v>
      </c>
      <c r="BE137" s="157">
        <f>IF(N137="základní",J137,0)</f>
        <v>0</v>
      </c>
      <c r="BF137" s="157">
        <f>IF(N137="snížená",J137,0)</f>
        <v>0</v>
      </c>
      <c r="BG137" s="157">
        <f>IF(N137="zákl. přenesená",J137,0)</f>
        <v>0</v>
      </c>
      <c r="BH137" s="157">
        <f>IF(N137="sníž. přenesená",J137,0)</f>
        <v>0</v>
      </c>
      <c r="BI137" s="157">
        <f>IF(N137="nulová",J137,0)</f>
        <v>0</v>
      </c>
      <c r="BJ137" s="17" t="s">
        <v>87</v>
      </c>
      <c r="BK137" s="157">
        <f>ROUND(I137*H137,2)</f>
        <v>0</v>
      </c>
      <c r="BL137" s="17" t="s">
        <v>212</v>
      </c>
      <c r="BM137" s="156" t="s">
        <v>441</v>
      </c>
    </row>
    <row r="138" spans="1:47" s="2" customFormat="1" ht="19.5">
      <c r="A138" s="32"/>
      <c r="B138" s="33"/>
      <c r="C138" s="32"/>
      <c r="D138" s="158" t="s">
        <v>213</v>
      </c>
      <c r="E138" s="32"/>
      <c r="F138" s="159" t="s">
        <v>294</v>
      </c>
      <c r="G138" s="32"/>
      <c r="H138" s="32"/>
      <c r="I138" s="160"/>
      <c r="J138" s="32"/>
      <c r="K138" s="32"/>
      <c r="L138" s="33"/>
      <c r="M138" s="161"/>
      <c r="N138" s="162"/>
      <c r="O138" s="58"/>
      <c r="P138" s="58"/>
      <c r="Q138" s="58"/>
      <c r="R138" s="58"/>
      <c r="S138" s="58"/>
      <c r="T138" s="59"/>
      <c r="U138" s="32"/>
      <c r="V138" s="32"/>
      <c r="W138" s="32"/>
      <c r="X138" s="32"/>
      <c r="Y138" s="32"/>
      <c r="Z138" s="32"/>
      <c r="AA138" s="32"/>
      <c r="AB138" s="32"/>
      <c r="AC138" s="32"/>
      <c r="AD138" s="32"/>
      <c r="AE138" s="32"/>
      <c r="AT138" s="17" t="s">
        <v>213</v>
      </c>
      <c r="AU138" s="17" t="s">
        <v>87</v>
      </c>
    </row>
    <row r="139" spans="1:65" s="2" customFormat="1" ht="33" customHeight="1">
      <c r="A139" s="32"/>
      <c r="B139" s="143"/>
      <c r="C139" s="144" t="s">
        <v>14</v>
      </c>
      <c r="D139" s="144" t="s">
        <v>208</v>
      </c>
      <c r="E139" s="145" t="s">
        <v>307</v>
      </c>
      <c r="F139" s="146" t="s">
        <v>308</v>
      </c>
      <c r="G139" s="147" t="s">
        <v>211</v>
      </c>
      <c r="H139" s="148">
        <v>1</v>
      </c>
      <c r="I139" s="149"/>
      <c r="J139" s="150">
        <f>ROUND(I139*H139,2)</f>
        <v>0</v>
      </c>
      <c r="K139" s="151"/>
      <c r="L139" s="33"/>
      <c r="M139" s="152" t="s">
        <v>1</v>
      </c>
      <c r="N139" s="153" t="s">
        <v>44</v>
      </c>
      <c r="O139" s="58"/>
      <c r="P139" s="154">
        <f>O139*H139</f>
        <v>0</v>
      </c>
      <c r="Q139" s="154">
        <v>0</v>
      </c>
      <c r="R139" s="154">
        <f>Q139*H139</f>
        <v>0</v>
      </c>
      <c r="S139" s="154">
        <v>0</v>
      </c>
      <c r="T139" s="155">
        <f>S139*H139</f>
        <v>0</v>
      </c>
      <c r="U139" s="32"/>
      <c r="V139" s="32"/>
      <c r="W139" s="32"/>
      <c r="X139" s="32"/>
      <c r="Y139" s="32"/>
      <c r="Z139" s="32"/>
      <c r="AA139" s="32"/>
      <c r="AB139" s="32"/>
      <c r="AC139" s="32"/>
      <c r="AD139" s="32"/>
      <c r="AE139" s="32"/>
      <c r="AR139" s="156" t="s">
        <v>212</v>
      </c>
      <c r="AT139" s="156" t="s">
        <v>208</v>
      </c>
      <c r="AU139" s="156" t="s">
        <v>87</v>
      </c>
      <c r="AY139" s="17" t="s">
        <v>207</v>
      </c>
      <c r="BE139" s="157">
        <f>IF(N139="základní",J139,0)</f>
        <v>0</v>
      </c>
      <c r="BF139" s="157">
        <f>IF(N139="snížená",J139,0)</f>
        <v>0</v>
      </c>
      <c r="BG139" s="157">
        <f>IF(N139="zákl. přenesená",J139,0)</f>
        <v>0</v>
      </c>
      <c r="BH139" s="157">
        <f>IF(N139="sníž. přenesená",J139,0)</f>
        <v>0</v>
      </c>
      <c r="BI139" s="157">
        <f>IF(N139="nulová",J139,0)</f>
        <v>0</v>
      </c>
      <c r="BJ139" s="17" t="s">
        <v>87</v>
      </c>
      <c r="BK139" s="157">
        <f>ROUND(I139*H139,2)</f>
        <v>0</v>
      </c>
      <c r="BL139" s="17" t="s">
        <v>212</v>
      </c>
      <c r="BM139" s="156" t="s">
        <v>442</v>
      </c>
    </row>
    <row r="140" spans="1:47" s="2" customFormat="1" ht="19.5">
      <c r="A140" s="32"/>
      <c r="B140" s="33"/>
      <c r="C140" s="32"/>
      <c r="D140" s="158" t="s">
        <v>213</v>
      </c>
      <c r="E140" s="32"/>
      <c r="F140" s="159" t="s">
        <v>308</v>
      </c>
      <c r="G140" s="32"/>
      <c r="H140" s="32"/>
      <c r="I140" s="160"/>
      <c r="J140" s="32"/>
      <c r="K140" s="32"/>
      <c r="L140" s="33"/>
      <c r="M140" s="161"/>
      <c r="N140" s="162"/>
      <c r="O140" s="58"/>
      <c r="P140" s="58"/>
      <c r="Q140" s="58"/>
      <c r="R140" s="58"/>
      <c r="S140" s="58"/>
      <c r="T140" s="59"/>
      <c r="U140" s="32"/>
      <c r="V140" s="32"/>
      <c r="W140" s="32"/>
      <c r="X140" s="32"/>
      <c r="Y140" s="32"/>
      <c r="Z140" s="32"/>
      <c r="AA140" s="32"/>
      <c r="AB140" s="32"/>
      <c r="AC140" s="32"/>
      <c r="AD140" s="32"/>
      <c r="AE140" s="32"/>
      <c r="AT140" s="17" t="s">
        <v>213</v>
      </c>
      <c r="AU140" s="17" t="s">
        <v>87</v>
      </c>
    </row>
    <row r="141" spans="1:65" s="2" customFormat="1" ht="21.75" customHeight="1">
      <c r="A141" s="32"/>
      <c r="B141" s="143"/>
      <c r="C141" s="144" t="s">
        <v>231</v>
      </c>
      <c r="D141" s="144" t="s">
        <v>208</v>
      </c>
      <c r="E141" s="145" t="s">
        <v>290</v>
      </c>
      <c r="F141" s="146" t="s">
        <v>291</v>
      </c>
      <c r="G141" s="147" t="s">
        <v>211</v>
      </c>
      <c r="H141" s="148">
        <v>3</v>
      </c>
      <c r="I141" s="149"/>
      <c r="J141" s="150">
        <f>ROUND(I141*H141,2)</f>
        <v>0</v>
      </c>
      <c r="K141" s="151"/>
      <c r="L141" s="33"/>
      <c r="M141" s="152" t="s">
        <v>1</v>
      </c>
      <c r="N141" s="153" t="s">
        <v>44</v>
      </c>
      <c r="O141" s="58"/>
      <c r="P141" s="154">
        <f>O141*H141</f>
        <v>0</v>
      </c>
      <c r="Q141" s="154">
        <v>0</v>
      </c>
      <c r="R141" s="154">
        <f>Q141*H141</f>
        <v>0</v>
      </c>
      <c r="S141" s="154">
        <v>0</v>
      </c>
      <c r="T141" s="155">
        <f>S141*H141</f>
        <v>0</v>
      </c>
      <c r="U141" s="32"/>
      <c r="V141" s="32"/>
      <c r="W141" s="32"/>
      <c r="X141" s="32"/>
      <c r="Y141" s="32"/>
      <c r="Z141" s="32"/>
      <c r="AA141" s="32"/>
      <c r="AB141" s="32"/>
      <c r="AC141" s="32"/>
      <c r="AD141" s="32"/>
      <c r="AE141" s="32"/>
      <c r="AR141" s="156" t="s">
        <v>212</v>
      </c>
      <c r="AT141" s="156" t="s">
        <v>208</v>
      </c>
      <c r="AU141" s="156" t="s">
        <v>87</v>
      </c>
      <c r="AY141" s="17" t="s">
        <v>207</v>
      </c>
      <c r="BE141" s="157">
        <f>IF(N141="základní",J141,0)</f>
        <v>0</v>
      </c>
      <c r="BF141" s="157">
        <f>IF(N141="snížená",J141,0)</f>
        <v>0</v>
      </c>
      <c r="BG141" s="157">
        <f>IF(N141="zákl. přenesená",J141,0)</f>
        <v>0</v>
      </c>
      <c r="BH141" s="157">
        <f>IF(N141="sníž. přenesená",J141,0)</f>
        <v>0</v>
      </c>
      <c r="BI141" s="157">
        <f>IF(N141="nulová",J141,0)</f>
        <v>0</v>
      </c>
      <c r="BJ141" s="17" t="s">
        <v>87</v>
      </c>
      <c r="BK141" s="157">
        <f>ROUND(I141*H141,2)</f>
        <v>0</v>
      </c>
      <c r="BL141" s="17" t="s">
        <v>212</v>
      </c>
      <c r="BM141" s="156" t="s">
        <v>443</v>
      </c>
    </row>
    <row r="142" spans="1:47" s="2" customFormat="1" ht="19.5">
      <c r="A142" s="32"/>
      <c r="B142" s="33"/>
      <c r="C142" s="32"/>
      <c r="D142" s="158" t="s">
        <v>213</v>
      </c>
      <c r="E142" s="32"/>
      <c r="F142" s="159" t="s">
        <v>291</v>
      </c>
      <c r="G142" s="32"/>
      <c r="H142" s="32"/>
      <c r="I142" s="160"/>
      <c r="J142" s="32"/>
      <c r="K142" s="32"/>
      <c r="L142" s="33"/>
      <c r="M142" s="161"/>
      <c r="N142" s="162"/>
      <c r="O142" s="58"/>
      <c r="P142" s="58"/>
      <c r="Q142" s="58"/>
      <c r="R142" s="58"/>
      <c r="S142" s="58"/>
      <c r="T142" s="59"/>
      <c r="U142" s="32"/>
      <c r="V142" s="32"/>
      <c r="W142" s="32"/>
      <c r="X142" s="32"/>
      <c r="Y142" s="32"/>
      <c r="Z142" s="32"/>
      <c r="AA142" s="32"/>
      <c r="AB142" s="32"/>
      <c r="AC142" s="32"/>
      <c r="AD142" s="32"/>
      <c r="AE142" s="32"/>
      <c r="AT142" s="17" t="s">
        <v>213</v>
      </c>
      <c r="AU142" s="17" t="s">
        <v>87</v>
      </c>
    </row>
    <row r="143" spans="1:65" s="2" customFormat="1" ht="21.75" customHeight="1">
      <c r="A143" s="32"/>
      <c r="B143" s="143"/>
      <c r="C143" s="144" t="s">
        <v>254</v>
      </c>
      <c r="D143" s="144" t="s">
        <v>208</v>
      </c>
      <c r="E143" s="145" t="s">
        <v>356</v>
      </c>
      <c r="F143" s="146" t="s">
        <v>357</v>
      </c>
      <c r="G143" s="147" t="s">
        <v>249</v>
      </c>
      <c r="H143" s="148">
        <v>1.4</v>
      </c>
      <c r="I143" s="149"/>
      <c r="J143" s="150">
        <f>ROUND(I143*H143,2)</f>
        <v>0</v>
      </c>
      <c r="K143" s="151"/>
      <c r="L143" s="33"/>
      <c r="M143" s="152" t="s">
        <v>1</v>
      </c>
      <c r="N143" s="153" t="s">
        <v>44</v>
      </c>
      <c r="O143" s="58"/>
      <c r="P143" s="154">
        <f>O143*H143</f>
        <v>0</v>
      </c>
      <c r="Q143" s="154">
        <v>0</v>
      </c>
      <c r="R143" s="154">
        <f>Q143*H143</f>
        <v>0</v>
      </c>
      <c r="S143" s="154">
        <v>0</v>
      </c>
      <c r="T143" s="155">
        <f>S143*H143</f>
        <v>0</v>
      </c>
      <c r="U143" s="32"/>
      <c r="V143" s="32"/>
      <c r="W143" s="32"/>
      <c r="X143" s="32"/>
      <c r="Y143" s="32"/>
      <c r="Z143" s="32"/>
      <c r="AA143" s="32"/>
      <c r="AB143" s="32"/>
      <c r="AC143" s="32"/>
      <c r="AD143" s="32"/>
      <c r="AE143" s="32"/>
      <c r="AR143" s="156" t="s">
        <v>212</v>
      </c>
      <c r="AT143" s="156" t="s">
        <v>208</v>
      </c>
      <c r="AU143" s="156" t="s">
        <v>87</v>
      </c>
      <c r="AY143" s="17" t="s">
        <v>207</v>
      </c>
      <c r="BE143" s="157">
        <f>IF(N143="základní",J143,0)</f>
        <v>0</v>
      </c>
      <c r="BF143" s="157">
        <f>IF(N143="snížená",J143,0)</f>
        <v>0</v>
      </c>
      <c r="BG143" s="157">
        <f>IF(N143="zákl. přenesená",J143,0)</f>
        <v>0</v>
      </c>
      <c r="BH143" s="157">
        <f>IF(N143="sníž. přenesená",J143,0)</f>
        <v>0</v>
      </c>
      <c r="BI143" s="157">
        <f>IF(N143="nulová",J143,0)</f>
        <v>0</v>
      </c>
      <c r="BJ143" s="17" t="s">
        <v>87</v>
      </c>
      <c r="BK143" s="157">
        <f>ROUND(I143*H143,2)</f>
        <v>0</v>
      </c>
      <c r="BL143" s="17" t="s">
        <v>212</v>
      </c>
      <c r="BM143" s="156" t="s">
        <v>444</v>
      </c>
    </row>
    <row r="144" spans="1:47" s="2" customFormat="1" ht="19.5">
      <c r="A144" s="32"/>
      <c r="B144" s="33"/>
      <c r="C144" s="32"/>
      <c r="D144" s="158" t="s">
        <v>213</v>
      </c>
      <c r="E144" s="32"/>
      <c r="F144" s="159" t="s">
        <v>357</v>
      </c>
      <c r="G144" s="32"/>
      <c r="H144" s="32"/>
      <c r="I144" s="160"/>
      <c r="J144" s="32"/>
      <c r="K144" s="32"/>
      <c r="L144" s="33"/>
      <c r="M144" s="161"/>
      <c r="N144" s="162"/>
      <c r="O144" s="58"/>
      <c r="P144" s="58"/>
      <c r="Q144" s="58"/>
      <c r="R144" s="58"/>
      <c r="S144" s="58"/>
      <c r="T144" s="59"/>
      <c r="U144" s="32"/>
      <c r="V144" s="32"/>
      <c r="W144" s="32"/>
      <c r="X144" s="32"/>
      <c r="Y144" s="32"/>
      <c r="Z144" s="32"/>
      <c r="AA144" s="32"/>
      <c r="AB144" s="32"/>
      <c r="AC144" s="32"/>
      <c r="AD144" s="32"/>
      <c r="AE144" s="32"/>
      <c r="AT144" s="17" t="s">
        <v>213</v>
      </c>
      <c r="AU144" s="17" t="s">
        <v>87</v>
      </c>
    </row>
    <row r="145" spans="1:65" s="2" customFormat="1" ht="21.75" customHeight="1">
      <c r="A145" s="32"/>
      <c r="B145" s="143"/>
      <c r="C145" s="144" t="s">
        <v>235</v>
      </c>
      <c r="D145" s="144" t="s">
        <v>208</v>
      </c>
      <c r="E145" s="145" t="s">
        <v>359</v>
      </c>
      <c r="F145" s="146" t="s">
        <v>360</v>
      </c>
      <c r="G145" s="147" t="s">
        <v>249</v>
      </c>
      <c r="H145" s="148">
        <v>1.4</v>
      </c>
      <c r="I145" s="149"/>
      <c r="J145" s="150">
        <f>ROUND(I145*H145,2)</f>
        <v>0</v>
      </c>
      <c r="K145" s="151"/>
      <c r="L145" s="33"/>
      <c r="M145" s="152" t="s">
        <v>1</v>
      </c>
      <c r="N145" s="153" t="s">
        <v>44</v>
      </c>
      <c r="O145" s="58"/>
      <c r="P145" s="154">
        <f>O145*H145</f>
        <v>0</v>
      </c>
      <c r="Q145" s="154">
        <v>0</v>
      </c>
      <c r="R145" s="154">
        <f>Q145*H145</f>
        <v>0</v>
      </c>
      <c r="S145" s="154">
        <v>0</v>
      </c>
      <c r="T145" s="155">
        <f>S145*H145</f>
        <v>0</v>
      </c>
      <c r="U145" s="32"/>
      <c r="V145" s="32"/>
      <c r="W145" s="32"/>
      <c r="X145" s="32"/>
      <c r="Y145" s="32"/>
      <c r="Z145" s="32"/>
      <c r="AA145" s="32"/>
      <c r="AB145" s="32"/>
      <c r="AC145" s="32"/>
      <c r="AD145" s="32"/>
      <c r="AE145" s="32"/>
      <c r="AR145" s="156" t="s">
        <v>212</v>
      </c>
      <c r="AT145" s="156" t="s">
        <v>208</v>
      </c>
      <c r="AU145" s="156" t="s">
        <v>87</v>
      </c>
      <c r="AY145" s="17" t="s">
        <v>207</v>
      </c>
      <c r="BE145" s="157">
        <f>IF(N145="základní",J145,0)</f>
        <v>0</v>
      </c>
      <c r="BF145" s="157">
        <f>IF(N145="snížená",J145,0)</f>
        <v>0</v>
      </c>
      <c r="BG145" s="157">
        <f>IF(N145="zákl. přenesená",J145,0)</f>
        <v>0</v>
      </c>
      <c r="BH145" s="157">
        <f>IF(N145="sníž. přenesená",J145,0)</f>
        <v>0</v>
      </c>
      <c r="BI145" s="157">
        <f>IF(N145="nulová",J145,0)</f>
        <v>0</v>
      </c>
      <c r="BJ145" s="17" t="s">
        <v>87</v>
      </c>
      <c r="BK145" s="157">
        <f>ROUND(I145*H145,2)</f>
        <v>0</v>
      </c>
      <c r="BL145" s="17" t="s">
        <v>212</v>
      </c>
      <c r="BM145" s="156" t="s">
        <v>445</v>
      </c>
    </row>
    <row r="146" spans="1:47" s="2" customFormat="1" ht="19.5">
      <c r="A146" s="32"/>
      <c r="B146" s="33"/>
      <c r="C146" s="32"/>
      <c r="D146" s="158" t="s">
        <v>213</v>
      </c>
      <c r="E146" s="32"/>
      <c r="F146" s="159" t="s">
        <v>360</v>
      </c>
      <c r="G146" s="32"/>
      <c r="H146" s="32"/>
      <c r="I146" s="160"/>
      <c r="J146" s="32"/>
      <c r="K146" s="32"/>
      <c r="L146" s="33"/>
      <c r="M146" s="161"/>
      <c r="N146" s="162"/>
      <c r="O146" s="58"/>
      <c r="P146" s="58"/>
      <c r="Q146" s="58"/>
      <c r="R146" s="58"/>
      <c r="S146" s="58"/>
      <c r="T146" s="59"/>
      <c r="U146" s="32"/>
      <c r="V146" s="32"/>
      <c r="W146" s="32"/>
      <c r="X146" s="32"/>
      <c r="Y146" s="32"/>
      <c r="Z146" s="32"/>
      <c r="AA146" s="32"/>
      <c r="AB146" s="32"/>
      <c r="AC146" s="32"/>
      <c r="AD146" s="32"/>
      <c r="AE146" s="32"/>
      <c r="AT146" s="17" t="s">
        <v>213</v>
      </c>
      <c r="AU146" s="17" t="s">
        <v>87</v>
      </c>
    </row>
    <row r="147" spans="1:65" s="2" customFormat="1" ht="21.75" customHeight="1">
      <c r="A147" s="32"/>
      <c r="B147" s="143"/>
      <c r="C147" s="144" t="s">
        <v>8</v>
      </c>
      <c r="D147" s="144" t="s">
        <v>208</v>
      </c>
      <c r="E147" s="145" t="s">
        <v>446</v>
      </c>
      <c r="F147" s="146" t="s">
        <v>447</v>
      </c>
      <c r="G147" s="147" t="s">
        <v>211</v>
      </c>
      <c r="H147" s="148">
        <v>1</v>
      </c>
      <c r="I147" s="149"/>
      <c r="J147" s="150">
        <f>ROUND(I147*H147,2)</f>
        <v>0</v>
      </c>
      <c r="K147" s="151"/>
      <c r="L147" s="33"/>
      <c r="M147" s="152" t="s">
        <v>1</v>
      </c>
      <c r="N147" s="153" t="s">
        <v>44</v>
      </c>
      <c r="O147" s="58"/>
      <c r="P147" s="154">
        <f>O147*H147</f>
        <v>0</v>
      </c>
      <c r="Q147" s="154">
        <v>0</v>
      </c>
      <c r="R147" s="154">
        <f>Q147*H147</f>
        <v>0</v>
      </c>
      <c r="S147" s="154">
        <v>0</v>
      </c>
      <c r="T147" s="155">
        <f>S147*H147</f>
        <v>0</v>
      </c>
      <c r="U147" s="32"/>
      <c r="V147" s="32"/>
      <c r="W147" s="32"/>
      <c r="X147" s="32"/>
      <c r="Y147" s="32"/>
      <c r="Z147" s="32"/>
      <c r="AA147" s="32"/>
      <c r="AB147" s="32"/>
      <c r="AC147" s="32"/>
      <c r="AD147" s="32"/>
      <c r="AE147" s="32"/>
      <c r="AR147" s="156" t="s">
        <v>212</v>
      </c>
      <c r="AT147" s="156" t="s">
        <v>208</v>
      </c>
      <c r="AU147" s="156" t="s">
        <v>87</v>
      </c>
      <c r="AY147" s="17" t="s">
        <v>207</v>
      </c>
      <c r="BE147" s="157">
        <f>IF(N147="základní",J147,0)</f>
        <v>0</v>
      </c>
      <c r="BF147" s="157">
        <f>IF(N147="snížená",J147,0)</f>
        <v>0</v>
      </c>
      <c r="BG147" s="157">
        <f>IF(N147="zákl. přenesená",J147,0)</f>
        <v>0</v>
      </c>
      <c r="BH147" s="157">
        <f>IF(N147="sníž. přenesená",J147,0)</f>
        <v>0</v>
      </c>
      <c r="BI147" s="157">
        <f>IF(N147="nulová",J147,0)</f>
        <v>0</v>
      </c>
      <c r="BJ147" s="17" t="s">
        <v>87</v>
      </c>
      <c r="BK147" s="157">
        <f>ROUND(I147*H147,2)</f>
        <v>0</v>
      </c>
      <c r="BL147" s="17" t="s">
        <v>212</v>
      </c>
      <c r="BM147" s="156" t="s">
        <v>448</v>
      </c>
    </row>
    <row r="148" spans="1:47" s="2" customFormat="1" ht="12">
      <c r="A148" s="32"/>
      <c r="B148" s="33"/>
      <c r="C148" s="32"/>
      <c r="D148" s="158" t="s">
        <v>213</v>
      </c>
      <c r="E148" s="32"/>
      <c r="F148" s="159" t="s">
        <v>447</v>
      </c>
      <c r="G148" s="32"/>
      <c r="H148" s="32"/>
      <c r="I148" s="160"/>
      <c r="J148" s="32"/>
      <c r="K148" s="32"/>
      <c r="L148" s="33"/>
      <c r="M148" s="161"/>
      <c r="N148" s="162"/>
      <c r="O148" s="58"/>
      <c r="P148" s="58"/>
      <c r="Q148" s="58"/>
      <c r="R148" s="58"/>
      <c r="S148" s="58"/>
      <c r="T148" s="59"/>
      <c r="U148" s="32"/>
      <c r="V148" s="32"/>
      <c r="W148" s="32"/>
      <c r="X148" s="32"/>
      <c r="Y148" s="32"/>
      <c r="Z148" s="32"/>
      <c r="AA148" s="32"/>
      <c r="AB148" s="32"/>
      <c r="AC148" s="32"/>
      <c r="AD148" s="32"/>
      <c r="AE148" s="32"/>
      <c r="AT148" s="17" t="s">
        <v>213</v>
      </c>
      <c r="AU148" s="17" t="s">
        <v>87</v>
      </c>
    </row>
    <row r="149" spans="1:47" s="2" customFormat="1" ht="29.25">
      <c r="A149" s="32"/>
      <c r="B149" s="33"/>
      <c r="C149" s="32"/>
      <c r="D149" s="158" t="s">
        <v>214</v>
      </c>
      <c r="E149" s="32"/>
      <c r="F149" s="163" t="s">
        <v>215</v>
      </c>
      <c r="G149" s="32"/>
      <c r="H149" s="32"/>
      <c r="I149" s="160"/>
      <c r="J149" s="32"/>
      <c r="K149" s="32"/>
      <c r="L149" s="33"/>
      <c r="M149" s="161"/>
      <c r="N149" s="162"/>
      <c r="O149" s="58"/>
      <c r="P149" s="58"/>
      <c r="Q149" s="58"/>
      <c r="R149" s="58"/>
      <c r="S149" s="58"/>
      <c r="T149" s="59"/>
      <c r="U149" s="32"/>
      <c r="V149" s="32"/>
      <c r="W149" s="32"/>
      <c r="X149" s="32"/>
      <c r="Y149" s="32"/>
      <c r="Z149" s="32"/>
      <c r="AA149" s="32"/>
      <c r="AB149" s="32"/>
      <c r="AC149" s="32"/>
      <c r="AD149" s="32"/>
      <c r="AE149" s="32"/>
      <c r="AT149" s="17" t="s">
        <v>214</v>
      </c>
      <c r="AU149" s="17" t="s">
        <v>87</v>
      </c>
    </row>
    <row r="150" spans="1:65" s="2" customFormat="1" ht="33" customHeight="1">
      <c r="A150" s="32"/>
      <c r="B150" s="143"/>
      <c r="C150" s="144" t="s">
        <v>238</v>
      </c>
      <c r="D150" s="144" t="s">
        <v>208</v>
      </c>
      <c r="E150" s="145" t="s">
        <v>374</v>
      </c>
      <c r="F150" s="146" t="s">
        <v>375</v>
      </c>
      <c r="G150" s="147" t="s">
        <v>211</v>
      </c>
      <c r="H150" s="148">
        <v>2</v>
      </c>
      <c r="I150" s="149"/>
      <c r="J150" s="150">
        <f>ROUND(I150*H150,2)</f>
        <v>0</v>
      </c>
      <c r="K150" s="151"/>
      <c r="L150" s="33"/>
      <c r="M150" s="152" t="s">
        <v>1</v>
      </c>
      <c r="N150" s="153" t="s">
        <v>44</v>
      </c>
      <c r="O150" s="58"/>
      <c r="P150" s="154">
        <f>O150*H150</f>
        <v>0</v>
      </c>
      <c r="Q150" s="154">
        <v>0</v>
      </c>
      <c r="R150" s="154">
        <f>Q150*H150</f>
        <v>0</v>
      </c>
      <c r="S150" s="154">
        <v>0</v>
      </c>
      <c r="T150" s="155">
        <f>S150*H150</f>
        <v>0</v>
      </c>
      <c r="U150" s="32"/>
      <c r="V150" s="32"/>
      <c r="W150" s="32"/>
      <c r="X150" s="32"/>
      <c r="Y150" s="32"/>
      <c r="Z150" s="32"/>
      <c r="AA150" s="32"/>
      <c r="AB150" s="32"/>
      <c r="AC150" s="32"/>
      <c r="AD150" s="32"/>
      <c r="AE150" s="32"/>
      <c r="AR150" s="156" t="s">
        <v>212</v>
      </c>
      <c r="AT150" s="156" t="s">
        <v>208</v>
      </c>
      <c r="AU150" s="156" t="s">
        <v>87</v>
      </c>
      <c r="AY150" s="17" t="s">
        <v>207</v>
      </c>
      <c r="BE150" s="157">
        <f>IF(N150="základní",J150,0)</f>
        <v>0</v>
      </c>
      <c r="BF150" s="157">
        <f>IF(N150="snížená",J150,0)</f>
        <v>0</v>
      </c>
      <c r="BG150" s="157">
        <f>IF(N150="zákl. přenesená",J150,0)</f>
        <v>0</v>
      </c>
      <c r="BH150" s="157">
        <f>IF(N150="sníž. přenesená",J150,0)</f>
        <v>0</v>
      </c>
      <c r="BI150" s="157">
        <f>IF(N150="nulová",J150,0)</f>
        <v>0</v>
      </c>
      <c r="BJ150" s="17" t="s">
        <v>87</v>
      </c>
      <c r="BK150" s="157">
        <f>ROUND(I150*H150,2)</f>
        <v>0</v>
      </c>
      <c r="BL150" s="17" t="s">
        <v>212</v>
      </c>
      <c r="BM150" s="156" t="s">
        <v>449</v>
      </c>
    </row>
    <row r="151" spans="1:47" s="2" customFormat="1" ht="29.25">
      <c r="A151" s="32"/>
      <c r="B151" s="33"/>
      <c r="C151" s="32"/>
      <c r="D151" s="158" t="s">
        <v>213</v>
      </c>
      <c r="E151" s="32"/>
      <c r="F151" s="159" t="s">
        <v>375</v>
      </c>
      <c r="G151" s="32"/>
      <c r="H151" s="32"/>
      <c r="I151" s="160"/>
      <c r="J151" s="32"/>
      <c r="K151" s="32"/>
      <c r="L151" s="33"/>
      <c r="M151" s="161"/>
      <c r="N151" s="162"/>
      <c r="O151" s="58"/>
      <c r="P151" s="58"/>
      <c r="Q151" s="58"/>
      <c r="R151" s="58"/>
      <c r="S151" s="58"/>
      <c r="T151" s="59"/>
      <c r="U151" s="32"/>
      <c r="V151" s="32"/>
      <c r="W151" s="32"/>
      <c r="X151" s="32"/>
      <c r="Y151" s="32"/>
      <c r="Z151" s="32"/>
      <c r="AA151" s="32"/>
      <c r="AB151" s="32"/>
      <c r="AC151" s="32"/>
      <c r="AD151" s="32"/>
      <c r="AE151" s="32"/>
      <c r="AT151" s="17" t="s">
        <v>213</v>
      </c>
      <c r="AU151" s="17" t="s">
        <v>87</v>
      </c>
    </row>
    <row r="152" spans="1:65" s="2" customFormat="1" ht="33" customHeight="1">
      <c r="A152" s="32"/>
      <c r="B152" s="143"/>
      <c r="C152" s="144" t="s">
        <v>269</v>
      </c>
      <c r="D152" s="144" t="s">
        <v>208</v>
      </c>
      <c r="E152" s="145" t="s">
        <v>377</v>
      </c>
      <c r="F152" s="146" t="s">
        <v>378</v>
      </c>
      <c r="G152" s="147" t="s">
        <v>211</v>
      </c>
      <c r="H152" s="148">
        <v>2</v>
      </c>
      <c r="I152" s="149"/>
      <c r="J152" s="150">
        <f>ROUND(I152*H152,2)</f>
        <v>0</v>
      </c>
      <c r="K152" s="151"/>
      <c r="L152" s="33"/>
      <c r="M152" s="152" t="s">
        <v>1</v>
      </c>
      <c r="N152" s="153" t="s">
        <v>44</v>
      </c>
      <c r="O152" s="58"/>
      <c r="P152" s="154">
        <f>O152*H152</f>
        <v>0</v>
      </c>
      <c r="Q152" s="154">
        <v>0</v>
      </c>
      <c r="R152" s="154">
        <f>Q152*H152</f>
        <v>0</v>
      </c>
      <c r="S152" s="154">
        <v>0</v>
      </c>
      <c r="T152" s="155">
        <f>S152*H152</f>
        <v>0</v>
      </c>
      <c r="U152" s="32"/>
      <c r="V152" s="32"/>
      <c r="W152" s="32"/>
      <c r="X152" s="32"/>
      <c r="Y152" s="32"/>
      <c r="Z152" s="32"/>
      <c r="AA152" s="32"/>
      <c r="AB152" s="32"/>
      <c r="AC152" s="32"/>
      <c r="AD152" s="32"/>
      <c r="AE152" s="32"/>
      <c r="AR152" s="156" t="s">
        <v>212</v>
      </c>
      <c r="AT152" s="156" t="s">
        <v>208</v>
      </c>
      <c r="AU152" s="156" t="s">
        <v>87</v>
      </c>
      <c r="AY152" s="17" t="s">
        <v>207</v>
      </c>
      <c r="BE152" s="157">
        <f>IF(N152="základní",J152,0)</f>
        <v>0</v>
      </c>
      <c r="BF152" s="157">
        <f>IF(N152="snížená",J152,0)</f>
        <v>0</v>
      </c>
      <c r="BG152" s="157">
        <f>IF(N152="zákl. přenesená",J152,0)</f>
        <v>0</v>
      </c>
      <c r="BH152" s="157">
        <f>IF(N152="sníž. přenesená",J152,0)</f>
        <v>0</v>
      </c>
      <c r="BI152" s="157">
        <f>IF(N152="nulová",J152,0)</f>
        <v>0</v>
      </c>
      <c r="BJ152" s="17" t="s">
        <v>87</v>
      </c>
      <c r="BK152" s="157">
        <f>ROUND(I152*H152,2)</f>
        <v>0</v>
      </c>
      <c r="BL152" s="17" t="s">
        <v>212</v>
      </c>
      <c r="BM152" s="156" t="s">
        <v>450</v>
      </c>
    </row>
    <row r="153" spans="1:47" s="2" customFormat="1" ht="29.25">
      <c r="A153" s="32"/>
      <c r="B153" s="33"/>
      <c r="C153" s="32"/>
      <c r="D153" s="158" t="s">
        <v>213</v>
      </c>
      <c r="E153" s="32"/>
      <c r="F153" s="159" t="s">
        <v>378</v>
      </c>
      <c r="G153" s="32"/>
      <c r="H153" s="32"/>
      <c r="I153" s="160"/>
      <c r="J153" s="32"/>
      <c r="K153" s="32"/>
      <c r="L153" s="33"/>
      <c r="M153" s="161"/>
      <c r="N153" s="162"/>
      <c r="O153" s="58"/>
      <c r="P153" s="58"/>
      <c r="Q153" s="58"/>
      <c r="R153" s="58"/>
      <c r="S153" s="58"/>
      <c r="T153" s="59"/>
      <c r="U153" s="32"/>
      <c r="V153" s="32"/>
      <c r="W153" s="32"/>
      <c r="X153" s="32"/>
      <c r="Y153" s="32"/>
      <c r="Z153" s="32"/>
      <c r="AA153" s="32"/>
      <c r="AB153" s="32"/>
      <c r="AC153" s="32"/>
      <c r="AD153" s="32"/>
      <c r="AE153" s="32"/>
      <c r="AT153" s="17" t="s">
        <v>213</v>
      </c>
      <c r="AU153" s="17" t="s">
        <v>87</v>
      </c>
    </row>
    <row r="154" spans="1:65" s="2" customFormat="1" ht="16.5" customHeight="1">
      <c r="A154" s="32"/>
      <c r="B154" s="143"/>
      <c r="C154" s="144" t="s">
        <v>243</v>
      </c>
      <c r="D154" s="144" t="s">
        <v>208</v>
      </c>
      <c r="E154" s="145" t="s">
        <v>380</v>
      </c>
      <c r="F154" s="146" t="s">
        <v>381</v>
      </c>
      <c r="G154" s="147" t="s">
        <v>211</v>
      </c>
      <c r="H154" s="148">
        <v>5</v>
      </c>
      <c r="I154" s="149"/>
      <c r="J154" s="150">
        <f>ROUND(I154*H154,2)</f>
        <v>0</v>
      </c>
      <c r="K154" s="151"/>
      <c r="L154" s="33"/>
      <c r="M154" s="152" t="s">
        <v>1</v>
      </c>
      <c r="N154" s="153" t="s">
        <v>44</v>
      </c>
      <c r="O154" s="58"/>
      <c r="P154" s="154">
        <f>O154*H154</f>
        <v>0</v>
      </c>
      <c r="Q154" s="154">
        <v>0</v>
      </c>
      <c r="R154" s="154">
        <f>Q154*H154</f>
        <v>0</v>
      </c>
      <c r="S154" s="154">
        <v>0</v>
      </c>
      <c r="T154" s="155">
        <f>S154*H154</f>
        <v>0</v>
      </c>
      <c r="U154" s="32"/>
      <c r="V154" s="32"/>
      <c r="W154" s="32"/>
      <c r="X154" s="32"/>
      <c r="Y154" s="32"/>
      <c r="Z154" s="32"/>
      <c r="AA154" s="32"/>
      <c r="AB154" s="32"/>
      <c r="AC154" s="32"/>
      <c r="AD154" s="32"/>
      <c r="AE154" s="32"/>
      <c r="AR154" s="156" t="s">
        <v>212</v>
      </c>
      <c r="AT154" s="156" t="s">
        <v>208</v>
      </c>
      <c r="AU154" s="156" t="s">
        <v>87</v>
      </c>
      <c r="AY154" s="17" t="s">
        <v>207</v>
      </c>
      <c r="BE154" s="157">
        <f>IF(N154="základní",J154,0)</f>
        <v>0</v>
      </c>
      <c r="BF154" s="157">
        <f>IF(N154="snížená",J154,0)</f>
        <v>0</v>
      </c>
      <c r="BG154" s="157">
        <f>IF(N154="zákl. přenesená",J154,0)</f>
        <v>0</v>
      </c>
      <c r="BH154" s="157">
        <f>IF(N154="sníž. přenesená",J154,0)</f>
        <v>0</v>
      </c>
      <c r="BI154" s="157">
        <f>IF(N154="nulová",J154,0)</f>
        <v>0</v>
      </c>
      <c r="BJ154" s="17" t="s">
        <v>87</v>
      </c>
      <c r="BK154" s="157">
        <f>ROUND(I154*H154,2)</f>
        <v>0</v>
      </c>
      <c r="BL154" s="17" t="s">
        <v>212</v>
      </c>
      <c r="BM154" s="156" t="s">
        <v>451</v>
      </c>
    </row>
    <row r="155" spans="1:47" s="2" customFormat="1" ht="12">
      <c r="A155" s="32"/>
      <c r="B155" s="33"/>
      <c r="C155" s="32"/>
      <c r="D155" s="158" t="s">
        <v>213</v>
      </c>
      <c r="E155" s="32"/>
      <c r="F155" s="159" t="s">
        <v>381</v>
      </c>
      <c r="G155" s="32"/>
      <c r="H155" s="32"/>
      <c r="I155" s="160"/>
      <c r="J155" s="32"/>
      <c r="K155" s="32"/>
      <c r="L155" s="33"/>
      <c r="M155" s="161"/>
      <c r="N155" s="162"/>
      <c r="O155" s="58"/>
      <c r="P155" s="58"/>
      <c r="Q155" s="58"/>
      <c r="R155" s="58"/>
      <c r="S155" s="58"/>
      <c r="T155" s="59"/>
      <c r="U155" s="32"/>
      <c r="V155" s="32"/>
      <c r="W155" s="32"/>
      <c r="X155" s="32"/>
      <c r="Y155" s="32"/>
      <c r="Z155" s="32"/>
      <c r="AA155" s="32"/>
      <c r="AB155" s="32"/>
      <c r="AC155" s="32"/>
      <c r="AD155" s="32"/>
      <c r="AE155" s="32"/>
      <c r="AT155" s="17" t="s">
        <v>213</v>
      </c>
      <c r="AU155" s="17" t="s">
        <v>87</v>
      </c>
    </row>
    <row r="156" spans="1:65" s="2" customFormat="1" ht="16.5" customHeight="1">
      <c r="A156" s="32"/>
      <c r="B156" s="143"/>
      <c r="C156" s="144" t="s">
        <v>276</v>
      </c>
      <c r="D156" s="144" t="s">
        <v>208</v>
      </c>
      <c r="E156" s="145" t="s">
        <v>383</v>
      </c>
      <c r="F156" s="146" t="s">
        <v>384</v>
      </c>
      <c r="G156" s="147" t="s">
        <v>211</v>
      </c>
      <c r="H156" s="148">
        <v>2</v>
      </c>
      <c r="I156" s="149"/>
      <c r="J156" s="150">
        <f>ROUND(I156*H156,2)</f>
        <v>0</v>
      </c>
      <c r="K156" s="151"/>
      <c r="L156" s="33"/>
      <c r="M156" s="152" t="s">
        <v>1</v>
      </c>
      <c r="N156" s="153" t="s">
        <v>44</v>
      </c>
      <c r="O156" s="58"/>
      <c r="P156" s="154">
        <f>O156*H156</f>
        <v>0</v>
      </c>
      <c r="Q156" s="154">
        <v>0</v>
      </c>
      <c r="R156" s="154">
        <f>Q156*H156</f>
        <v>0</v>
      </c>
      <c r="S156" s="154">
        <v>0</v>
      </c>
      <c r="T156" s="155">
        <f>S156*H156</f>
        <v>0</v>
      </c>
      <c r="U156" s="32"/>
      <c r="V156" s="32"/>
      <c r="W156" s="32"/>
      <c r="X156" s="32"/>
      <c r="Y156" s="32"/>
      <c r="Z156" s="32"/>
      <c r="AA156" s="32"/>
      <c r="AB156" s="32"/>
      <c r="AC156" s="32"/>
      <c r="AD156" s="32"/>
      <c r="AE156" s="32"/>
      <c r="AR156" s="156" t="s">
        <v>212</v>
      </c>
      <c r="AT156" s="156" t="s">
        <v>208</v>
      </c>
      <c r="AU156" s="156" t="s">
        <v>87</v>
      </c>
      <c r="AY156" s="17" t="s">
        <v>207</v>
      </c>
      <c r="BE156" s="157">
        <f>IF(N156="základní",J156,0)</f>
        <v>0</v>
      </c>
      <c r="BF156" s="157">
        <f>IF(N156="snížená",J156,0)</f>
        <v>0</v>
      </c>
      <c r="BG156" s="157">
        <f>IF(N156="zákl. přenesená",J156,0)</f>
        <v>0</v>
      </c>
      <c r="BH156" s="157">
        <f>IF(N156="sníž. přenesená",J156,0)</f>
        <v>0</v>
      </c>
      <c r="BI156" s="157">
        <f>IF(N156="nulová",J156,0)</f>
        <v>0</v>
      </c>
      <c r="BJ156" s="17" t="s">
        <v>87</v>
      </c>
      <c r="BK156" s="157">
        <f>ROUND(I156*H156,2)</f>
        <v>0</v>
      </c>
      <c r="BL156" s="17" t="s">
        <v>212</v>
      </c>
      <c r="BM156" s="156" t="s">
        <v>452</v>
      </c>
    </row>
    <row r="157" spans="1:47" s="2" customFormat="1" ht="12">
      <c r="A157" s="32"/>
      <c r="B157" s="33"/>
      <c r="C157" s="32"/>
      <c r="D157" s="158" t="s">
        <v>213</v>
      </c>
      <c r="E157" s="32"/>
      <c r="F157" s="159" t="s">
        <v>384</v>
      </c>
      <c r="G157" s="32"/>
      <c r="H157" s="32"/>
      <c r="I157" s="160"/>
      <c r="J157" s="32"/>
      <c r="K157" s="32"/>
      <c r="L157" s="33"/>
      <c r="M157" s="161"/>
      <c r="N157" s="162"/>
      <c r="O157" s="58"/>
      <c r="P157" s="58"/>
      <c r="Q157" s="58"/>
      <c r="R157" s="58"/>
      <c r="S157" s="58"/>
      <c r="T157" s="59"/>
      <c r="U157" s="32"/>
      <c r="V157" s="32"/>
      <c r="W157" s="32"/>
      <c r="X157" s="32"/>
      <c r="Y157" s="32"/>
      <c r="Z157" s="32"/>
      <c r="AA157" s="32"/>
      <c r="AB157" s="32"/>
      <c r="AC157" s="32"/>
      <c r="AD157" s="32"/>
      <c r="AE157" s="32"/>
      <c r="AT157" s="17" t="s">
        <v>213</v>
      </c>
      <c r="AU157" s="17" t="s">
        <v>87</v>
      </c>
    </row>
    <row r="158" spans="1:65" s="2" customFormat="1" ht="21.75" customHeight="1">
      <c r="A158" s="32"/>
      <c r="B158" s="143"/>
      <c r="C158" s="144" t="s">
        <v>246</v>
      </c>
      <c r="D158" s="144" t="s">
        <v>208</v>
      </c>
      <c r="E158" s="145" t="s">
        <v>395</v>
      </c>
      <c r="F158" s="146" t="s">
        <v>396</v>
      </c>
      <c r="G158" s="147" t="s">
        <v>211</v>
      </c>
      <c r="H158" s="148">
        <v>2</v>
      </c>
      <c r="I158" s="149"/>
      <c r="J158" s="150">
        <f>ROUND(I158*H158,2)</f>
        <v>0</v>
      </c>
      <c r="K158" s="151"/>
      <c r="L158" s="33"/>
      <c r="M158" s="152" t="s">
        <v>1</v>
      </c>
      <c r="N158" s="153" t="s">
        <v>44</v>
      </c>
      <c r="O158" s="58"/>
      <c r="P158" s="154">
        <f>O158*H158</f>
        <v>0</v>
      </c>
      <c r="Q158" s="154">
        <v>0</v>
      </c>
      <c r="R158" s="154">
        <f>Q158*H158</f>
        <v>0</v>
      </c>
      <c r="S158" s="154">
        <v>0</v>
      </c>
      <c r="T158" s="155">
        <f>S158*H158</f>
        <v>0</v>
      </c>
      <c r="U158" s="32"/>
      <c r="V158" s="32"/>
      <c r="W158" s="32"/>
      <c r="X158" s="32"/>
      <c r="Y158" s="32"/>
      <c r="Z158" s="32"/>
      <c r="AA158" s="32"/>
      <c r="AB158" s="32"/>
      <c r="AC158" s="32"/>
      <c r="AD158" s="32"/>
      <c r="AE158" s="32"/>
      <c r="AR158" s="156" t="s">
        <v>212</v>
      </c>
      <c r="AT158" s="156" t="s">
        <v>208</v>
      </c>
      <c r="AU158" s="156" t="s">
        <v>87</v>
      </c>
      <c r="AY158" s="17" t="s">
        <v>207</v>
      </c>
      <c r="BE158" s="157">
        <f>IF(N158="základní",J158,0)</f>
        <v>0</v>
      </c>
      <c r="BF158" s="157">
        <f>IF(N158="snížená",J158,0)</f>
        <v>0</v>
      </c>
      <c r="BG158" s="157">
        <f>IF(N158="zákl. přenesená",J158,0)</f>
        <v>0</v>
      </c>
      <c r="BH158" s="157">
        <f>IF(N158="sníž. přenesená",J158,0)</f>
        <v>0</v>
      </c>
      <c r="BI158" s="157">
        <f>IF(N158="nulová",J158,0)</f>
        <v>0</v>
      </c>
      <c r="BJ158" s="17" t="s">
        <v>87</v>
      </c>
      <c r="BK158" s="157">
        <f>ROUND(I158*H158,2)</f>
        <v>0</v>
      </c>
      <c r="BL158" s="17" t="s">
        <v>212</v>
      </c>
      <c r="BM158" s="156" t="s">
        <v>453</v>
      </c>
    </row>
    <row r="159" spans="1:47" s="2" customFormat="1" ht="12">
      <c r="A159" s="32"/>
      <c r="B159" s="33"/>
      <c r="C159" s="32"/>
      <c r="D159" s="158" t="s">
        <v>213</v>
      </c>
      <c r="E159" s="32"/>
      <c r="F159" s="159" t="s">
        <v>396</v>
      </c>
      <c r="G159" s="32"/>
      <c r="H159" s="32"/>
      <c r="I159" s="160"/>
      <c r="J159" s="32"/>
      <c r="K159" s="32"/>
      <c r="L159" s="33"/>
      <c r="M159" s="161"/>
      <c r="N159" s="162"/>
      <c r="O159" s="58"/>
      <c r="P159" s="58"/>
      <c r="Q159" s="58"/>
      <c r="R159" s="58"/>
      <c r="S159" s="58"/>
      <c r="T159" s="59"/>
      <c r="U159" s="32"/>
      <c r="V159" s="32"/>
      <c r="W159" s="32"/>
      <c r="X159" s="32"/>
      <c r="Y159" s="32"/>
      <c r="Z159" s="32"/>
      <c r="AA159" s="32"/>
      <c r="AB159" s="32"/>
      <c r="AC159" s="32"/>
      <c r="AD159" s="32"/>
      <c r="AE159" s="32"/>
      <c r="AT159" s="17" t="s">
        <v>213</v>
      </c>
      <c r="AU159" s="17" t="s">
        <v>87</v>
      </c>
    </row>
    <row r="160" spans="1:65" s="2" customFormat="1" ht="21.75" customHeight="1">
      <c r="A160" s="32"/>
      <c r="B160" s="143"/>
      <c r="C160" s="144" t="s">
        <v>7</v>
      </c>
      <c r="D160" s="144" t="s">
        <v>208</v>
      </c>
      <c r="E160" s="145" t="s">
        <v>398</v>
      </c>
      <c r="F160" s="146" t="s">
        <v>399</v>
      </c>
      <c r="G160" s="147" t="s">
        <v>211</v>
      </c>
      <c r="H160" s="148">
        <v>5</v>
      </c>
      <c r="I160" s="149"/>
      <c r="J160" s="150">
        <f>ROUND(I160*H160,2)</f>
        <v>0</v>
      </c>
      <c r="K160" s="151"/>
      <c r="L160" s="33"/>
      <c r="M160" s="152" t="s">
        <v>1</v>
      </c>
      <c r="N160" s="153" t="s">
        <v>44</v>
      </c>
      <c r="O160" s="58"/>
      <c r="P160" s="154">
        <f>O160*H160</f>
        <v>0</v>
      </c>
      <c r="Q160" s="154">
        <v>0</v>
      </c>
      <c r="R160" s="154">
        <f>Q160*H160</f>
        <v>0</v>
      </c>
      <c r="S160" s="154">
        <v>0</v>
      </c>
      <c r="T160" s="155">
        <f>S160*H160</f>
        <v>0</v>
      </c>
      <c r="U160" s="32"/>
      <c r="V160" s="32"/>
      <c r="W160" s="32"/>
      <c r="X160" s="32"/>
      <c r="Y160" s="32"/>
      <c r="Z160" s="32"/>
      <c r="AA160" s="32"/>
      <c r="AB160" s="32"/>
      <c r="AC160" s="32"/>
      <c r="AD160" s="32"/>
      <c r="AE160" s="32"/>
      <c r="AR160" s="156" t="s">
        <v>212</v>
      </c>
      <c r="AT160" s="156" t="s">
        <v>208</v>
      </c>
      <c r="AU160" s="156" t="s">
        <v>87</v>
      </c>
      <c r="AY160" s="17" t="s">
        <v>207</v>
      </c>
      <c r="BE160" s="157">
        <f>IF(N160="základní",J160,0)</f>
        <v>0</v>
      </c>
      <c r="BF160" s="157">
        <f>IF(N160="snížená",J160,0)</f>
        <v>0</v>
      </c>
      <c r="BG160" s="157">
        <f>IF(N160="zákl. přenesená",J160,0)</f>
        <v>0</v>
      </c>
      <c r="BH160" s="157">
        <f>IF(N160="sníž. přenesená",J160,0)</f>
        <v>0</v>
      </c>
      <c r="BI160" s="157">
        <f>IF(N160="nulová",J160,0)</f>
        <v>0</v>
      </c>
      <c r="BJ160" s="17" t="s">
        <v>87</v>
      </c>
      <c r="BK160" s="157">
        <f>ROUND(I160*H160,2)</f>
        <v>0</v>
      </c>
      <c r="BL160" s="17" t="s">
        <v>212</v>
      </c>
      <c r="BM160" s="156" t="s">
        <v>454</v>
      </c>
    </row>
    <row r="161" spans="1:47" s="2" customFormat="1" ht="12">
      <c r="A161" s="32"/>
      <c r="B161" s="33"/>
      <c r="C161" s="32"/>
      <c r="D161" s="158" t="s">
        <v>213</v>
      </c>
      <c r="E161" s="32"/>
      <c r="F161" s="159" t="s">
        <v>399</v>
      </c>
      <c r="G161" s="32"/>
      <c r="H161" s="32"/>
      <c r="I161" s="160"/>
      <c r="J161" s="32"/>
      <c r="K161" s="32"/>
      <c r="L161" s="33"/>
      <c r="M161" s="161"/>
      <c r="N161" s="162"/>
      <c r="O161" s="58"/>
      <c r="P161" s="58"/>
      <c r="Q161" s="58"/>
      <c r="R161" s="58"/>
      <c r="S161" s="58"/>
      <c r="T161" s="59"/>
      <c r="U161" s="32"/>
      <c r="V161" s="32"/>
      <c r="W161" s="32"/>
      <c r="X161" s="32"/>
      <c r="Y161" s="32"/>
      <c r="Z161" s="32"/>
      <c r="AA161" s="32"/>
      <c r="AB161" s="32"/>
      <c r="AC161" s="32"/>
      <c r="AD161" s="32"/>
      <c r="AE161" s="32"/>
      <c r="AT161" s="17" t="s">
        <v>213</v>
      </c>
      <c r="AU161" s="17" t="s">
        <v>87</v>
      </c>
    </row>
    <row r="162" spans="1:65" s="2" customFormat="1" ht="16.5" customHeight="1">
      <c r="A162" s="32"/>
      <c r="B162" s="143"/>
      <c r="C162" s="144" t="s">
        <v>250</v>
      </c>
      <c r="D162" s="144" t="s">
        <v>208</v>
      </c>
      <c r="E162" s="145" t="s">
        <v>401</v>
      </c>
      <c r="F162" s="146" t="s">
        <v>402</v>
      </c>
      <c r="G162" s="147" t="s">
        <v>211</v>
      </c>
      <c r="H162" s="148">
        <v>7</v>
      </c>
      <c r="I162" s="149"/>
      <c r="J162" s="150">
        <f>ROUND(I162*H162,2)</f>
        <v>0</v>
      </c>
      <c r="K162" s="151"/>
      <c r="L162" s="33"/>
      <c r="M162" s="152" t="s">
        <v>1</v>
      </c>
      <c r="N162" s="153" t="s">
        <v>44</v>
      </c>
      <c r="O162" s="58"/>
      <c r="P162" s="154">
        <f>O162*H162</f>
        <v>0</v>
      </c>
      <c r="Q162" s="154">
        <v>0</v>
      </c>
      <c r="R162" s="154">
        <f>Q162*H162</f>
        <v>0</v>
      </c>
      <c r="S162" s="154">
        <v>0</v>
      </c>
      <c r="T162" s="155">
        <f>S162*H162</f>
        <v>0</v>
      </c>
      <c r="U162" s="32"/>
      <c r="V162" s="32"/>
      <c r="W162" s="32"/>
      <c r="X162" s="32"/>
      <c r="Y162" s="32"/>
      <c r="Z162" s="32"/>
      <c r="AA162" s="32"/>
      <c r="AB162" s="32"/>
      <c r="AC162" s="32"/>
      <c r="AD162" s="32"/>
      <c r="AE162" s="32"/>
      <c r="AR162" s="156" t="s">
        <v>212</v>
      </c>
      <c r="AT162" s="156" t="s">
        <v>208</v>
      </c>
      <c r="AU162" s="156" t="s">
        <v>87</v>
      </c>
      <c r="AY162" s="17" t="s">
        <v>207</v>
      </c>
      <c r="BE162" s="157">
        <f>IF(N162="základní",J162,0)</f>
        <v>0</v>
      </c>
      <c r="BF162" s="157">
        <f>IF(N162="snížená",J162,0)</f>
        <v>0</v>
      </c>
      <c r="BG162" s="157">
        <f>IF(N162="zákl. přenesená",J162,0)</f>
        <v>0</v>
      </c>
      <c r="BH162" s="157">
        <f>IF(N162="sníž. přenesená",J162,0)</f>
        <v>0</v>
      </c>
      <c r="BI162" s="157">
        <f>IF(N162="nulová",J162,0)</f>
        <v>0</v>
      </c>
      <c r="BJ162" s="17" t="s">
        <v>87</v>
      </c>
      <c r="BK162" s="157">
        <f>ROUND(I162*H162,2)</f>
        <v>0</v>
      </c>
      <c r="BL162" s="17" t="s">
        <v>212</v>
      </c>
      <c r="BM162" s="156" t="s">
        <v>455</v>
      </c>
    </row>
    <row r="163" spans="1:47" s="2" customFormat="1" ht="12">
      <c r="A163" s="32"/>
      <c r="B163" s="33"/>
      <c r="C163" s="32"/>
      <c r="D163" s="158" t="s">
        <v>213</v>
      </c>
      <c r="E163" s="32"/>
      <c r="F163" s="159" t="s">
        <v>402</v>
      </c>
      <c r="G163" s="32"/>
      <c r="H163" s="32"/>
      <c r="I163" s="160"/>
      <c r="J163" s="32"/>
      <c r="K163" s="32"/>
      <c r="L163" s="33"/>
      <c r="M163" s="161"/>
      <c r="N163" s="162"/>
      <c r="O163" s="58"/>
      <c r="P163" s="58"/>
      <c r="Q163" s="58"/>
      <c r="R163" s="58"/>
      <c r="S163" s="58"/>
      <c r="T163" s="59"/>
      <c r="U163" s="32"/>
      <c r="V163" s="32"/>
      <c r="W163" s="32"/>
      <c r="X163" s="32"/>
      <c r="Y163" s="32"/>
      <c r="Z163" s="32"/>
      <c r="AA163" s="32"/>
      <c r="AB163" s="32"/>
      <c r="AC163" s="32"/>
      <c r="AD163" s="32"/>
      <c r="AE163" s="32"/>
      <c r="AT163" s="17" t="s">
        <v>213</v>
      </c>
      <c r="AU163" s="17" t="s">
        <v>87</v>
      </c>
    </row>
    <row r="164" spans="1:65" s="2" customFormat="1" ht="16.5" customHeight="1">
      <c r="A164" s="32"/>
      <c r="B164" s="143"/>
      <c r="C164" s="144" t="s">
        <v>289</v>
      </c>
      <c r="D164" s="144" t="s">
        <v>208</v>
      </c>
      <c r="E164" s="145" t="s">
        <v>404</v>
      </c>
      <c r="F164" s="146" t="s">
        <v>405</v>
      </c>
      <c r="G164" s="147" t="s">
        <v>211</v>
      </c>
      <c r="H164" s="148">
        <v>4</v>
      </c>
      <c r="I164" s="149"/>
      <c r="J164" s="150">
        <f>ROUND(I164*H164,2)</f>
        <v>0</v>
      </c>
      <c r="K164" s="151"/>
      <c r="L164" s="33"/>
      <c r="M164" s="152" t="s">
        <v>1</v>
      </c>
      <c r="N164" s="153" t="s">
        <v>44</v>
      </c>
      <c r="O164" s="58"/>
      <c r="P164" s="154">
        <f>O164*H164</f>
        <v>0</v>
      </c>
      <c r="Q164" s="154">
        <v>0</v>
      </c>
      <c r="R164" s="154">
        <f>Q164*H164</f>
        <v>0</v>
      </c>
      <c r="S164" s="154">
        <v>0</v>
      </c>
      <c r="T164" s="155">
        <f>S164*H164</f>
        <v>0</v>
      </c>
      <c r="U164" s="32"/>
      <c r="V164" s="32"/>
      <c r="W164" s="32"/>
      <c r="X164" s="32"/>
      <c r="Y164" s="32"/>
      <c r="Z164" s="32"/>
      <c r="AA164" s="32"/>
      <c r="AB164" s="32"/>
      <c r="AC164" s="32"/>
      <c r="AD164" s="32"/>
      <c r="AE164" s="32"/>
      <c r="AR164" s="156" t="s">
        <v>212</v>
      </c>
      <c r="AT164" s="156" t="s">
        <v>208</v>
      </c>
      <c r="AU164" s="156" t="s">
        <v>87</v>
      </c>
      <c r="AY164" s="17" t="s">
        <v>207</v>
      </c>
      <c r="BE164" s="157">
        <f>IF(N164="základní",J164,0)</f>
        <v>0</v>
      </c>
      <c r="BF164" s="157">
        <f>IF(N164="snížená",J164,0)</f>
        <v>0</v>
      </c>
      <c r="BG164" s="157">
        <f>IF(N164="zákl. přenesená",J164,0)</f>
        <v>0</v>
      </c>
      <c r="BH164" s="157">
        <f>IF(N164="sníž. přenesená",J164,0)</f>
        <v>0</v>
      </c>
      <c r="BI164" s="157">
        <f>IF(N164="nulová",J164,0)</f>
        <v>0</v>
      </c>
      <c r="BJ164" s="17" t="s">
        <v>87</v>
      </c>
      <c r="BK164" s="157">
        <f>ROUND(I164*H164,2)</f>
        <v>0</v>
      </c>
      <c r="BL164" s="17" t="s">
        <v>212</v>
      </c>
      <c r="BM164" s="156" t="s">
        <v>456</v>
      </c>
    </row>
    <row r="165" spans="1:47" s="2" customFormat="1" ht="12">
      <c r="A165" s="32"/>
      <c r="B165" s="33"/>
      <c r="C165" s="32"/>
      <c r="D165" s="158" t="s">
        <v>213</v>
      </c>
      <c r="E165" s="32"/>
      <c r="F165" s="159" t="s">
        <v>405</v>
      </c>
      <c r="G165" s="32"/>
      <c r="H165" s="32"/>
      <c r="I165" s="160"/>
      <c r="J165" s="32"/>
      <c r="K165" s="32"/>
      <c r="L165" s="33"/>
      <c r="M165" s="161"/>
      <c r="N165" s="162"/>
      <c r="O165" s="58"/>
      <c r="P165" s="58"/>
      <c r="Q165" s="58"/>
      <c r="R165" s="58"/>
      <c r="S165" s="58"/>
      <c r="T165" s="59"/>
      <c r="U165" s="32"/>
      <c r="V165" s="32"/>
      <c r="W165" s="32"/>
      <c r="X165" s="32"/>
      <c r="Y165" s="32"/>
      <c r="Z165" s="32"/>
      <c r="AA165" s="32"/>
      <c r="AB165" s="32"/>
      <c r="AC165" s="32"/>
      <c r="AD165" s="32"/>
      <c r="AE165" s="32"/>
      <c r="AT165" s="17" t="s">
        <v>213</v>
      </c>
      <c r="AU165" s="17" t="s">
        <v>87</v>
      </c>
    </row>
    <row r="166" spans="1:65" s="2" customFormat="1" ht="21.75" customHeight="1">
      <c r="A166" s="32"/>
      <c r="B166" s="143"/>
      <c r="C166" s="144" t="s">
        <v>253</v>
      </c>
      <c r="D166" s="144" t="s">
        <v>208</v>
      </c>
      <c r="E166" s="145" t="s">
        <v>457</v>
      </c>
      <c r="F166" s="146" t="s">
        <v>458</v>
      </c>
      <c r="G166" s="147" t="s">
        <v>211</v>
      </c>
      <c r="H166" s="148">
        <v>1</v>
      </c>
      <c r="I166" s="149"/>
      <c r="J166" s="150">
        <f>ROUND(I166*H166,2)</f>
        <v>0</v>
      </c>
      <c r="K166" s="151"/>
      <c r="L166" s="33"/>
      <c r="M166" s="152" t="s">
        <v>1</v>
      </c>
      <c r="N166" s="153" t="s">
        <v>44</v>
      </c>
      <c r="O166" s="58"/>
      <c r="P166" s="154">
        <f>O166*H166</f>
        <v>0</v>
      </c>
      <c r="Q166" s="154">
        <v>0</v>
      </c>
      <c r="R166" s="154">
        <f>Q166*H166</f>
        <v>0</v>
      </c>
      <c r="S166" s="154">
        <v>0</v>
      </c>
      <c r="T166" s="155">
        <f>S166*H166</f>
        <v>0</v>
      </c>
      <c r="U166" s="32"/>
      <c r="V166" s="32"/>
      <c r="W166" s="32"/>
      <c r="X166" s="32"/>
      <c r="Y166" s="32"/>
      <c r="Z166" s="32"/>
      <c r="AA166" s="32"/>
      <c r="AB166" s="32"/>
      <c r="AC166" s="32"/>
      <c r="AD166" s="32"/>
      <c r="AE166" s="32"/>
      <c r="AR166" s="156" t="s">
        <v>212</v>
      </c>
      <c r="AT166" s="156" t="s">
        <v>208</v>
      </c>
      <c r="AU166" s="156" t="s">
        <v>87</v>
      </c>
      <c r="AY166" s="17" t="s">
        <v>207</v>
      </c>
      <c r="BE166" s="157">
        <f>IF(N166="základní",J166,0)</f>
        <v>0</v>
      </c>
      <c r="BF166" s="157">
        <f>IF(N166="snížená",J166,0)</f>
        <v>0</v>
      </c>
      <c r="BG166" s="157">
        <f>IF(N166="zákl. přenesená",J166,0)</f>
        <v>0</v>
      </c>
      <c r="BH166" s="157">
        <f>IF(N166="sníž. přenesená",J166,0)</f>
        <v>0</v>
      </c>
      <c r="BI166" s="157">
        <f>IF(N166="nulová",J166,0)</f>
        <v>0</v>
      </c>
      <c r="BJ166" s="17" t="s">
        <v>87</v>
      </c>
      <c r="BK166" s="157">
        <f>ROUND(I166*H166,2)</f>
        <v>0</v>
      </c>
      <c r="BL166" s="17" t="s">
        <v>212</v>
      </c>
      <c r="BM166" s="156" t="s">
        <v>459</v>
      </c>
    </row>
    <row r="167" spans="1:47" s="2" customFormat="1" ht="19.5">
      <c r="A167" s="32"/>
      <c r="B167" s="33"/>
      <c r="C167" s="32"/>
      <c r="D167" s="158" t="s">
        <v>213</v>
      </c>
      <c r="E167" s="32"/>
      <c r="F167" s="159" t="s">
        <v>458</v>
      </c>
      <c r="G167" s="32"/>
      <c r="H167" s="32"/>
      <c r="I167" s="160"/>
      <c r="J167" s="32"/>
      <c r="K167" s="32"/>
      <c r="L167" s="33"/>
      <c r="M167" s="161"/>
      <c r="N167" s="162"/>
      <c r="O167" s="58"/>
      <c r="P167" s="58"/>
      <c r="Q167" s="58"/>
      <c r="R167" s="58"/>
      <c r="S167" s="58"/>
      <c r="T167" s="59"/>
      <c r="U167" s="32"/>
      <c r="V167" s="32"/>
      <c r="W167" s="32"/>
      <c r="X167" s="32"/>
      <c r="Y167" s="32"/>
      <c r="Z167" s="32"/>
      <c r="AA167" s="32"/>
      <c r="AB167" s="32"/>
      <c r="AC167" s="32"/>
      <c r="AD167" s="32"/>
      <c r="AE167" s="32"/>
      <c r="AT167" s="17" t="s">
        <v>213</v>
      </c>
      <c r="AU167" s="17" t="s">
        <v>87</v>
      </c>
    </row>
    <row r="168" spans="1:65" s="2" customFormat="1" ht="21.75" customHeight="1">
      <c r="A168" s="32"/>
      <c r="B168" s="143"/>
      <c r="C168" s="144" t="s">
        <v>296</v>
      </c>
      <c r="D168" s="144" t="s">
        <v>208</v>
      </c>
      <c r="E168" s="145" t="s">
        <v>422</v>
      </c>
      <c r="F168" s="146" t="s">
        <v>423</v>
      </c>
      <c r="G168" s="147" t="s">
        <v>211</v>
      </c>
      <c r="H168" s="148">
        <v>1</v>
      </c>
      <c r="I168" s="149"/>
      <c r="J168" s="150">
        <f>ROUND(I168*H168,2)</f>
        <v>0</v>
      </c>
      <c r="K168" s="151"/>
      <c r="L168" s="33"/>
      <c r="M168" s="152" t="s">
        <v>1</v>
      </c>
      <c r="N168" s="153" t="s">
        <v>44</v>
      </c>
      <c r="O168" s="58"/>
      <c r="P168" s="154">
        <f>O168*H168</f>
        <v>0</v>
      </c>
      <c r="Q168" s="154">
        <v>0</v>
      </c>
      <c r="R168" s="154">
        <f>Q168*H168</f>
        <v>0</v>
      </c>
      <c r="S168" s="154">
        <v>0</v>
      </c>
      <c r="T168" s="155">
        <f>S168*H168</f>
        <v>0</v>
      </c>
      <c r="U168" s="32"/>
      <c r="V168" s="32"/>
      <c r="W168" s="32"/>
      <c r="X168" s="32"/>
      <c r="Y168" s="32"/>
      <c r="Z168" s="32"/>
      <c r="AA168" s="32"/>
      <c r="AB168" s="32"/>
      <c r="AC168" s="32"/>
      <c r="AD168" s="32"/>
      <c r="AE168" s="32"/>
      <c r="AR168" s="156" t="s">
        <v>212</v>
      </c>
      <c r="AT168" s="156" t="s">
        <v>208</v>
      </c>
      <c r="AU168" s="156" t="s">
        <v>87</v>
      </c>
      <c r="AY168" s="17" t="s">
        <v>207</v>
      </c>
      <c r="BE168" s="157">
        <f>IF(N168="základní",J168,0)</f>
        <v>0</v>
      </c>
      <c r="BF168" s="157">
        <f>IF(N168="snížená",J168,0)</f>
        <v>0</v>
      </c>
      <c r="BG168" s="157">
        <f>IF(N168="zákl. přenesená",J168,0)</f>
        <v>0</v>
      </c>
      <c r="BH168" s="157">
        <f>IF(N168="sníž. přenesená",J168,0)</f>
        <v>0</v>
      </c>
      <c r="BI168" s="157">
        <f>IF(N168="nulová",J168,0)</f>
        <v>0</v>
      </c>
      <c r="BJ168" s="17" t="s">
        <v>87</v>
      </c>
      <c r="BK168" s="157">
        <f>ROUND(I168*H168,2)</f>
        <v>0</v>
      </c>
      <c r="BL168" s="17" t="s">
        <v>212</v>
      </c>
      <c r="BM168" s="156" t="s">
        <v>460</v>
      </c>
    </row>
    <row r="169" spans="1:47" s="2" customFormat="1" ht="12">
      <c r="A169" s="32"/>
      <c r="B169" s="33"/>
      <c r="C169" s="32"/>
      <c r="D169" s="158" t="s">
        <v>213</v>
      </c>
      <c r="E169" s="32"/>
      <c r="F169" s="159" t="s">
        <v>423</v>
      </c>
      <c r="G169" s="32"/>
      <c r="H169" s="32"/>
      <c r="I169" s="160"/>
      <c r="J169" s="32"/>
      <c r="K169" s="32"/>
      <c r="L169" s="33"/>
      <c r="M169" s="161"/>
      <c r="N169" s="162"/>
      <c r="O169" s="58"/>
      <c r="P169" s="58"/>
      <c r="Q169" s="58"/>
      <c r="R169" s="58"/>
      <c r="S169" s="58"/>
      <c r="T169" s="59"/>
      <c r="U169" s="32"/>
      <c r="V169" s="32"/>
      <c r="W169" s="32"/>
      <c r="X169" s="32"/>
      <c r="Y169" s="32"/>
      <c r="Z169" s="32"/>
      <c r="AA169" s="32"/>
      <c r="AB169" s="32"/>
      <c r="AC169" s="32"/>
      <c r="AD169" s="32"/>
      <c r="AE169" s="32"/>
      <c r="AT169" s="17" t="s">
        <v>213</v>
      </c>
      <c r="AU169" s="17" t="s">
        <v>87</v>
      </c>
    </row>
    <row r="170" spans="1:47" s="2" customFormat="1" ht="19.5">
      <c r="A170" s="32"/>
      <c r="B170" s="33"/>
      <c r="C170" s="32"/>
      <c r="D170" s="158" t="s">
        <v>214</v>
      </c>
      <c r="E170" s="32"/>
      <c r="F170" s="163" t="s">
        <v>425</v>
      </c>
      <c r="G170" s="32"/>
      <c r="H170" s="32"/>
      <c r="I170" s="160"/>
      <c r="J170" s="32"/>
      <c r="K170" s="32"/>
      <c r="L170" s="33"/>
      <c r="M170" s="161"/>
      <c r="N170" s="162"/>
      <c r="O170" s="58"/>
      <c r="P170" s="58"/>
      <c r="Q170" s="58"/>
      <c r="R170" s="58"/>
      <c r="S170" s="58"/>
      <c r="T170" s="59"/>
      <c r="U170" s="32"/>
      <c r="V170" s="32"/>
      <c r="W170" s="32"/>
      <c r="X170" s="32"/>
      <c r="Y170" s="32"/>
      <c r="Z170" s="32"/>
      <c r="AA170" s="32"/>
      <c r="AB170" s="32"/>
      <c r="AC170" s="32"/>
      <c r="AD170" s="32"/>
      <c r="AE170" s="32"/>
      <c r="AT170" s="17" t="s">
        <v>214</v>
      </c>
      <c r="AU170" s="17" t="s">
        <v>87</v>
      </c>
    </row>
    <row r="171" spans="1:65" s="2" customFormat="1" ht="21.75" customHeight="1">
      <c r="A171" s="32"/>
      <c r="B171" s="143"/>
      <c r="C171" s="144" t="s">
        <v>258</v>
      </c>
      <c r="D171" s="144" t="s">
        <v>208</v>
      </c>
      <c r="E171" s="145" t="s">
        <v>426</v>
      </c>
      <c r="F171" s="146" t="s">
        <v>427</v>
      </c>
      <c r="G171" s="147" t="s">
        <v>267</v>
      </c>
      <c r="H171" s="148">
        <v>300</v>
      </c>
      <c r="I171" s="149"/>
      <c r="J171" s="150">
        <f>ROUND(I171*H171,2)</f>
        <v>0</v>
      </c>
      <c r="K171" s="151"/>
      <c r="L171" s="33"/>
      <c r="M171" s="152" t="s">
        <v>1</v>
      </c>
      <c r="N171" s="153" t="s">
        <v>44</v>
      </c>
      <c r="O171" s="58"/>
      <c r="P171" s="154">
        <f>O171*H171</f>
        <v>0</v>
      </c>
      <c r="Q171" s="154">
        <v>0</v>
      </c>
      <c r="R171" s="154">
        <f>Q171*H171</f>
        <v>0</v>
      </c>
      <c r="S171" s="154">
        <v>0</v>
      </c>
      <c r="T171" s="155">
        <f>S171*H171</f>
        <v>0</v>
      </c>
      <c r="U171" s="32"/>
      <c r="V171" s="32"/>
      <c r="W171" s="32"/>
      <c r="X171" s="32"/>
      <c r="Y171" s="32"/>
      <c r="Z171" s="32"/>
      <c r="AA171" s="32"/>
      <c r="AB171" s="32"/>
      <c r="AC171" s="32"/>
      <c r="AD171" s="32"/>
      <c r="AE171" s="32"/>
      <c r="AR171" s="156" t="s">
        <v>212</v>
      </c>
      <c r="AT171" s="156" t="s">
        <v>208</v>
      </c>
      <c r="AU171" s="156" t="s">
        <v>87</v>
      </c>
      <c r="AY171" s="17" t="s">
        <v>207</v>
      </c>
      <c r="BE171" s="157">
        <f>IF(N171="základní",J171,0)</f>
        <v>0</v>
      </c>
      <c r="BF171" s="157">
        <f>IF(N171="snížená",J171,0)</f>
        <v>0</v>
      </c>
      <c r="BG171" s="157">
        <f>IF(N171="zákl. přenesená",J171,0)</f>
        <v>0</v>
      </c>
      <c r="BH171" s="157">
        <f>IF(N171="sníž. přenesená",J171,0)</f>
        <v>0</v>
      </c>
      <c r="BI171" s="157">
        <f>IF(N171="nulová",J171,0)</f>
        <v>0</v>
      </c>
      <c r="BJ171" s="17" t="s">
        <v>87</v>
      </c>
      <c r="BK171" s="157">
        <f>ROUND(I171*H171,2)</f>
        <v>0</v>
      </c>
      <c r="BL171" s="17" t="s">
        <v>212</v>
      </c>
      <c r="BM171" s="156" t="s">
        <v>461</v>
      </c>
    </row>
    <row r="172" spans="1:47" s="2" customFormat="1" ht="12">
      <c r="A172" s="32"/>
      <c r="B172" s="33"/>
      <c r="C172" s="32"/>
      <c r="D172" s="158" t="s">
        <v>213</v>
      </c>
      <c r="E172" s="32"/>
      <c r="F172" s="159" t="s">
        <v>427</v>
      </c>
      <c r="G172" s="32"/>
      <c r="H172" s="32"/>
      <c r="I172" s="160"/>
      <c r="J172" s="32"/>
      <c r="K172" s="32"/>
      <c r="L172" s="33"/>
      <c r="M172" s="161"/>
      <c r="N172" s="162"/>
      <c r="O172" s="58"/>
      <c r="P172" s="58"/>
      <c r="Q172" s="58"/>
      <c r="R172" s="58"/>
      <c r="S172" s="58"/>
      <c r="T172" s="59"/>
      <c r="U172" s="32"/>
      <c r="V172" s="32"/>
      <c r="W172" s="32"/>
      <c r="X172" s="32"/>
      <c r="Y172" s="32"/>
      <c r="Z172" s="32"/>
      <c r="AA172" s="32"/>
      <c r="AB172" s="32"/>
      <c r="AC172" s="32"/>
      <c r="AD172" s="32"/>
      <c r="AE172" s="32"/>
      <c r="AT172" s="17" t="s">
        <v>213</v>
      </c>
      <c r="AU172" s="17" t="s">
        <v>87</v>
      </c>
    </row>
    <row r="173" spans="1:65" s="2" customFormat="1" ht="33" customHeight="1">
      <c r="A173" s="32"/>
      <c r="B173" s="143"/>
      <c r="C173" s="144" t="s">
        <v>303</v>
      </c>
      <c r="D173" s="144" t="s">
        <v>208</v>
      </c>
      <c r="E173" s="145" t="s">
        <v>311</v>
      </c>
      <c r="F173" s="146" t="s">
        <v>312</v>
      </c>
      <c r="G173" s="147" t="s">
        <v>313</v>
      </c>
      <c r="H173" s="148">
        <v>50</v>
      </c>
      <c r="I173" s="149"/>
      <c r="J173" s="150">
        <f>ROUND(I173*H173,2)</f>
        <v>0</v>
      </c>
      <c r="K173" s="151"/>
      <c r="L173" s="33"/>
      <c r="M173" s="152" t="s">
        <v>1</v>
      </c>
      <c r="N173" s="153" t="s">
        <v>44</v>
      </c>
      <c r="O173" s="58"/>
      <c r="P173" s="154">
        <f>O173*H173</f>
        <v>0</v>
      </c>
      <c r="Q173" s="154">
        <v>0</v>
      </c>
      <c r="R173" s="154">
        <f>Q173*H173</f>
        <v>0</v>
      </c>
      <c r="S173" s="154">
        <v>0</v>
      </c>
      <c r="T173" s="155">
        <f>S173*H173</f>
        <v>0</v>
      </c>
      <c r="U173" s="32"/>
      <c r="V173" s="32"/>
      <c r="W173" s="32"/>
      <c r="X173" s="32"/>
      <c r="Y173" s="32"/>
      <c r="Z173" s="32"/>
      <c r="AA173" s="32"/>
      <c r="AB173" s="32"/>
      <c r="AC173" s="32"/>
      <c r="AD173" s="32"/>
      <c r="AE173" s="32"/>
      <c r="AR173" s="156" t="s">
        <v>212</v>
      </c>
      <c r="AT173" s="156" t="s">
        <v>208</v>
      </c>
      <c r="AU173" s="156" t="s">
        <v>87</v>
      </c>
      <c r="AY173" s="17" t="s">
        <v>207</v>
      </c>
      <c r="BE173" s="157">
        <f>IF(N173="základní",J173,0)</f>
        <v>0</v>
      </c>
      <c r="BF173" s="157">
        <f>IF(N173="snížená",J173,0)</f>
        <v>0</v>
      </c>
      <c r="BG173" s="157">
        <f>IF(N173="zákl. přenesená",J173,0)</f>
        <v>0</v>
      </c>
      <c r="BH173" s="157">
        <f>IF(N173="sníž. přenesená",J173,0)</f>
        <v>0</v>
      </c>
      <c r="BI173" s="157">
        <f>IF(N173="nulová",J173,0)</f>
        <v>0</v>
      </c>
      <c r="BJ173" s="17" t="s">
        <v>87</v>
      </c>
      <c r="BK173" s="157">
        <f>ROUND(I173*H173,2)</f>
        <v>0</v>
      </c>
      <c r="BL173" s="17" t="s">
        <v>212</v>
      </c>
      <c r="BM173" s="156" t="s">
        <v>462</v>
      </c>
    </row>
    <row r="174" spans="1:47" s="2" customFormat="1" ht="19.5">
      <c r="A174" s="32"/>
      <c r="B174" s="33"/>
      <c r="C174" s="32"/>
      <c r="D174" s="158" t="s">
        <v>213</v>
      </c>
      <c r="E174" s="32"/>
      <c r="F174" s="159" t="s">
        <v>312</v>
      </c>
      <c r="G174" s="32"/>
      <c r="H174" s="32"/>
      <c r="I174" s="160"/>
      <c r="J174" s="32"/>
      <c r="K174" s="32"/>
      <c r="L174" s="33"/>
      <c r="M174" s="164"/>
      <c r="N174" s="165"/>
      <c r="O174" s="166"/>
      <c r="P174" s="166"/>
      <c r="Q174" s="166"/>
      <c r="R174" s="166"/>
      <c r="S174" s="166"/>
      <c r="T174" s="167"/>
      <c r="U174" s="32"/>
      <c r="V174" s="32"/>
      <c r="W174" s="32"/>
      <c r="X174" s="32"/>
      <c r="Y174" s="32"/>
      <c r="Z174" s="32"/>
      <c r="AA174" s="32"/>
      <c r="AB174" s="32"/>
      <c r="AC174" s="32"/>
      <c r="AD174" s="32"/>
      <c r="AE174" s="32"/>
      <c r="AT174" s="17" t="s">
        <v>213</v>
      </c>
      <c r="AU174" s="17" t="s">
        <v>87</v>
      </c>
    </row>
    <row r="175" spans="1:31" s="2" customFormat="1" ht="6.95" customHeight="1">
      <c r="A175" s="32"/>
      <c r="B175" s="47"/>
      <c r="C175" s="48"/>
      <c r="D175" s="48"/>
      <c r="E175" s="48"/>
      <c r="F175" s="48"/>
      <c r="G175" s="48"/>
      <c r="H175" s="48"/>
      <c r="I175" s="48"/>
      <c r="J175" s="48"/>
      <c r="K175" s="48"/>
      <c r="L175" s="33"/>
      <c r="M175" s="32"/>
      <c r="O175" s="32"/>
      <c r="P175" s="32"/>
      <c r="Q175" s="32"/>
      <c r="R175" s="32"/>
      <c r="S175" s="32"/>
      <c r="T175" s="32"/>
      <c r="U175" s="32"/>
      <c r="V175" s="32"/>
      <c r="W175" s="32"/>
      <c r="X175" s="32"/>
      <c r="Y175" s="32"/>
      <c r="Z175" s="32"/>
      <c r="AA175" s="32"/>
      <c r="AB175" s="32"/>
      <c r="AC175" s="32"/>
      <c r="AD175" s="32"/>
      <c r="AE175" s="32"/>
    </row>
  </sheetData>
  <autoFilter ref="C116:K174"/>
  <mergeCells count="9">
    <mergeCell ref="E87:H87"/>
    <mergeCell ref="E107:H107"/>
    <mergeCell ref="E109:H10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26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2" t="s">
        <v>5</v>
      </c>
      <c r="M2" s="243"/>
      <c r="N2" s="243"/>
      <c r="O2" s="243"/>
      <c r="P2" s="243"/>
      <c r="Q2" s="243"/>
      <c r="R2" s="243"/>
      <c r="S2" s="243"/>
      <c r="T2" s="243"/>
      <c r="U2" s="243"/>
      <c r="V2" s="243"/>
      <c r="AT2" s="17" t="s">
        <v>101</v>
      </c>
    </row>
    <row r="3" spans="2:46" s="1" customFormat="1" ht="6.95" customHeight="1" hidden="1">
      <c r="B3" s="18"/>
      <c r="C3" s="19"/>
      <c r="D3" s="19"/>
      <c r="E3" s="19"/>
      <c r="F3" s="19"/>
      <c r="G3" s="19"/>
      <c r="H3" s="19"/>
      <c r="I3" s="19"/>
      <c r="J3" s="19"/>
      <c r="K3" s="19"/>
      <c r="L3" s="20"/>
      <c r="AT3" s="17" t="s">
        <v>89</v>
      </c>
    </row>
    <row r="4" spans="2:46" s="1" customFormat="1" ht="24.95" customHeight="1" hidden="1">
      <c r="B4" s="20"/>
      <c r="D4" s="21" t="s">
        <v>183</v>
      </c>
      <c r="L4" s="20"/>
      <c r="M4" s="98" t="s">
        <v>10</v>
      </c>
      <c r="AT4" s="17" t="s">
        <v>3</v>
      </c>
    </row>
    <row r="5" spans="2:12" s="1" customFormat="1" ht="6.95" customHeight="1" hidden="1">
      <c r="B5" s="20"/>
      <c r="L5" s="20"/>
    </row>
    <row r="6" spans="2:12" s="1" customFormat="1" ht="12" customHeight="1" hidden="1">
      <c r="B6" s="20"/>
      <c r="D6" s="27" t="s">
        <v>16</v>
      </c>
      <c r="L6" s="20"/>
    </row>
    <row r="7" spans="2:12" s="1" customFormat="1" ht="16.5" customHeight="1" hidden="1">
      <c r="B7" s="20"/>
      <c r="E7" s="259" t="str">
        <f>'Rekapitulace stavby'!K6</f>
        <v>Oprava nástupišť č. 5 a 6 v žst. Brno hl.n.</v>
      </c>
      <c r="F7" s="260"/>
      <c r="G7" s="260"/>
      <c r="H7" s="260"/>
      <c r="L7" s="20"/>
    </row>
    <row r="8" spans="1:31" s="2" customFormat="1" ht="12" customHeight="1" hidden="1">
      <c r="A8" s="32"/>
      <c r="B8" s="33"/>
      <c r="C8" s="32"/>
      <c r="D8" s="27" t="s">
        <v>184</v>
      </c>
      <c r="E8" s="32"/>
      <c r="F8" s="32"/>
      <c r="G8" s="32"/>
      <c r="H8" s="32"/>
      <c r="I8" s="32"/>
      <c r="J8" s="32"/>
      <c r="K8" s="32"/>
      <c r="L8" s="42"/>
      <c r="S8" s="32"/>
      <c r="T8" s="32"/>
      <c r="U8" s="32"/>
      <c r="V8" s="32"/>
      <c r="W8" s="32"/>
      <c r="X8" s="32"/>
      <c r="Y8" s="32"/>
      <c r="Z8" s="32"/>
      <c r="AA8" s="32"/>
      <c r="AB8" s="32"/>
      <c r="AC8" s="32"/>
      <c r="AD8" s="32"/>
      <c r="AE8" s="32"/>
    </row>
    <row r="9" spans="1:31" s="2" customFormat="1" ht="16.5" customHeight="1" hidden="1">
      <c r="A9" s="32"/>
      <c r="B9" s="33"/>
      <c r="C9" s="32"/>
      <c r="D9" s="32"/>
      <c r="E9" s="232" t="s">
        <v>463</v>
      </c>
      <c r="F9" s="258"/>
      <c r="G9" s="258"/>
      <c r="H9" s="258"/>
      <c r="I9" s="32"/>
      <c r="J9" s="32"/>
      <c r="K9" s="32"/>
      <c r="L9" s="42"/>
      <c r="S9" s="32"/>
      <c r="T9" s="32"/>
      <c r="U9" s="32"/>
      <c r="V9" s="32"/>
      <c r="W9" s="32"/>
      <c r="X9" s="32"/>
      <c r="Y9" s="32"/>
      <c r="Z9" s="32"/>
      <c r="AA9" s="32"/>
      <c r="AB9" s="32"/>
      <c r="AC9" s="32"/>
      <c r="AD9" s="32"/>
      <c r="AE9" s="32"/>
    </row>
    <row r="10" spans="1:31" s="2" customFormat="1" ht="12" hidden="1">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hidden="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hidden="1">
      <c r="A12" s="32"/>
      <c r="B12" s="33"/>
      <c r="C12" s="32"/>
      <c r="D12" s="27" t="s">
        <v>20</v>
      </c>
      <c r="E12" s="32"/>
      <c r="F12" s="25" t="s">
        <v>21</v>
      </c>
      <c r="G12" s="32"/>
      <c r="H12" s="32"/>
      <c r="I12" s="27" t="s">
        <v>22</v>
      </c>
      <c r="J12" s="55" t="str">
        <f>'Rekapitulace stavby'!AN8</f>
        <v>18. 2. 2021</v>
      </c>
      <c r="K12" s="32"/>
      <c r="L12" s="42"/>
      <c r="S12" s="32"/>
      <c r="T12" s="32"/>
      <c r="U12" s="32"/>
      <c r="V12" s="32"/>
      <c r="W12" s="32"/>
      <c r="X12" s="32"/>
      <c r="Y12" s="32"/>
      <c r="Z12" s="32"/>
      <c r="AA12" s="32"/>
      <c r="AB12" s="32"/>
      <c r="AC12" s="32"/>
      <c r="AD12" s="32"/>
      <c r="AE12" s="32"/>
    </row>
    <row r="13" spans="1:31" s="2" customFormat="1" ht="10.9" customHeight="1" hidden="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hidden="1">
      <c r="A14" s="32"/>
      <c r="B14" s="33"/>
      <c r="C14" s="32"/>
      <c r="D14" s="27" t="s">
        <v>24</v>
      </c>
      <c r="E14" s="32"/>
      <c r="F14" s="32"/>
      <c r="G14" s="32"/>
      <c r="H14" s="32"/>
      <c r="I14" s="27" t="s">
        <v>25</v>
      </c>
      <c r="J14" s="25" t="s">
        <v>26</v>
      </c>
      <c r="K14" s="32"/>
      <c r="L14" s="42"/>
      <c r="S14" s="32"/>
      <c r="T14" s="32"/>
      <c r="U14" s="32"/>
      <c r="V14" s="32"/>
      <c r="W14" s="32"/>
      <c r="X14" s="32"/>
      <c r="Y14" s="32"/>
      <c r="Z14" s="32"/>
      <c r="AA14" s="32"/>
      <c r="AB14" s="32"/>
      <c r="AC14" s="32"/>
      <c r="AD14" s="32"/>
      <c r="AE14" s="32"/>
    </row>
    <row r="15" spans="1:31" s="2" customFormat="1" ht="18" customHeight="1" hidden="1">
      <c r="A15" s="32"/>
      <c r="B15" s="33"/>
      <c r="C15" s="32"/>
      <c r="D15" s="32"/>
      <c r="E15" s="25" t="s">
        <v>27</v>
      </c>
      <c r="F15" s="32"/>
      <c r="G15" s="32"/>
      <c r="H15" s="32"/>
      <c r="I15" s="27" t="s">
        <v>28</v>
      </c>
      <c r="J15" s="25" t="s">
        <v>29</v>
      </c>
      <c r="K15" s="32"/>
      <c r="L15" s="42"/>
      <c r="S15" s="32"/>
      <c r="T15" s="32"/>
      <c r="U15" s="32"/>
      <c r="V15" s="32"/>
      <c r="W15" s="32"/>
      <c r="X15" s="32"/>
      <c r="Y15" s="32"/>
      <c r="Z15" s="32"/>
      <c r="AA15" s="32"/>
      <c r="AB15" s="32"/>
      <c r="AC15" s="32"/>
      <c r="AD15" s="32"/>
      <c r="AE15" s="32"/>
    </row>
    <row r="16" spans="1:31" s="2" customFormat="1" ht="6.95" customHeight="1" hidden="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hidden="1">
      <c r="A17" s="32"/>
      <c r="B17" s="33"/>
      <c r="C17" s="32"/>
      <c r="D17" s="27" t="s">
        <v>30</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hidden="1">
      <c r="A18" s="32"/>
      <c r="B18" s="33"/>
      <c r="C18" s="32"/>
      <c r="D18" s="32"/>
      <c r="E18" s="261" t="str">
        <f>'Rekapitulace stavby'!E14</f>
        <v>Vyplň údaj</v>
      </c>
      <c r="F18" s="247"/>
      <c r="G18" s="247"/>
      <c r="H18" s="247"/>
      <c r="I18" s="27" t="s">
        <v>28</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hidden="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hidden="1">
      <c r="A20" s="32"/>
      <c r="B20" s="33"/>
      <c r="C20" s="32"/>
      <c r="D20" s="27" t="s">
        <v>32</v>
      </c>
      <c r="E20" s="32"/>
      <c r="F20" s="32"/>
      <c r="G20" s="32"/>
      <c r="H20" s="32"/>
      <c r="I20" s="27" t="s">
        <v>25</v>
      </c>
      <c r="J20" s="25" t="s">
        <v>33</v>
      </c>
      <c r="K20" s="32"/>
      <c r="L20" s="42"/>
      <c r="S20" s="32"/>
      <c r="T20" s="32"/>
      <c r="U20" s="32"/>
      <c r="V20" s="32"/>
      <c r="W20" s="32"/>
      <c r="X20" s="32"/>
      <c r="Y20" s="32"/>
      <c r="Z20" s="32"/>
      <c r="AA20" s="32"/>
      <c r="AB20" s="32"/>
      <c r="AC20" s="32"/>
      <c r="AD20" s="32"/>
      <c r="AE20" s="32"/>
    </row>
    <row r="21" spans="1:31" s="2" customFormat="1" ht="18" customHeight="1" hidden="1">
      <c r="A21" s="32"/>
      <c r="B21" s="33"/>
      <c r="C21" s="32"/>
      <c r="D21" s="32"/>
      <c r="E21" s="25" t="s">
        <v>34</v>
      </c>
      <c r="F21" s="32"/>
      <c r="G21" s="32"/>
      <c r="H21" s="32"/>
      <c r="I21" s="27" t="s">
        <v>28</v>
      </c>
      <c r="J21" s="25" t="s">
        <v>35</v>
      </c>
      <c r="K21" s="32"/>
      <c r="L21" s="42"/>
      <c r="S21" s="32"/>
      <c r="T21" s="32"/>
      <c r="U21" s="32"/>
      <c r="V21" s="32"/>
      <c r="W21" s="32"/>
      <c r="X21" s="32"/>
      <c r="Y21" s="32"/>
      <c r="Z21" s="32"/>
      <c r="AA21" s="32"/>
      <c r="AB21" s="32"/>
      <c r="AC21" s="32"/>
      <c r="AD21" s="32"/>
      <c r="AE21" s="32"/>
    </row>
    <row r="22" spans="1:31" s="2" customFormat="1" ht="6.95" customHeight="1" hidden="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hidden="1">
      <c r="A23" s="32"/>
      <c r="B23" s="33"/>
      <c r="C23" s="32"/>
      <c r="D23" s="27" t="s">
        <v>37</v>
      </c>
      <c r="E23" s="32"/>
      <c r="F23" s="32"/>
      <c r="G23" s="32"/>
      <c r="H23" s="32"/>
      <c r="I23" s="27" t="s">
        <v>25</v>
      </c>
      <c r="J23" s="25" t="s">
        <v>33</v>
      </c>
      <c r="K23" s="32"/>
      <c r="L23" s="42"/>
      <c r="S23" s="32"/>
      <c r="T23" s="32"/>
      <c r="U23" s="32"/>
      <c r="V23" s="32"/>
      <c r="W23" s="32"/>
      <c r="X23" s="32"/>
      <c r="Y23" s="32"/>
      <c r="Z23" s="32"/>
      <c r="AA23" s="32"/>
      <c r="AB23" s="32"/>
      <c r="AC23" s="32"/>
      <c r="AD23" s="32"/>
      <c r="AE23" s="32"/>
    </row>
    <row r="24" spans="1:31" s="2" customFormat="1" ht="18" customHeight="1" hidden="1">
      <c r="A24" s="32"/>
      <c r="B24" s="33"/>
      <c r="C24" s="32"/>
      <c r="D24" s="32"/>
      <c r="E24" s="25" t="s">
        <v>34</v>
      </c>
      <c r="F24" s="32"/>
      <c r="G24" s="32"/>
      <c r="H24" s="32"/>
      <c r="I24" s="27" t="s">
        <v>28</v>
      </c>
      <c r="J24" s="25" t="s">
        <v>35</v>
      </c>
      <c r="K24" s="32"/>
      <c r="L24" s="42"/>
      <c r="S24" s="32"/>
      <c r="T24" s="32"/>
      <c r="U24" s="32"/>
      <c r="V24" s="32"/>
      <c r="W24" s="32"/>
      <c r="X24" s="32"/>
      <c r="Y24" s="32"/>
      <c r="Z24" s="32"/>
      <c r="AA24" s="32"/>
      <c r="AB24" s="32"/>
      <c r="AC24" s="32"/>
      <c r="AD24" s="32"/>
      <c r="AE24" s="32"/>
    </row>
    <row r="25" spans="1:31" s="2" customFormat="1" ht="6.95" customHeight="1" hidden="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hidden="1">
      <c r="A26" s="32"/>
      <c r="B26" s="33"/>
      <c r="C26" s="32"/>
      <c r="D26" s="27" t="s">
        <v>38</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hidden="1">
      <c r="A27" s="99"/>
      <c r="B27" s="100"/>
      <c r="C27" s="99"/>
      <c r="D27" s="99"/>
      <c r="E27" s="251" t="s">
        <v>1</v>
      </c>
      <c r="F27" s="251"/>
      <c r="G27" s="251"/>
      <c r="H27" s="251"/>
      <c r="I27" s="99"/>
      <c r="J27" s="99"/>
      <c r="K27" s="99"/>
      <c r="L27" s="101"/>
      <c r="S27" s="99"/>
      <c r="T27" s="99"/>
      <c r="U27" s="99"/>
      <c r="V27" s="99"/>
      <c r="W27" s="99"/>
      <c r="X27" s="99"/>
      <c r="Y27" s="99"/>
      <c r="Z27" s="99"/>
      <c r="AA27" s="99"/>
      <c r="AB27" s="99"/>
      <c r="AC27" s="99"/>
      <c r="AD27" s="99"/>
      <c r="AE27" s="99"/>
    </row>
    <row r="28" spans="1:31" s="2" customFormat="1" ht="6.95" customHeight="1" hidden="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hidden="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hidden="1">
      <c r="A30" s="32"/>
      <c r="B30" s="33"/>
      <c r="C30" s="32"/>
      <c r="D30" s="102" t="s">
        <v>39</v>
      </c>
      <c r="E30" s="32"/>
      <c r="F30" s="32"/>
      <c r="G30" s="32"/>
      <c r="H30" s="32"/>
      <c r="I30" s="32"/>
      <c r="J30" s="71">
        <f>ROUND(J117,2)</f>
        <v>0</v>
      </c>
      <c r="K30" s="32"/>
      <c r="L30" s="42"/>
      <c r="S30" s="32"/>
      <c r="T30" s="32"/>
      <c r="U30" s="32"/>
      <c r="V30" s="32"/>
      <c r="W30" s="32"/>
      <c r="X30" s="32"/>
      <c r="Y30" s="32"/>
      <c r="Z30" s="32"/>
      <c r="AA30" s="32"/>
      <c r="AB30" s="32"/>
      <c r="AC30" s="32"/>
      <c r="AD30" s="32"/>
      <c r="AE30" s="32"/>
    </row>
    <row r="31" spans="1:31" s="2" customFormat="1" ht="6.95" customHeight="1" hidden="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hidden="1">
      <c r="A32" s="32"/>
      <c r="B32" s="33"/>
      <c r="C32" s="32"/>
      <c r="D32" s="32"/>
      <c r="E32" s="32"/>
      <c r="F32" s="36" t="s">
        <v>41</v>
      </c>
      <c r="G32" s="32"/>
      <c r="H32" s="32"/>
      <c r="I32" s="36" t="s">
        <v>40</v>
      </c>
      <c r="J32" s="36" t="s">
        <v>42</v>
      </c>
      <c r="K32" s="32"/>
      <c r="L32" s="42"/>
      <c r="S32" s="32"/>
      <c r="T32" s="32"/>
      <c r="U32" s="32"/>
      <c r="V32" s="32"/>
      <c r="W32" s="32"/>
      <c r="X32" s="32"/>
      <c r="Y32" s="32"/>
      <c r="Z32" s="32"/>
      <c r="AA32" s="32"/>
      <c r="AB32" s="32"/>
      <c r="AC32" s="32"/>
      <c r="AD32" s="32"/>
      <c r="AE32" s="32"/>
    </row>
    <row r="33" spans="1:31" s="2" customFormat="1" ht="14.45" customHeight="1" hidden="1">
      <c r="A33" s="32"/>
      <c r="B33" s="33"/>
      <c r="C33" s="32"/>
      <c r="D33" s="103" t="s">
        <v>43</v>
      </c>
      <c r="E33" s="27" t="s">
        <v>44</v>
      </c>
      <c r="F33" s="104">
        <f>ROUND((SUM(BE117:BE268)),2)</f>
        <v>0</v>
      </c>
      <c r="G33" s="32"/>
      <c r="H33" s="32"/>
      <c r="I33" s="105">
        <v>0.21</v>
      </c>
      <c r="J33" s="104">
        <f>ROUND(((SUM(BE117:BE268))*I33),2)</f>
        <v>0</v>
      </c>
      <c r="K33" s="32"/>
      <c r="L33" s="42"/>
      <c r="S33" s="32"/>
      <c r="T33" s="32"/>
      <c r="U33" s="32"/>
      <c r="V33" s="32"/>
      <c r="W33" s="32"/>
      <c r="X33" s="32"/>
      <c r="Y33" s="32"/>
      <c r="Z33" s="32"/>
      <c r="AA33" s="32"/>
      <c r="AB33" s="32"/>
      <c r="AC33" s="32"/>
      <c r="AD33" s="32"/>
      <c r="AE33" s="32"/>
    </row>
    <row r="34" spans="1:31" s="2" customFormat="1" ht="14.45" customHeight="1" hidden="1">
      <c r="A34" s="32"/>
      <c r="B34" s="33"/>
      <c r="C34" s="32"/>
      <c r="D34" s="32"/>
      <c r="E34" s="27" t="s">
        <v>45</v>
      </c>
      <c r="F34" s="104">
        <f>ROUND((SUM(BF117:BF268)),2)</f>
        <v>0</v>
      </c>
      <c r="G34" s="32"/>
      <c r="H34" s="32"/>
      <c r="I34" s="105">
        <v>0.15</v>
      </c>
      <c r="J34" s="104">
        <f>ROUND(((SUM(BF117:BF268))*I34),2)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46</v>
      </c>
      <c r="F35" s="104">
        <f>ROUND((SUM(BG117:BG268)),2)</f>
        <v>0</v>
      </c>
      <c r="G35" s="32"/>
      <c r="H35" s="32"/>
      <c r="I35" s="105">
        <v>0.21</v>
      </c>
      <c r="J35" s="104">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47</v>
      </c>
      <c r="F36" s="104">
        <f>ROUND((SUM(BH117:BH268)),2)</f>
        <v>0</v>
      </c>
      <c r="G36" s="32"/>
      <c r="H36" s="32"/>
      <c r="I36" s="105">
        <v>0.15</v>
      </c>
      <c r="J36" s="104">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48</v>
      </c>
      <c r="F37" s="104">
        <f>ROUND((SUM(BI117:BI268)),2)</f>
        <v>0</v>
      </c>
      <c r="G37" s="32"/>
      <c r="H37" s="32"/>
      <c r="I37" s="105">
        <v>0</v>
      </c>
      <c r="J37" s="104">
        <f>0</f>
        <v>0</v>
      </c>
      <c r="K37" s="32"/>
      <c r="L37" s="42"/>
      <c r="S37" s="32"/>
      <c r="T37" s="32"/>
      <c r="U37" s="32"/>
      <c r="V37" s="32"/>
      <c r="W37" s="32"/>
      <c r="X37" s="32"/>
      <c r="Y37" s="32"/>
      <c r="Z37" s="32"/>
      <c r="AA37" s="32"/>
      <c r="AB37" s="32"/>
      <c r="AC37" s="32"/>
      <c r="AD37" s="32"/>
      <c r="AE37" s="32"/>
    </row>
    <row r="38" spans="1:31" s="2" customFormat="1" ht="6.95" customHeight="1" hidden="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hidden="1">
      <c r="A39" s="32"/>
      <c r="B39" s="33"/>
      <c r="C39" s="106"/>
      <c r="D39" s="107" t="s">
        <v>49</v>
      </c>
      <c r="E39" s="60"/>
      <c r="F39" s="60"/>
      <c r="G39" s="108" t="s">
        <v>50</v>
      </c>
      <c r="H39" s="109" t="s">
        <v>51</v>
      </c>
      <c r="I39" s="60"/>
      <c r="J39" s="110">
        <f>SUM(J30:J37)</f>
        <v>0</v>
      </c>
      <c r="K39" s="111"/>
      <c r="L39" s="42"/>
      <c r="S39" s="32"/>
      <c r="T39" s="32"/>
      <c r="U39" s="32"/>
      <c r="V39" s="32"/>
      <c r="W39" s="32"/>
      <c r="X39" s="32"/>
      <c r="Y39" s="32"/>
      <c r="Z39" s="32"/>
      <c r="AA39" s="32"/>
      <c r="AB39" s="32"/>
      <c r="AC39" s="32"/>
      <c r="AD39" s="32"/>
      <c r="AE39" s="32"/>
    </row>
    <row r="40" spans="1:31" s="2" customFormat="1" ht="14.45" customHeight="1" hidden="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42"/>
      <c r="D50" s="43" t="s">
        <v>52</v>
      </c>
      <c r="E50" s="44"/>
      <c r="F50" s="44"/>
      <c r="G50" s="43" t="s">
        <v>53</v>
      </c>
      <c r="H50" s="44"/>
      <c r="I50" s="44"/>
      <c r="J50" s="44"/>
      <c r="K50" s="44"/>
      <c r="L50" s="42"/>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75" hidden="1">
      <c r="A61" s="32"/>
      <c r="B61" s="33"/>
      <c r="C61" s="32"/>
      <c r="D61" s="45" t="s">
        <v>54</v>
      </c>
      <c r="E61" s="35"/>
      <c r="F61" s="112" t="s">
        <v>55</v>
      </c>
      <c r="G61" s="45" t="s">
        <v>54</v>
      </c>
      <c r="H61" s="35"/>
      <c r="I61" s="35"/>
      <c r="J61" s="113" t="s">
        <v>55</v>
      </c>
      <c r="K61" s="35"/>
      <c r="L61" s="42"/>
      <c r="S61" s="32"/>
      <c r="T61" s="32"/>
      <c r="U61" s="32"/>
      <c r="V61" s="32"/>
      <c r="W61" s="32"/>
      <c r="X61" s="32"/>
      <c r="Y61" s="32"/>
      <c r="Z61" s="32"/>
      <c r="AA61" s="32"/>
      <c r="AB61" s="32"/>
      <c r="AC61" s="32"/>
      <c r="AD61" s="32"/>
      <c r="AE61" s="32"/>
    </row>
    <row r="62" spans="2:12" ht="12" hidden="1">
      <c r="B62" s="20"/>
      <c r="L62" s="20"/>
    </row>
    <row r="63" spans="2:12" ht="12" hidden="1">
      <c r="B63" s="20"/>
      <c r="L63" s="20"/>
    </row>
    <row r="64" spans="2:12" ht="12" hidden="1">
      <c r="B64" s="20"/>
      <c r="L64" s="20"/>
    </row>
    <row r="65" spans="1:31" s="2" customFormat="1" ht="12.75" hidden="1">
      <c r="A65" s="32"/>
      <c r="B65" s="33"/>
      <c r="C65" s="32"/>
      <c r="D65" s="43" t="s">
        <v>56</v>
      </c>
      <c r="E65" s="46"/>
      <c r="F65" s="46"/>
      <c r="G65" s="43" t="s">
        <v>57</v>
      </c>
      <c r="H65" s="46"/>
      <c r="I65" s="46"/>
      <c r="J65" s="46"/>
      <c r="K65" s="46"/>
      <c r="L65" s="42"/>
      <c r="S65" s="32"/>
      <c r="T65" s="32"/>
      <c r="U65" s="32"/>
      <c r="V65" s="32"/>
      <c r="W65" s="32"/>
      <c r="X65" s="32"/>
      <c r="Y65" s="32"/>
      <c r="Z65" s="32"/>
      <c r="AA65" s="32"/>
      <c r="AB65" s="32"/>
      <c r="AC65" s="32"/>
      <c r="AD65" s="32"/>
      <c r="AE65" s="32"/>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75" hidden="1">
      <c r="A76" s="32"/>
      <c r="B76" s="33"/>
      <c r="C76" s="32"/>
      <c r="D76" s="45" t="s">
        <v>54</v>
      </c>
      <c r="E76" s="35"/>
      <c r="F76" s="112" t="s">
        <v>55</v>
      </c>
      <c r="G76" s="45" t="s">
        <v>54</v>
      </c>
      <c r="H76" s="35"/>
      <c r="I76" s="35"/>
      <c r="J76" s="113" t="s">
        <v>55</v>
      </c>
      <c r="K76" s="35"/>
      <c r="L76" s="42"/>
      <c r="S76" s="32"/>
      <c r="T76" s="32"/>
      <c r="U76" s="32"/>
      <c r="V76" s="32"/>
      <c r="W76" s="32"/>
      <c r="X76" s="32"/>
      <c r="Y76" s="32"/>
      <c r="Z76" s="32"/>
      <c r="AA76" s="32"/>
      <c r="AB76" s="32"/>
      <c r="AC76" s="32"/>
      <c r="AD76" s="32"/>
      <c r="AE76" s="32"/>
    </row>
    <row r="77" spans="1:31" s="2" customFormat="1" ht="14.45" customHeight="1" hidden="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78" ht="12" hidden="1"/>
    <row r="79" ht="12" hidden="1"/>
    <row r="80" ht="12" hidden="1"/>
    <row r="81" spans="1:31" s="2" customFormat="1" ht="6.95" customHeight="1" hidden="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hidden="1">
      <c r="A82" s="32"/>
      <c r="B82" s="33"/>
      <c r="C82" s="21" t="s">
        <v>186</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hidden="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hidden="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hidden="1">
      <c r="A85" s="32"/>
      <c r="B85" s="33"/>
      <c r="C85" s="32"/>
      <c r="D85" s="32"/>
      <c r="E85" s="259" t="str">
        <f>E7</f>
        <v>Oprava nástupišť č. 5 a 6 v žst. Brno hl.n.</v>
      </c>
      <c r="F85" s="260"/>
      <c r="G85" s="260"/>
      <c r="H85" s="260"/>
      <c r="I85" s="32"/>
      <c r="J85" s="32"/>
      <c r="K85" s="32"/>
      <c r="L85" s="42"/>
      <c r="S85" s="32"/>
      <c r="T85" s="32"/>
      <c r="U85" s="32"/>
      <c r="V85" s="32"/>
      <c r="W85" s="32"/>
      <c r="X85" s="32"/>
      <c r="Y85" s="32"/>
      <c r="Z85" s="32"/>
      <c r="AA85" s="32"/>
      <c r="AB85" s="32"/>
      <c r="AC85" s="32"/>
      <c r="AD85" s="32"/>
      <c r="AE85" s="32"/>
    </row>
    <row r="86" spans="1:31" s="2" customFormat="1" ht="12" customHeight="1" hidden="1">
      <c r="A86" s="32"/>
      <c r="B86" s="33"/>
      <c r="C86" s="27" t="s">
        <v>184</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hidden="1">
      <c r="A87" s="32"/>
      <c r="B87" s="33"/>
      <c r="C87" s="32"/>
      <c r="D87" s="32"/>
      <c r="E87" s="232" t="str">
        <f>E9</f>
        <v>PS 513 - Kamerový systém (nástupiště č. 5)</v>
      </c>
      <c r="F87" s="258"/>
      <c r="G87" s="258"/>
      <c r="H87" s="258"/>
      <c r="I87" s="32"/>
      <c r="J87" s="32"/>
      <c r="K87" s="32"/>
      <c r="L87" s="42"/>
      <c r="S87" s="32"/>
      <c r="T87" s="32"/>
      <c r="U87" s="32"/>
      <c r="V87" s="32"/>
      <c r="W87" s="32"/>
      <c r="X87" s="32"/>
      <c r="Y87" s="32"/>
      <c r="Z87" s="32"/>
      <c r="AA87" s="32"/>
      <c r="AB87" s="32"/>
      <c r="AC87" s="32"/>
      <c r="AD87" s="32"/>
      <c r="AE87" s="32"/>
    </row>
    <row r="88" spans="1:31" s="2" customFormat="1" ht="6.95" customHeight="1" hidden="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hidden="1">
      <c r="A89" s="32"/>
      <c r="B89" s="33"/>
      <c r="C89" s="27" t="s">
        <v>20</v>
      </c>
      <c r="D89" s="32"/>
      <c r="E89" s="32"/>
      <c r="F89" s="25" t="str">
        <f>F12</f>
        <v>Brno hl.n.</v>
      </c>
      <c r="G89" s="32"/>
      <c r="H89" s="32"/>
      <c r="I89" s="27" t="s">
        <v>22</v>
      </c>
      <c r="J89" s="55" t="str">
        <f>IF(J12="","",J12)</f>
        <v>18. 2. 2021</v>
      </c>
      <c r="K89" s="32"/>
      <c r="L89" s="42"/>
      <c r="S89" s="32"/>
      <c r="T89" s="32"/>
      <c r="U89" s="32"/>
      <c r="V89" s="32"/>
      <c r="W89" s="32"/>
      <c r="X89" s="32"/>
      <c r="Y89" s="32"/>
      <c r="Z89" s="32"/>
      <c r="AA89" s="32"/>
      <c r="AB89" s="32"/>
      <c r="AC89" s="32"/>
      <c r="AD89" s="32"/>
      <c r="AE89" s="32"/>
    </row>
    <row r="90" spans="1:31" s="2" customFormat="1" ht="6.95" customHeight="1" hidden="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25.7" customHeight="1" hidden="1">
      <c r="A91" s="32"/>
      <c r="B91" s="33"/>
      <c r="C91" s="27" t="s">
        <v>24</v>
      </c>
      <c r="D91" s="32"/>
      <c r="E91" s="32"/>
      <c r="F91" s="25" t="str">
        <f>E15</f>
        <v>Správa železnic, státní organizace</v>
      </c>
      <c r="G91" s="32"/>
      <c r="H91" s="32"/>
      <c r="I91" s="27" t="s">
        <v>32</v>
      </c>
      <c r="J91" s="30" t="str">
        <f>E21</f>
        <v>DMC Havlíčkův Brod, s.r.o.</v>
      </c>
      <c r="K91" s="32"/>
      <c r="L91" s="42"/>
      <c r="S91" s="32"/>
      <c r="T91" s="32"/>
      <c r="U91" s="32"/>
      <c r="V91" s="32"/>
      <c r="W91" s="32"/>
      <c r="X91" s="32"/>
      <c r="Y91" s="32"/>
      <c r="Z91" s="32"/>
      <c r="AA91" s="32"/>
      <c r="AB91" s="32"/>
      <c r="AC91" s="32"/>
      <c r="AD91" s="32"/>
      <c r="AE91" s="32"/>
    </row>
    <row r="92" spans="1:31" s="2" customFormat="1" ht="25.7" customHeight="1" hidden="1">
      <c r="A92" s="32"/>
      <c r="B92" s="33"/>
      <c r="C92" s="27" t="s">
        <v>30</v>
      </c>
      <c r="D92" s="32"/>
      <c r="E92" s="32"/>
      <c r="F92" s="25" t="str">
        <f>IF(E18="","",E18)</f>
        <v>Vyplň údaj</v>
      </c>
      <c r="G92" s="32"/>
      <c r="H92" s="32"/>
      <c r="I92" s="27" t="s">
        <v>37</v>
      </c>
      <c r="J92" s="30" t="str">
        <f>E24</f>
        <v>DMC Havlíčkův Brod, s.r.o.</v>
      </c>
      <c r="K92" s="32"/>
      <c r="L92" s="42"/>
      <c r="S92" s="32"/>
      <c r="T92" s="32"/>
      <c r="U92" s="32"/>
      <c r="V92" s="32"/>
      <c r="W92" s="32"/>
      <c r="X92" s="32"/>
      <c r="Y92" s="32"/>
      <c r="Z92" s="32"/>
      <c r="AA92" s="32"/>
      <c r="AB92" s="32"/>
      <c r="AC92" s="32"/>
      <c r="AD92" s="32"/>
      <c r="AE92" s="32"/>
    </row>
    <row r="93" spans="1:31" s="2" customFormat="1" ht="10.35" customHeight="1" hidden="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hidden="1">
      <c r="A94" s="32"/>
      <c r="B94" s="33"/>
      <c r="C94" s="114" t="s">
        <v>187</v>
      </c>
      <c r="D94" s="106"/>
      <c r="E94" s="106"/>
      <c r="F94" s="106"/>
      <c r="G94" s="106"/>
      <c r="H94" s="106"/>
      <c r="I94" s="106"/>
      <c r="J94" s="115" t="s">
        <v>188</v>
      </c>
      <c r="K94" s="106"/>
      <c r="L94" s="42"/>
      <c r="S94" s="32"/>
      <c r="T94" s="32"/>
      <c r="U94" s="32"/>
      <c r="V94" s="32"/>
      <c r="W94" s="32"/>
      <c r="X94" s="32"/>
      <c r="Y94" s="32"/>
      <c r="Z94" s="32"/>
      <c r="AA94" s="32"/>
      <c r="AB94" s="32"/>
      <c r="AC94" s="32"/>
      <c r="AD94" s="32"/>
      <c r="AE94" s="32"/>
    </row>
    <row r="95" spans="1:31" s="2" customFormat="1" ht="10.35" customHeight="1" hidden="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hidden="1">
      <c r="A96" s="32"/>
      <c r="B96" s="33"/>
      <c r="C96" s="116" t="s">
        <v>189</v>
      </c>
      <c r="D96" s="32"/>
      <c r="E96" s="32"/>
      <c r="F96" s="32"/>
      <c r="G96" s="32"/>
      <c r="H96" s="32"/>
      <c r="I96" s="32"/>
      <c r="J96" s="71">
        <f>J117</f>
        <v>0</v>
      </c>
      <c r="K96" s="32"/>
      <c r="L96" s="42"/>
      <c r="S96" s="32"/>
      <c r="T96" s="32"/>
      <c r="U96" s="32"/>
      <c r="V96" s="32"/>
      <c r="W96" s="32"/>
      <c r="X96" s="32"/>
      <c r="Y96" s="32"/>
      <c r="Z96" s="32"/>
      <c r="AA96" s="32"/>
      <c r="AB96" s="32"/>
      <c r="AC96" s="32"/>
      <c r="AD96" s="32"/>
      <c r="AE96" s="32"/>
      <c r="AU96" s="17" t="s">
        <v>190</v>
      </c>
    </row>
    <row r="97" spans="2:12" s="9" customFormat="1" ht="24.95" customHeight="1" hidden="1">
      <c r="B97" s="117"/>
      <c r="D97" s="118" t="s">
        <v>191</v>
      </c>
      <c r="E97" s="119"/>
      <c r="F97" s="119"/>
      <c r="G97" s="119"/>
      <c r="H97" s="119"/>
      <c r="I97" s="119"/>
      <c r="J97" s="120">
        <f>J118</f>
        <v>0</v>
      </c>
      <c r="L97" s="117"/>
    </row>
    <row r="98" spans="1:31" s="2" customFormat="1" ht="21.75" customHeight="1" hidden="1">
      <c r="A98" s="32"/>
      <c r="B98" s="33"/>
      <c r="C98" s="32"/>
      <c r="D98" s="32"/>
      <c r="E98" s="32"/>
      <c r="F98" s="32"/>
      <c r="G98" s="32"/>
      <c r="H98" s="32"/>
      <c r="I98" s="32"/>
      <c r="J98" s="32"/>
      <c r="K98" s="32"/>
      <c r="L98" s="42"/>
      <c r="S98" s="32"/>
      <c r="T98" s="32"/>
      <c r="U98" s="32"/>
      <c r="V98" s="32"/>
      <c r="W98" s="32"/>
      <c r="X98" s="32"/>
      <c r="Y98" s="32"/>
      <c r="Z98" s="32"/>
      <c r="AA98" s="32"/>
      <c r="AB98" s="32"/>
      <c r="AC98" s="32"/>
      <c r="AD98" s="32"/>
      <c r="AE98" s="32"/>
    </row>
    <row r="99" spans="1:31" s="2" customFormat="1" ht="6.95" customHeight="1" hidden="1">
      <c r="A99" s="32"/>
      <c r="B99" s="47"/>
      <c r="C99" s="48"/>
      <c r="D99" s="48"/>
      <c r="E99" s="48"/>
      <c r="F99" s="48"/>
      <c r="G99" s="48"/>
      <c r="H99" s="48"/>
      <c r="I99" s="48"/>
      <c r="J99" s="48"/>
      <c r="K99" s="48"/>
      <c r="L99" s="42"/>
      <c r="S99" s="32"/>
      <c r="T99" s="32"/>
      <c r="U99" s="32"/>
      <c r="V99" s="32"/>
      <c r="W99" s="32"/>
      <c r="X99" s="32"/>
      <c r="Y99" s="32"/>
      <c r="Z99" s="32"/>
      <c r="AA99" s="32"/>
      <c r="AB99" s="32"/>
      <c r="AC99" s="32"/>
      <c r="AD99" s="32"/>
      <c r="AE99" s="32"/>
    </row>
    <row r="100" ht="12" hidden="1"/>
    <row r="101" ht="12" hidden="1"/>
    <row r="102" ht="12" hidden="1"/>
    <row r="103" spans="1:31" s="2" customFormat="1" ht="6.95" customHeight="1">
      <c r="A103" s="32"/>
      <c r="B103" s="49"/>
      <c r="C103" s="50"/>
      <c r="D103" s="50"/>
      <c r="E103" s="50"/>
      <c r="F103" s="50"/>
      <c r="G103" s="50"/>
      <c r="H103" s="50"/>
      <c r="I103" s="50"/>
      <c r="J103" s="50"/>
      <c r="K103" s="50"/>
      <c r="L103" s="42"/>
      <c r="S103" s="32"/>
      <c r="T103" s="32"/>
      <c r="U103" s="32"/>
      <c r="V103" s="32"/>
      <c r="W103" s="32"/>
      <c r="X103" s="32"/>
      <c r="Y103" s="32"/>
      <c r="Z103" s="32"/>
      <c r="AA103" s="32"/>
      <c r="AB103" s="32"/>
      <c r="AC103" s="32"/>
      <c r="AD103" s="32"/>
      <c r="AE103" s="32"/>
    </row>
    <row r="104" spans="1:31" s="2" customFormat="1" ht="24.95" customHeight="1">
      <c r="A104" s="32"/>
      <c r="B104" s="33"/>
      <c r="C104" s="21" t="s">
        <v>192</v>
      </c>
      <c r="D104" s="32"/>
      <c r="E104" s="32"/>
      <c r="F104" s="32"/>
      <c r="G104" s="32"/>
      <c r="H104" s="32"/>
      <c r="I104" s="32"/>
      <c r="J104" s="32"/>
      <c r="K104" s="32"/>
      <c r="L104" s="42"/>
      <c r="S104" s="32"/>
      <c r="T104" s="32"/>
      <c r="U104" s="32"/>
      <c r="V104" s="32"/>
      <c r="W104" s="32"/>
      <c r="X104" s="32"/>
      <c r="Y104" s="32"/>
      <c r="Z104" s="32"/>
      <c r="AA104" s="32"/>
      <c r="AB104" s="32"/>
      <c r="AC104" s="32"/>
      <c r="AD104" s="32"/>
      <c r="AE104" s="32"/>
    </row>
    <row r="105" spans="1:31" s="2" customFormat="1" ht="6.95" customHeight="1">
      <c r="A105" s="32"/>
      <c r="B105" s="33"/>
      <c r="C105" s="32"/>
      <c r="D105" s="32"/>
      <c r="E105" s="32"/>
      <c r="F105" s="32"/>
      <c r="G105" s="32"/>
      <c r="H105" s="32"/>
      <c r="I105" s="32"/>
      <c r="J105" s="32"/>
      <c r="K105" s="32"/>
      <c r="L105" s="42"/>
      <c r="S105" s="32"/>
      <c r="T105" s="32"/>
      <c r="U105" s="32"/>
      <c r="V105" s="32"/>
      <c r="W105" s="32"/>
      <c r="X105" s="32"/>
      <c r="Y105" s="32"/>
      <c r="Z105" s="32"/>
      <c r="AA105" s="32"/>
      <c r="AB105" s="32"/>
      <c r="AC105" s="32"/>
      <c r="AD105" s="32"/>
      <c r="AE105" s="32"/>
    </row>
    <row r="106" spans="1:31" s="2" customFormat="1" ht="12" customHeight="1">
      <c r="A106" s="32"/>
      <c r="B106" s="33"/>
      <c r="C106" s="27" t="s">
        <v>16</v>
      </c>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16.5" customHeight="1">
      <c r="A107" s="32"/>
      <c r="B107" s="33"/>
      <c r="C107" s="32"/>
      <c r="D107" s="32"/>
      <c r="E107" s="259" t="str">
        <f>E7</f>
        <v>Oprava nástupišť č. 5 a 6 v žst. Brno hl.n.</v>
      </c>
      <c r="F107" s="260"/>
      <c r="G107" s="260"/>
      <c r="H107" s="260"/>
      <c r="I107" s="32"/>
      <c r="J107" s="32"/>
      <c r="K107" s="32"/>
      <c r="L107" s="42"/>
      <c r="S107" s="32"/>
      <c r="T107" s="32"/>
      <c r="U107" s="32"/>
      <c r="V107" s="32"/>
      <c r="W107" s="32"/>
      <c r="X107" s="32"/>
      <c r="Y107" s="32"/>
      <c r="Z107" s="32"/>
      <c r="AA107" s="32"/>
      <c r="AB107" s="32"/>
      <c r="AC107" s="32"/>
      <c r="AD107" s="32"/>
      <c r="AE107" s="32"/>
    </row>
    <row r="108" spans="1:31" s="2" customFormat="1" ht="12" customHeight="1">
      <c r="A108" s="32"/>
      <c r="B108" s="33"/>
      <c r="C108" s="27" t="s">
        <v>184</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6.5" customHeight="1">
      <c r="A109" s="32"/>
      <c r="B109" s="33"/>
      <c r="C109" s="32"/>
      <c r="D109" s="32"/>
      <c r="E109" s="232" t="str">
        <f>E9</f>
        <v>PS 513 - Kamerový systém (nástupiště č. 5)</v>
      </c>
      <c r="F109" s="258"/>
      <c r="G109" s="258"/>
      <c r="H109" s="258"/>
      <c r="I109" s="32"/>
      <c r="J109" s="32"/>
      <c r="K109" s="32"/>
      <c r="L109" s="42"/>
      <c r="S109" s="32"/>
      <c r="T109" s="32"/>
      <c r="U109" s="32"/>
      <c r="V109" s="32"/>
      <c r="W109" s="32"/>
      <c r="X109" s="32"/>
      <c r="Y109" s="32"/>
      <c r="Z109" s="32"/>
      <c r="AA109" s="32"/>
      <c r="AB109" s="32"/>
      <c r="AC109" s="32"/>
      <c r="AD109" s="32"/>
      <c r="AE109" s="32"/>
    </row>
    <row r="110" spans="1:31" s="2" customFormat="1" ht="6.95" customHeight="1">
      <c r="A110" s="32"/>
      <c r="B110" s="33"/>
      <c r="C110" s="32"/>
      <c r="D110" s="32"/>
      <c r="E110" s="32"/>
      <c r="F110" s="32"/>
      <c r="G110" s="32"/>
      <c r="H110" s="32"/>
      <c r="I110" s="32"/>
      <c r="J110" s="32"/>
      <c r="K110" s="32"/>
      <c r="L110" s="42"/>
      <c r="S110" s="32"/>
      <c r="T110" s="32"/>
      <c r="U110" s="32"/>
      <c r="V110" s="32"/>
      <c r="W110" s="32"/>
      <c r="X110" s="32"/>
      <c r="Y110" s="32"/>
      <c r="Z110" s="32"/>
      <c r="AA110" s="32"/>
      <c r="AB110" s="32"/>
      <c r="AC110" s="32"/>
      <c r="AD110" s="32"/>
      <c r="AE110" s="32"/>
    </row>
    <row r="111" spans="1:31" s="2" customFormat="1" ht="12" customHeight="1">
      <c r="A111" s="32"/>
      <c r="B111" s="33"/>
      <c r="C111" s="27" t="s">
        <v>20</v>
      </c>
      <c r="D111" s="32"/>
      <c r="E111" s="32"/>
      <c r="F111" s="25" t="str">
        <f>F12</f>
        <v>Brno hl.n.</v>
      </c>
      <c r="G111" s="32"/>
      <c r="H111" s="32"/>
      <c r="I111" s="27" t="s">
        <v>22</v>
      </c>
      <c r="J111" s="55" t="str">
        <f>IF(J12="","",J12)</f>
        <v>18. 2. 2021</v>
      </c>
      <c r="K111" s="32"/>
      <c r="L111" s="42"/>
      <c r="S111" s="32"/>
      <c r="T111" s="32"/>
      <c r="U111" s="32"/>
      <c r="V111" s="32"/>
      <c r="W111" s="32"/>
      <c r="X111" s="32"/>
      <c r="Y111" s="32"/>
      <c r="Z111" s="32"/>
      <c r="AA111" s="32"/>
      <c r="AB111" s="32"/>
      <c r="AC111" s="32"/>
      <c r="AD111" s="32"/>
      <c r="AE111" s="32"/>
    </row>
    <row r="112" spans="1:31" s="2" customFormat="1" ht="6.95" customHeight="1">
      <c r="A112" s="32"/>
      <c r="B112" s="33"/>
      <c r="C112" s="32"/>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25.7" customHeight="1">
      <c r="A113" s="32"/>
      <c r="B113" s="33"/>
      <c r="C113" s="27" t="s">
        <v>24</v>
      </c>
      <c r="D113" s="32"/>
      <c r="E113" s="32"/>
      <c r="F113" s="25" t="str">
        <f>E15</f>
        <v>Správa železnic, státní organizace</v>
      </c>
      <c r="G113" s="32"/>
      <c r="H113" s="32"/>
      <c r="I113" s="27" t="s">
        <v>32</v>
      </c>
      <c r="J113" s="30" t="str">
        <f>E21</f>
        <v>DMC Havlíčkův Brod, s.r.o.</v>
      </c>
      <c r="K113" s="32"/>
      <c r="L113" s="42"/>
      <c r="S113" s="32"/>
      <c r="T113" s="32"/>
      <c r="U113" s="32"/>
      <c r="V113" s="32"/>
      <c r="W113" s="32"/>
      <c r="X113" s="32"/>
      <c r="Y113" s="32"/>
      <c r="Z113" s="32"/>
      <c r="AA113" s="32"/>
      <c r="AB113" s="32"/>
      <c r="AC113" s="32"/>
      <c r="AD113" s="32"/>
      <c r="AE113" s="32"/>
    </row>
    <row r="114" spans="1:31" s="2" customFormat="1" ht="25.7" customHeight="1">
      <c r="A114" s="32"/>
      <c r="B114" s="33"/>
      <c r="C114" s="27" t="s">
        <v>30</v>
      </c>
      <c r="D114" s="32"/>
      <c r="E114" s="32"/>
      <c r="F114" s="25" t="str">
        <f>IF(E18="","",E18)</f>
        <v>Vyplň údaj</v>
      </c>
      <c r="G114" s="32"/>
      <c r="H114" s="32"/>
      <c r="I114" s="27" t="s">
        <v>37</v>
      </c>
      <c r="J114" s="30" t="str">
        <f>E24</f>
        <v>DMC Havlíčkův Brod, s.r.o.</v>
      </c>
      <c r="K114" s="32"/>
      <c r="L114" s="42"/>
      <c r="S114" s="32"/>
      <c r="T114" s="32"/>
      <c r="U114" s="32"/>
      <c r="V114" s="32"/>
      <c r="W114" s="32"/>
      <c r="X114" s="32"/>
      <c r="Y114" s="32"/>
      <c r="Z114" s="32"/>
      <c r="AA114" s="32"/>
      <c r="AB114" s="32"/>
      <c r="AC114" s="32"/>
      <c r="AD114" s="32"/>
      <c r="AE114" s="32"/>
    </row>
    <row r="115" spans="1:31" s="2" customFormat="1" ht="10.35" customHeight="1">
      <c r="A115" s="32"/>
      <c r="B115" s="33"/>
      <c r="C115" s="32"/>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10" customFormat="1" ht="29.25" customHeight="1">
      <c r="A116" s="121"/>
      <c r="B116" s="122"/>
      <c r="C116" s="123" t="s">
        <v>193</v>
      </c>
      <c r="D116" s="124" t="s">
        <v>64</v>
      </c>
      <c r="E116" s="124" t="s">
        <v>60</v>
      </c>
      <c r="F116" s="124" t="s">
        <v>61</v>
      </c>
      <c r="G116" s="124" t="s">
        <v>194</v>
      </c>
      <c r="H116" s="124" t="s">
        <v>195</v>
      </c>
      <c r="I116" s="124" t="s">
        <v>196</v>
      </c>
      <c r="J116" s="125" t="s">
        <v>188</v>
      </c>
      <c r="K116" s="126" t="s">
        <v>197</v>
      </c>
      <c r="L116" s="127"/>
      <c r="M116" s="62" t="s">
        <v>1</v>
      </c>
      <c r="N116" s="63" t="s">
        <v>43</v>
      </c>
      <c r="O116" s="63" t="s">
        <v>198</v>
      </c>
      <c r="P116" s="63" t="s">
        <v>199</v>
      </c>
      <c r="Q116" s="63" t="s">
        <v>200</v>
      </c>
      <c r="R116" s="63" t="s">
        <v>201</v>
      </c>
      <c r="S116" s="63" t="s">
        <v>202</v>
      </c>
      <c r="T116" s="64" t="s">
        <v>203</v>
      </c>
      <c r="U116" s="121"/>
      <c r="V116" s="121"/>
      <c r="W116" s="121"/>
      <c r="X116" s="121"/>
      <c r="Y116" s="121"/>
      <c r="Z116" s="121"/>
      <c r="AA116" s="121"/>
      <c r="AB116" s="121"/>
      <c r="AC116" s="121"/>
      <c r="AD116" s="121"/>
      <c r="AE116" s="121"/>
    </row>
    <row r="117" spans="1:63" s="2" customFormat="1" ht="22.9" customHeight="1">
      <c r="A117" s="32"/>
      <c r="B117" s="33"/>
      <c r="C117" s="69" t="s">
        <v>204</v>
      </c>
      <c r="D117" s="32"/>
      <c r="E117" s="32"/>
      <c r="F117" s="32"/>
      <c r="G117" s="32"/>
      <c r="H117" s="32"/>
      <c r="I117" s="32"/>
      <c r="J117" s="128">
        <f>BK117</f>
        <v>0</v>
      </c>
      <c r="K117" s="32"/>
      <c r="L117" s="33"/>
      <c r="M117" s="65"/>
      <c r="N117" s="56"/>
      <c r="O117" s="66"/>
      <c r="P117" s="129">
        <f>P118</f>
        <v>0</v>
      </c>
      <c r="Q117" s="66"/>
      <c r="R117" s="129">
        <f>R118</f>
        <v>0</v>
      </c>
      <c r="S117" s="66"/>
      <c r="T117" s="130">
        <f>T118</f>
        <v>0</v>
      </c>
      <c r="U117" s="32"/>
      <c r="V117" s="32"/>
      <c r="W117" s="32"/>
      <c r="X117" s="32"/>
      <c r="Y117" s="32"/>
      <c r="Z117" s="32"/>
      <c r="AA117" s="32"/>
      <c r="AB117" s="32"/>
      <c r="AC117" s="32"/>
      <c r="AD117" s="32"/>
      <c r="AE117" s="32"/>
      <c r="AT117" s="17" t="s">
        <v>78</v>
      </c>
      <c r="AU117" s="17" t="s">
        <v>190</v>
      </c>
      <c r="BK117" s="131">
        <f>BK118</f>
        <v>0</v>
      </c>
    </row>
    <row r="118" spans="2:63" s="11" customFormat="1" ht="25.9" customHeight="1">
      <c r="B118" s="132"/>
      <c r="D118" s="133" t="s">
        <v>78</v>
      </c>
      <c r="E118" s="134" t="s">
        <v>205</v>
      </c>
      <c r="F118" s="134" t="s">
        <v>206</v>
      </c>
      <c r="I118" s="135"/>
      <c r="J118" s="136">
        <f>BK118</f>
        <v>0</v>
      </c>
      <c r="L118" s="132"/>
      <c r="M118" s="137"/>
      <c r="N118" s="138"/>
      <c r="O118" s="138"/>
      <c r="P118" s="139">
        <f>SUM(P119:P268)</f>
        <v>0</v>
      </c>
      <c r="Q118" s="138"/>
      <c r="R118" s="139">
        <f>SUM(R119:R268)</f>
        <v>0</v>
      </c>
      <c r="S118" s="138"/>
      <c r="T118" s="140">
        <f>SUM(T119:T268)</f>
        <v>0</v>
      </c>
      <c r="AR118" s="133" t="s">
        <v>87</v>
      </c>
      <c r="AT118" s="141" t="s">
        <v>78</v>
      </c>
      <c r="AU118" s="141" t="s">
        <v>79</v>
      </c>
      <c r="AY118" s="133" t="s">
        <v>207</v>
      </c>
      <c r="BK118" s="142">
        <f>SUM(BK119:BK268)</f>
        <v>0</v>
      </c>
    </row>
    <row r="119" spans="1:65" s="2" customFormat="1" ht="16.5" customHeight="1">
      <c r="A119" s="32"/>
      <c r="B119" s="143"/>
      <c r="C119" s="144" t="s">
        <v>87</v>
      </c>
      <c r="D119" s="144" t="s">
        <v>208</v>
      </c>
      <c r="E119" s="145" t="s">
        <v>464</v>
      </c>
      <c r="F119" s="146" t="s">
        <v>465</v>
      </c>
      <c r="G119" s="147" t="s">
        <v>211</v>
      </c>
      <c r="H119" s="148">
        <v>0</v>
      </c>
      <c r="I119" s="149"/>
      <c r="J119" s="150">
        <f>ROUND(I119*H119,2)</f>
        <v>0</v>
      </c>
      <c r="K119" s="151"/>
      <c r="L119" s="33"/>
      <c r="M119" s="152" t="s">
        <v>1</v>
      </c>
      <c r="N119" s="153" t="s">
        <v>44</v>
      </c>
      <c r="O119" s="58"/>
      <c r="P119" s="154">
        <f>O119*H119</f>
        <v>0</v>
      </c>
      <c r="Q119" s="154">
        <v>0</v>
      </c>
      <c r="R119" s="154">
        <f>Q119*H119</f>
        <v>0</v>
      </c>
      <c r="S119" s="154">
        <v>0</v>
      </c>
      <c r="T119" s="155">
        <f>S119*H119</f>
        <v>0</v>
      </c>
      <c r="U119" s="32"/>
      <c r="V119" s="32"/>
      <c r="W119" s="32"/>
      <c r="X119" s="32"/>
      <c r="Y119" s="32"/>
      <c r="Z119" s="32"/>
      <c r="AA119" s="32"/>
      <c r="AB119" s="32"/>
      <c r="AC119" s="32"/>
      <c r="AD119" s="32"/>
      <c r="AE119" s="32"/>
      <c r="AR119" s="156" t="s">
        <v>212</v>
      </c>
      <c r="AT119" s="156" t="s">
        <v>208</v>
      </c>
      <c r="AU119" s="156" t="s">
        <v>87</v>
      </c>
      <c r="AY119" s="17" t="s">
        <v>207</v>
      </c>
      <c r="BE119" s="157">
        <f>IF(N119="základní",J119,0)</f>
        <v>0</v>
      </c>
      <c r="BF119" s="157">
        <f>IF(N119="snížená",J119,0)</f>
        <v>0</v>
      </c>
      <c r="BG119" s="157">
        <f>IF(N119="zákl. přenesená",J119,0)</f>
        <v>0</v>
      </c>
      <c r="BH119" s="157">
        <f>IF(N119="sníž. přenesená",J119,0)</f>
        <v>0</v>
      </c>
      <c r="BI119" s="157">
        <f>IF(N119="nulová",J119,0)</f>
        <v>0</v>
      </c>
      <c r="BJ119" s="17" t="s">
        <v>87</v>
      </c>
      <c r="BK119" s="157">
        <f>ROUND(I119*H119,2)</f>
        <v>0</v>
      </c>
      <c r="BL119" s="17" t="s">
        <v>212</v>
      </c>
      <c r="BM119" s="156" t="s">
        <v>89</v>
      </c>
    </row>
    <row r="120" spans="1:47" s="2" customFormat="1" ht="12">
      <c r="A120" s="32"/>
      <c r="B120" s="33"/>
      <c r="C120" s="32"/>
      <c r="D120" s="158" t="s">
        <v>213</v>
      </c>
      <c r="E120" s="32"/>
      <c r="F120" s="159" t="s">
        <v>465</v>
      </c>
      <c r="G120" s="32"/>
      <c r="H120" s="32"/>
      <c r="I120" s="160"/>
      <c r="J120" s="32"/>
      <c r="K120" s="32"/>
      <c r="L120" s="33"/>
      <c r="M120" s="161"/>
      <c r="N120" s="162"/>
      <c r="O120" s="58"/>
      <c r="P120" s="58"/>
      <c r="Q120" s="58"/>
      <c r="R120" s="58"/>
      <c r="S120" s="58"/>
      <c r="T120" s="59"/>
      <c r="U120" s="32"/>
      <c r="V120" s="32"/>
      <c r="W120" s="32"/>
      <c r="X120" s="32"/>
      <c r="Y120" s="32"/>
      <c r="Z120" s="32"/>
      <c r="AA120" s="32"/>
      <c r="AB120" s="32"/>
      <c r="AC120" s="32"/>
      <c r="AD120" s="32"/>
      <c r="AE120" s="32"/>
      <c r="AT120" s="17" t="s">
        <v>213</v>
      </c>
      <c r="AU120" s="17" t="s">
        <v>87</v>
      </c>
    </row>
    <row r="121" spans="1:47" s="2" customFormat="1" ht="29.25">
      <c r="A121" s="32"/>
      <c r="B121" s="33"/>
      <c r="C121" s="32"/>
      <c r="D121" s="158" t="s">
        <v>214</v>
      </c>
      <c r="E121" s="32"/>
      <c r="F121" s="163" t="s">
        <v>215</v>
      </c>
      <c r="G121" s="32"/>
      <c r="H121" s="32"/>
      <c r="I121" s="160"/>
      <c r="J121" s="32"/>
      <c r="K121" s="32"/>
      <c r="L121" s="33"/>
      <c r="M121" s="161"/>
      <c r="N121" s="162"/>
      <c r="O121" s="58"/>
      <c r="P121" s="58"/>
      <c r="Q121" s="58"/>
      <c r="R121" s="58"/>
      <c r="S121" s="58"/>
      <c r="T121" s="59"/>
      <c r="U121" s="32"/>
      <c r="V121" s="32"/>
      <c r="W121" s="32"/>
      <c r="X121" s="32"/>
      <c r="Y121" s="32"/>
      <c r="Z121" s="32"/>
      <c r="AA121" s="32"/>
      <c r="AB121" s="32"/>
      <c r="AC121" s="32"/>
      <c r="AD121" s="32"/>
      <c r="AE121" s="32"/>
      <c r="AT121" s="17" t="s">
        <v>214</v>
      </c>
      <c r="AU121" s="17" t="s">
        <v>87</v>
      </c>
    </row>
    <row r="122" spans="2:51" s="12" customFormat="1" ht="12">
      <c r="B122" s="168"/>
      <c r="D122" s="158" t="s">
        <v>466</v>
      </c>
      <c r="E122" s="169" t="s">
        <v>1</v>
      </c>
      <c r="F122" s="170" t="s">
        <v>467</v>
      </c>
      <c r="H122" s="169" t="s">
        <v>1</v>
      </c>
      <c r="I122" s="171"/>
      <c r="L122" s="168"/>
      <c r="M122" s="172"/>
      <c r="N122" s="173"/>
      <c r="O122" s="173"/>
      <c r="P122" s="173"/>
      <c r="Q122" s="173"/>
      <c r="R122" s="173"/>
      <c r="S122" s="173"/>
      <c r="T122" s="174"/>
      <c r="AT122" s="169" t="s">
        <v>466</v>
      </c>
      <c r="AU122" s="169" t="s">
        <v>87</v>
      </c>
      <c r="AV122" s="12" t="s">
        <v>87</v>
      </c>
      <c r="AW122" s="12" t="s">
        <v>36</v>
      </c>
      <c r="AX122" s="12" t="s">
        <v>79</v>
      </c>
      <c r="AY122" s="169" t="s">
        <v>207</v>
      </c>
    </row>
    <row r="123" spans="2:51" s="13" customFormat="1" ht="12">
      <c r="B123" s="175"/>
      <c r="D123" s="158" t="s">
        <v>466</v>
      </c>
      <c r="E123" s="176" t="s">
        <v>1</v>
      </c>
      <c r="F123" s="177" t="s">
        <v>468</v>
      </c>
      <c r="H123" s="178">
        <v>0</v>
      </c>
      <c r="I123" s="179"/>
      <c r="L123" s="175"/>
      <c r="M123" s="180"/>
      <c r="N123" s="181"/>
      <c r="O123" s="181"/>
      <c r="P123" s="181"/>
      <c r="Q123" s="181"/>
      <c r="R123" s="181"/>
      <c r="S123" s="181"/>
      <c r="T123" s="182"/>
      <c r="AT123" s="176" t="s">
        <v>466</v>
      </c>
      <c r="AU123" s="176" t="s">
        <v>87</v>
      </c>
      <c r="AV123" s="13" t="s">
        <v>212</v>
      </c>
      <c r="AW123" s="13" t="s">
        <v>36</v>
      </c>
      <c r="AX123" s="13" t="s">
        <v>87</v>
      </c>
      <c r="AY123" s="176" t="s">
        <v>207</v>
      </c>
    </row>
    <row r="124" spans="1:65" s="2" customFormat="1" ht="16.5" customHeight="1">
      <c r="A124" s="32"/>
      <c r="B124" s="143"/>
      <c r="C124" s="144" t="s">
        <v>89</v>
      </c>
      <c r="D124" s="144" t="s">
        <v>208</v>
      </c>
      <c r="E124" s="145" t="s">
        <v>469</v>
      </c>
      <c r="F124" s="146" t="s">
        <v>470</v>
      </c>
      <c r="G124" s="147" t="s">
        <v>211</v>
      </c>
      <c r="H124" s="148">
        <v>9</v>
      </c>
      <c r="I124" s="149"/>
      <c r="J124" s="150">
        <f>ROUND(I124*H124,2)</f>
        <v>0</v>
      </c>
      <c r="K124" s="151"/>
      <c r="L124" s="33"/>
      <c r="M124" s="152" t="s">
        <v>1</v>
      </c>
      <c r="N124" s="153" t="s">
        <v>44</v>
      </c>
      <c r="O124" s="58"/>
      <c r="P124" s="154">
        <f>O124*H124</f>
        <v>0</v>
      </c>
      <c r="Q124" s="154">
        <v>0</v>
      </c>
      <c r="R124" s="154">
        <f>Q124*H124</f>
        <v>0</v>
      </c>
      <c r="S124" s="154">
        <v>0</v>
      </c>
      <c r="T124" s="155">
        <f>S124*H124</f>
        <v>0</v>
      </c>
      <c r="U124" s="32"/>
      <c r="V124" s="32"/>
      <c r="W124" s="32"/>
      <c r="X124" s="32"/>
      <c r="Y124" s="32"/>
      <c r="Z124" s="32"/>
      <c r="AA124" s="32"/>
      <c r="AB124" s="32"/>
      <c r="AC124" s="32"/>
      <c r="AD124" s="32"/>
      <c r="AE124" s="32"/>
      <c r="AR124" s="156" t="s">
        <v>212</v>
      </c>
      <c r="AT124" s="156" t="s">
        <v>208</v>
      </c>
      <c r="AU124" s="156" t="s">
        <v>87</v>
      </c>
      <c r="AY124" s="17" t="s">
        <v>207</v>
      </c>
      <c r="BE124" s="157">
        <f>IF(N124="základní",J124,0)</f>
        <v>0</v>
      </c>
      <c r="BF124" s="157">
        <f>IF(N124="snížená",J124,0)</f>
        <v>0</v>
      </c>
      <c r="BG124" s="157">
        <f>IF(N124="zákl. přenesená",J124,0)</f>
        <v>0</v>
      </c>
      <c r="BH124" s="157">
        <f>IF(N124="sníž. přenesená",J124,0)</f>
        <v>0</v>
      </c>
      <c r="BI124" s="157">
        <f>IF(N124="nulová",J124,0)</f>
        <v>0</v>
      </c>
      <c r="BJ124" s="17" t="s">
        <v>87</v>
      </c>
      <c r="BK124" s="157">
        <f>ROUND(I124*H124,2)</f>
        <v>0</v>
      </c>
      <c r="BL124" s="17" t="s">
        <v>212</v>
      </c>
      <c r="BM124" s="156" t="s">
        <v>212</v>
      </c>
    </row>
    <row r="125" spans="1:47" s="2" customFormat="1" ht="12">
      <c r="A125" s="32"/>
      <c r="B125" s="33"/>
      <c r="C125" s="32"/>
      <c r="D125" s="158" t="s">
        <v>213</v>
      </c>
      <c r="E125" s="32"/>
      <c r="F125" s="159" t="s">
        <v>470</v>
      </c>
      <c r="G125" s="32"/>
      <c r="H125" s="32"/>
      <c r="I125" s="160"/>
      <c r="J125" s="32"/>
      <c r="K125" s="32"/>
      <c r="L125" s="33"/>
      <c r="M125" s="161"/>
      <c r="N125" s="162"/>
      <c r="O125" s="58"/>
      <c r="P125" s="58"/>
      <c r="Q125" s="58"/>
      <c r="R125" s="58"/>
      <c r="S125" s="58"/>
      <c r="T125" s="59"/>
      <c r="U125" s="32"/>
      <c r="V125" s="32"/>
      <c r="W125" s="32"/>
      <c r="X125" s="32"/>
      <c r="Y125" s="32"/>
      <c r="Z125" s="32"/>
      <c r="AA125" s="32"/>
      <c r="AB125" s="32"/>
      <c r="AC125" s="32"/>
      <c r="AD125" s="32"/>
      <c r="AE125" s="32"/>
      <c r="AT125" s="17" t="s">
        <v>213</v>
      </c>
      <c r="AU125" s="17" t="s">
        <v>87</v>
      </c>
    </row>
    <row r="126" spans="1:65" s="2" customFormat="1" ht="16.5" customHeight="1">
      <c r="A126" s="32"/>
      <c r="B126" s="143"/>
      <c r="C126" s="144" t="s">
        <v>218</v>
      </c>
      <c r="D126" s="144" t="s">
        <v>208</v>
      </c>
      <c r="E126" s="145" t="s">
        <v>471</v>
      </c>
      <c r="F126" s="146" t="s">
        <v>472</v>
      </c>
      <c r="G126" s="147" t="s">
        <v>211</v>
      </c>
      <c r="H126" s="148">
        <v>9</v>
      </c>
      <c r="I126" s="149"/>
      <c r="J126" s="150">
        <f>ROUND(I126*H126,2)</f>
        <v>0</v>
      </c>
      <c r="K126" s="151"/>
      <c r="L126" s="33"/>
      <c r="M126" s="152" t="s">
        <v>1</v>
      </c>
      <c r="N126" s="153" t="s">
        <v>44</v>
      </c>
      <c r="O126" s="58"/>
      <c r="P126" s="154">
        <f>O126*H126</f>
        <v>0</v>
      </c>
      <c r="Q126" s="154">
        <v>0</v>
      </c>
      <c r="R126" s="154">
        <f>Q126*H126</f>
        <v>0</v>
      </c>
      <c r="S126" s="154">
        <v>0</v>
      </c>
      <c r="T126" s="155">
        <f>S126*H126</f>
        <v>0</v>
      </c>
      <c r="U126" s="32"/>
      <c r="V126" s="32"/>
      <c r="W126" s="32"/>
      <c r="X126" s="32"/>
      <c r="Y126" s="32"/>
      <c r="Z126" s="32"/>
      <c r="AA126" s="32"/>
      <c r="AB126" s="32"/>
      <c r="AC126" s="32"/>
      <c r="AD126" s="32"/>
      <c r="AE126" s="32"/>
      <c r="AR126" s="156" t="s">
        <v>212</v>
      </c>
      <c r="AT126" s="156" t="s">
        <v>208</v>
      </c>
      <c r="AU126" s="156" t="s">
        <v>87</v>
      </c>
      <c r="AY126" s="17" t="s">
        <v>207</v>
      </c>
      <c r="BE126" s="157">
        <f>IF(N126="základní",J126,0)</f>
        <v>0</v>
      </c>
      <c r="BF126" s="157">
        <f>IF(N126="snížená",J126,0)</f>
        <v>0</v>
      </c>
      <c r="BG126" s="157">
        <f>IF(N126="zákl. přenesená",J126,0)</f>
        <v>0</v>
      </c>
      <c r="BH126" s="157">
        <f>IF(N126="sníž. přenesená",J126,0)</f>
        <v>0</v>
      </c>
      <c r="BI126" s="157">
        <f>IF(N126="nulová",J126,0)</f>
        <v>0</v>
      </c>
      <c r="BJ126" s="17" t="s">
        <v>87</v>
      </c>
      <c r="BK126" s="157">
        <f>ROUND(I126*H126,2)</f>
        <v>0</v>
      </c>
      <c r="BL126" s="17" t="s">
        <v>212</v>
      </c>
      <c r="BM126" s="156" t="s">
        <v>221</v>
      </c>
    </row>
    <row r="127" spans="1:47" s="2" customFormat="1" ht="12">
      <c r="A127" s="32"/>
      <c r="B127" s="33"/>
      <c r="C127" s="32"/>
      <c r="D127" s="158" t="s">
        <v>213</v>
      </c>
      <c r="E127" s="32"/>
      <c r="F127" s="159" t="s">
        <v>472</v>
      </c>
      <c r="G127" s="32"/>
      <c r="H127" s="32"/>
      <c r="I127" s="160"/>
      <c r="J127" s="32"/>
      <c r="K127" s="32"/>
      <c r="L127" s="33"/>
      <c r="M127" s="161"/>
      <c r="N127" s="162"/>
      <c r="O127" s="58"/>
      <c r="P127" s="58"/>
      <c r="Q127" s="58"/>
      <c r="R127" s="58"/>
      <c r="S127" s="58"/>
      <c r="T127" s="59"/>
      <c r="U127" s="32"/>
      <c r="V127" s="32"/>
      <c r="W127" s="32"/>
      <c r="X127" s="32"/>
      <c r="Y127" s="32"/>
      <c r="Z127" s="32"/>
      <c r="AA127" s="32"/>
      <c r="AB127" s="32"/>
      <c r="AC127" s="32"/>
      <c r="AD127" s="32"/>
      <c r="AE127" s="32"/>
      <c r="AT127" s="17" t="s">
        <v>213</v>
      </c>
      <c r="AU127" s="17" t="s">
        <v>87</v>
      </c>
    </row>
    <row r="128" spans="1:65" s="2" customFormat="1" ht="33" customHeight="1">
      <c r="A128" s="32"/>
      <c r="B128" s="143"/>
      <c r="C128" s="144" t="s">
        <v>212</v>
      </c>
      <c r="D128" s="144" t="s">
        <v>208</v>
      </c>
      <c r="E128" s="145" t="s">
        <v>473</v>
      </c>
      <c r="F128" s="146" t="s">
        <v>474</v>
      </c>
      <c r="G128" s="147" t="s">
        <v>211</v>
      </c>
      <c r="H128" s="148">
        <v>0</v>
      </c>
      <c r="I128" s="149"/>
      <c r="J128" s="150">
        <f>ROUND(I128*H128,2)</f>
        <v>0</v>
      </c>
      <c r="K128" s="151"/>
      <c r="L128" s="33"/>
      <c r="M128" s="152" t="s">
        <v>1</v>
      </c>
      <c r="N128" s="153" t="s">
        <v>44</v>
      </c>
      <c r="O128" s="58"/>
      <c r="P128" s="154">
        <f>O128*H128</f>
        <v>0</v>
      </c>
      <c r="Q128" s="154">
        <v>0</v>
      </c>
      <c r="R128" s="154">
        <f>Q128*H128</f>
        <v>0</v>
      </c>
      <c r="S128" s="154">
        <v>0</v>
      </c>
      <c r="T128" s="155">
        <f>S128*H128</f>
        <v>0</v>
      </c>
      <c r="U128" s="32"/>
      <c r="V128" s="32"/>
      <c r="W128" s="32"/>
      <c r="X128" s="32"/>
      <c r="Y128" s="32"/>
      <c r="Z128" s="32"/>
      <c r="AA128" s="32"/>
      <c r="AB128" s="32"/>
      <c r="AC128" s="32"/>
      <c r="AD128" s="32"/>
      <c r="AE128" s="32"/>
      <c r="AR128" s="156" t="s">
        <v>212</v>
      </c>
      <c r="AT128" s="156" t="s">
        <v>208</v>
      </c>
      <c r="AU128" s="156" t="s">
        <v>87</v>
      </c>
      <c r="AY128" s="17" t="s">
        <v>207</v>
      </c>
      <c r="BE128" s="157">
        <f>IF(N128="základní",J128,0)</f>
        <v>0</v>
      </c>
      <c r="BF128" s="157">
        <f>IF(N128="snížená",J128,0)</f>
        <v>0</v>
      </c>
      <c r="BG128" s="157">
        <f>IF(N128="zákl. přenesená",J128,0)</f>
        <v>0</v>
      </c>
      <c r="BH128" s="157">
        <f>IF(N128="sníž. přenesená",J128,0)</f>
        <v>0</v>
      </c>
      <c r="BI128" s="157">
        <f>IF(N128="nulová",J128,0)</f>
        <v>0</v>
      </c>
      <c r="BJ128" s="17" t="s">
        <v>87</v>
      </c>
      <c r="BK128" s="157">
        <f>ROUND(I128*H128,2)</f>
        <v>0</v>
      </c>
      <c r="BL128" s="17" t="s">
        <v>212</v>
      </c>
      <c r="BM128" s="156" t="s">
        <v>224</v>
      </c>
    </row>
    <row r="129" spans="1:47" s="2" customFormat="1" ht="19.5">
      <c r="A129" s="32"/>
      <c r="B129" s="33"/>
      <c r="C129" s="32"/>
      <c r="D129" s="158" t="s">
        <v>213</v>
      </c>
      <c r="E129" s="32"/>
      <c r="F129" s="159" t="s">
        <v>474</v>
      </c>
      <c r="G129" s="32"/>
      <c r="H129" s="32"/>
      <c r="I129" s="160"/>
      <c r="J129" s="32"/>
      <c r="K129" s="32"/>
      <c r="L129" s="33"/>
      <c r="M129" s="161"/>
      <c r="N129" s="162"/>
      <c r="O129" s="58"/>
      <c r="P129" s="58"/>
      <c r="Q129" s="58"/>
      <c r="R129" s="58"/>
      <c r="S129" s="58"/>
      <c r="T129" s="59"/>
      <c r="U129" s="32"/>
      <c r="V129" s="32"/>
      <c r="W129" s="32"/>
      <c r="X129" s="32"/>
      <c r="Y129" s="32"/>
      <c r="Z129" s="32"/>
      <c r="AA129" s="32"/>
      <c r="AB129" s="32"/>
      <c r="AC129" s="32"/>
      <c r="AD129" s="32"/>
      <c r="AE129" s="32"/>
      <c r="AT129" s="17" t="s">
        <v>213</v>
      </c>
      <c r="AU129" s="17" t="s">
        <v>87</v>
      </c>
    </row>
    <row r="130" spans="2:51" s="12" customFormat="1" ht="12">
      <c r="B130" s="168"/>
      <c r="D130" s="158" t="s">
        <v>466</v>
      </c>
      <c r="E130" s="169" t="s">
        <v>1</v>
      </c>
      <c r="F130" s="170" t="s">
        <v>475</v>
      </c>
      <c r="H130" s="169" t="s">
        <v>1</v>
      </c>
      <c r="I130" s="171"/>
      <c r="L130" s="168"/>
      <c r="M130" s="172"/>
      <c r="N130" s="173"/>
      <c r="O130" s="173"/>
      <c r="P130" s="173"/>
      <c r="Q130" s="173"/>
      <c r="R130" s="173"/>
      <c r="S130" s="173"/>
      <c r="T130" s="174"/>
      <c r="AT130" s="169" t="s">
        <v>466</v>
      </c>
      <c r="AU130" s="169" t="s">
        <v>87</v>
      </c>
      <c r="AV130" s="12" t="s">
        <v>87</v>
      </c>
      <c r="AW130" s="12" t="s">
        <v>36</v>
      </c>
      <c r="AX130" s="12" t="s">
        <v>79</v>
      </c>
      <c r="AY130" s="169" t="s">
        <v>207</v>
      </c>
    </row>
    <row r="131" spans="2:51" s="13" customFormat="1" ht="12">
      <c r="B131" s="175"/>
      <c r="D131" s="158" t="s">
        <v>466</v>
      </c>
      <c r="E131" s="176" t="s">
        <v>1</v>
      </c>
      <c r="F131" s="177" t="s">
        <v>468</v>
      </c>
      <c r="H131" s="178">
        <v>0</v>
      </c>
      <c r="I131" s="179"/>
      <c r="L131" s="175"/>
      <c r="M131" s="180"/>
      <c r="N131" s="181"/>
      <c r="O131" s="181"/>
      <c r="P131" s="181"/>
      <c r="Q131" s="181"/>
      <c r="R131" s="181"/>
      <c r="S131" s="181"/>
      <c r="T131" s="182"/>
      <c r="AT131" s="176" t="s">
        <v>466</v>
      </c>
      <c r="AU131" s="176" t="s">
        <v>87</v>
      </c>
      <c r="AV131" s="13" t="s">
        <v>212</v>
      </c>
      <c r="AW131" s="13" t="s">
        <v>36</v>
      </c>
      <c r="AX131" s="13" t="s">
        <v>87</v>
      </c>
      <c r="AY131" s="176" t="s">
        <v>207</v>
      </c>
    </row>
    <row r="132" spans="1:65" s="2" customFormat="1" ht="33" customHeight="1">
      <c r="A132" s="32"/>
      <c r="B132" s="143"/>
      <c r="C132" s="144" t="s">
        <v>225</v>
      </c>
      <c r="D132" s="144" t="s">
        <v>208</v>
      </c>
      <c r="E132" s="145" t="s">
        <v>476</v>
      </c>
      <c r="F132" s="146" t="s">
        <v>477</v>
      </c>
      <c r="G132" s="147" t="s">
        <v>211</v>
      </c>
      <c r="H132" s="148">
        <v>0</v>
      </c>
      <c r="I132" s="149"/>
      <c r="J132" s="150">
        <f>ROUND(I132*H132,2)</f>
        <v>0</v>
      </c>
      <c r="K132" s="151"/>
      <c r="L132" s="33"/>
      <c r="M132" s="152" t="s">
        <v>1</v>
      </c>
      <c r="N132" s="153" t="s">
        <v>44</v>
      </c>
      <c r="O132" s="58"/>
      <c r="P132" s="154">
        <f>O132*H132</f>
        <v>0</v>
      </c>
      <c r="Q132" s="154">
        <v>0</v>
      </c>
      <c r="R132" s="154">
        <f>Q132*H132</f>
        <v>0</v>
      </c>
      <c r="S132" s="154">
        <v>0</v>
      </c>
      <c r="T132" s="155">
        <f>S132*H132</f>
        <v>0</v>
      </c>
      <c r="U132" s="32"/>
      <c r="V132" s="32"/>
      <c r="W132" s="32"/>
      <c r="X132" s="32"/>
      <c r="Y132" s="32"/>
      <c r="Z132" s="32"/>
      <c r="AA132" s="32"/>
      <c r="AB132" s="32"/>
      <c r="AC132" s="32"/>
      <c r="AD132" s="32"/>
      <c r="AE132" s="32"/>
      <c r="AR132" s="156" t="s">
        <v>212</v>
      </c>
      <c r="AT132" s="156" t="s">
        <v>208</v>
      </c>
      <c r="AU132" s="156" t="s">
        <v>87</v>
      </c>
      <c r="AY132" s="17" t="s">
        <v>207</v>
      </c>
      <c r="BE132" s="157">
        <f>IF(N132="základní",J132,0)</f>
        <v>0</v>
      </c>
      <c r="BF132" s="157">
        <f>IF(N132="snížená",J132,0)</f>
        <v>0</v>
      </c>
      <c r="BG132" s="157">
        <f>IF(N132="zákl. přenesená",J132,0)</f>
        <v>0</v>
      </c>
      <c r="BH132" s="157">
        <f>IF(N132="sníž. přenesená",J132,0)</f>
        <v>0</v>
      </c>
      <c r="BI132" s="157">
        <f>IF(N132="nulová",J132,0)</f>
        <v>0</v>
      </c>
      <c r="BJ132" s="17" t="s">
        <v>87</v>
      </c>
      <c r="BK132" s="157">
        <f>ROUND(I132*H132,2)</f>
        <v>0</v>
      </c>
      <c r="BL132" s="17" t="s">
        <v>212</v>
      </c>
      <c r="BM132" s="156" t="s">
        <v>228</v>
      </c>
    </row>
    <row r="133" spans="1:47" s="2" customFormat="1" ht="19.5">
      <c r="A133" s="32"/>
      <c r="B133" s="33"/>
      <c r="C133" s="32"/>
      <c r="D133" s="158" t="s">
        <v>213</v>
      </c>
      <c r="E133" s="32"/>
      <c r="F133" s="159" t="s">
        <v>477</v>
      </c>
      <c r="G133" s="32"/>
      <c r="H133" s="32"/>
      <c r="I133" s="160"/>
      <c r="J133" s="32"/>
      <c r="K133" s="32"/>
      <c r="L133" s="33"/>
      <c r="M133" s="161"/>
      <c r="N133" s="162"/>
      <c r="O133" s="58"/>
      <c r="P133" s="58"/>
      <c r="Q133" s="58"/>
      <c r="R133" s="58"/>
      <c r="S133" s="58"/>
      <c r="T133" s="59"/>
      <c r="U133" s="32"/>
      <c r="V133" s="32"/>
      <c r="W133" s="32"/>
      <c r="X133" s="32"/>
      <c r="Y133" s="32"/>
      <c r="Z133" s="32"/>
      <c r="AA133" s="32"/>
      <c r="AB133" s="32"/>
      <c r="AC133" s="32"/>
      <c r="AD133" s="32"/>
      <c r="AE133" s="32"/>
      <c r="AT133" s="17" t="s">
        <v>213</v>
      </c>
      <c r="AU133" s="17" t="s">
        <v>87</v>
      </c>
    </row>
    <row r="134" spans="2:51" s="12" customFormat="1" ht="12">
      <c r="B134" s="168"/>
      <c r="D134" s="158" t="s">
        <v>466</v>
      </c>
      <c r="E134" s="169" t="s">
        <v>1</v>
      </c>
      <c r="F134" s="170" t="s">
        <v>475</v>
      </c>
      <c r="H134" s="169" t="s">
        <v>1</v>
      </c>
      <c r="I134" s="171"/>
      <c r="L134" s="168"/>
      <c r="M134" s="172"/>
      <c r="N134" s="173"/>
      <c r="O134" s="173"/>
      <c r="P134" s="173"/>
      <c r="Q134" s="173"/>
      <c r="R134" s="173"/>
      <c r="S134" s="173"/>
      <c r="T134" s="174"/>
      <c r="AT134" s="169" t="s">
        <v>466</v>
      </c>
      <c r="AU134" s="169" t="s">
        <v>87</v>
      </c>
      <c r="AV134" s="12" t="s">
        <v>87</v>
      </c>
      <c r="AW134" s="12" t="s">
        <v>36</v>
      </c>
      <c r="AX134" s="12" t="s">
        <v>79</v>
      </c>
      <c r="AY134" s="169" t="s">
        <v>207</v>
      </c>
    </row>
    <row r="135" spans="2:51" s="13" customFormat="1" ht="12">
      <c r="B135" s="175"/>
      <c r="D135" s="158" t="s">
        <v>466</v>
      </c>
      <c r="E135" s="176" t="s">
        <v>1</v>
      </c>
      <c r="F135" s="177" t="s">
        <v>468</v>
      </c>
      <c r="H135" s="178">
        <v>0</v>
      </c>
      <c r="I135" s="179"/>
      <c r="L135" s="175"/>
      <c r="M135" s="180"/>
      <c r="N135" s="181"/>
      <c r="O135" s="181"/>
      <c r="P135" s="181"/>
      <c r="Q135" s="181"/>
      <c r="R135" s="181"/>
      <c r="S135" s="181"/>
      <c r="T135" s="182"/>
      <c r="AT135" s="176" t="s">
        <v>466</v>
      </c>
      <c r="AU135" s="176" t="s">
        <v>87</v>
      </c>
      <c r="AV135" s="13" t="s">
        <v>212</v>
      </c>
      <c r="AW135" s="13" t="s">
        <v>36</v>
      </c>
      <c r="AX135" s="13" t="s">
        <v>87</v>
      </c>
      <c r="AY135" s="176" t="s">
        <v>207</v>
      </c>
    </row>
    <row r="136" spans="1:65" s="2" customFormat="1" ht="21.75" customHeight="1">
      <c r="A136" s="32"/>
      <c r="B136" s="143"/>
      <c r="C136" s="144" t="s">
        <v>221</v>
      </c>
      <c r="D136" s="144" t="s">
        <v>208</v>
      </c>
      <c r="E136" s="145" t="s">
        <v>478</v>
      </c>
      <c r="F136" s="146" t="s">
        <v>479</v>
      </c>
      <c r="G136" s="147" t="s">
        <v>211</v>
      </c>
      <c r="H136" s="148">
        <v>0</v>
      </c>
      <c r="I136" s="149"/>
      <c r="J136" s="150">
        <f>ROUND(I136*H136,2)</f>
        <v>0</v>
      </c>
      <c r="K136" s="151"/>
      <c r="L136" s="33"/>
      <c r="M136" s="152" t="s">
        <v>1</v>
      </c>
      <c r="N136" s="153" t="s">
        <v>44</v>
      </c>
      <c r="O136" s="58"/>
      <c r="P136" s="154">
        <f>O136*H136</f>
        <v>0</v>
      </c>
      <c r="Q136" s="154">
        <v>0</v>
      </c>
      <c r="R136" s="154">
        <f>Q136*H136</f>
        <v>0</v>
      </c>
      <c r="S136" s="154">
        <v>0</v>
      </c>
      <c r="T136" s="155">
        <f>S136*H136</f>
        <v>0</v>
      </c>
      <c r="U136" s="32"/>
      <c r="V136" s="32"/>
      <c r="W136" s="32"/>
      <c r="X136" s="32"/>
      <c r="Y136" s="32"/>
      <c r="Z136" s="32"/>
      <c r="AA136" s="32"/>
      <c r="AB136" s="32"/>
      <c r="AC136" s="32"/>
      <c r="AD136" s="32"/>
      <c r="AE136" s="32"/>
      <c r="AR136" s="156" t="s">
        <v>212</v>
      </c>
      <c r="AT136" s="156" t="s">
        <v>208</v>
      </c>
      <c r="AU136" s="156" t="s">
        <v>87</v>
      </c>
      <c r="AY136" s="17" t="s">
        <v>207</v>
      </c>
      <c r="BE136" s="157">
        <f>IF(N136="základní",J136,0)</f>
        <v>0</v>
      </c>
      <c r="BF136" s="157">
        <f>IF(N136="snížená",J136,0)</f>
        <v>0</v>
      </c>
      <c r="BG136" s="157">
        <f>IF(N136="zákl. přenesená",J136,0)</f>
        <v>0</v>
      </c>
      <c r="BH136" s="157">
        <f>IF(N136="sníž. přenesená",J136,0)</f>
        <v>0</v>
      </c>
      <c r="BI136" s="157">
        <f>IF(N136="nulová",J136,0)</f>
        <v>0</v>
      </c>
      <c r="BJ136" s="17" t="s">
        <v>87</v>
      </c>
      <c r="BK136" s="157">
        <f>ROUND(I136*H136,2)</f>
        <v>0</v>
      </c>
      <c r="BL136" s="17" t="s">
        <v>212</v>
      </c>
      <c r="BM136" s="156" t="s">
        <v>231</v>
      </c>
    </row>
    <row r="137" spans="1:47" s="2" customFormat="1" ht="19.5">
      <c r="A137" s="32"/>
      <c r="B137" s="33"/>
      <c r="C137" s="32"/>
      <c r="D137" s="158" t="s">
        <v>213</v>
      </c>
      <c r="E137" s="32"/>
      <c r="F137" s="159" t="s">
        <v>479</v>
      </c>
      <c r="G137" s="32"/>
      <c r="H137" s="32"/>
      <c r="I137" s="160"/>
      <c r="J137" s="32"/>
      <c r="K137" s="32"/>
      <c r="L137" s="33"/>
      <c r="M137" s="161"/>
      <c r="N137" s="162"/>
      <c r="O137" s="58"/>
      <c r="P137" s="58"/>
      <c r="Q137" s="58"/>
      <c r="R137" s="58"/>
      <c r="S137" s="58"/>
      <c r="T137" s="59"/>
      <c r="U137" s="32"/>
      <c r="V137" s="32"/>
      <c r="W137" s="32"/>
      <c r="X137" s="32"/>
      <c r="Y137" s="32"/>
      <c r="Z137" s="32"/>
      <c r="AA137" s="32"/>
      <c r="AB137" s="32"/>
      <c r="AC137" s="32"/>
      <c r="AD137" s="32"/>
      <c r="AE137" s="32"/>
      <c r="AT137" s="17" t="s">
        <v>213</v>
      </c>
      <c r="AU137" s="17" t="s">
        <v>87</v>
      </c>
    </row>
    <row r="138" spans="2:51" s="12" customFormat="1" ht="12">
      <c r="B138" s="168"/>
      <c r="D138" s="158" t="s">
        <v>466</v>
      </c>
      <c r="E138" s="169" t="s">
        <v>1</v>
      </c>
      <c r="F138" s="170" t="s">
        <v>475</v>
      </c>
      <c r="H138" s="169" t="s">
        <v>1</v>
      </c>
      <c r="I138" s="171"/>
      <c r="L138" s="168"/>
      <c r="M138" s="172"/>
      <c r="N138" s="173"/>
      <c r="O138" s="173"/>
      <c r="P138" s="173"/>
      <c r="Q138" s="173"/>
      <c r="R138" s="173"/>
      <c r="S138" s="173"/>
      <c r="T138" s="174"/>
      <c r="AT138" s="169" t="s">
        <v>466</v>
      </c>
      <c r="AU138" s="169" t="s">
        <v>87</v>
      </c>
      <c r="AV138" s="12" t="s">
        <v>87</v>
      </c>
      <c r="AW138" s="12" t="s">
        <v>36</v>
      </c>
      <c r="AX138" s="12" t="s">
        <v>79</v>
      </c>
      <c r="AY138" s="169" t="s">
        <v>207</v>
      </c>
    </row>
    <row r="139" spans="2:51" s="13" customFormat="1" ht="12">
      <c r="B139" s="175"/>
      <c r="D139" s="158" t="s">
        <v>466</v>
      </c>
      <c r="E139" s="176" t="s">
        <v>1</v>
      </c>
      <c r="F139" s="177" t="s">
        <v>468</v>
      </c>
      <c r="H139" s="178">
        <v>0</v>
      </c>
      <c r="I139" s="179"/>
      <c r="L139" s="175"/>
      <c r="M139" s="180"/>
      <c r="N139" s="181"/>
      <c r="O139" s="181"/>
      <c r="P139" s="181"/>
      <c r="Q139" s="181"/>
      <c r="R139" s="181"/>
      <c r="S139" s="181"/>
      <c r="T139" s="182"/>
      <c r="AT139" s="176" t="s">
        <v>466</v>
      </c>
      <c r="AU139" s="176" t="s">
        <v>87</v>
      </c>
      <c r="AV139" s="13" t="s">
        <v>212</v>
      </c>
      <c r="AW139" s="13" t="s">
        <v>36</v>
      </c>
      <c r="AX139" s="13" t="s">
        <v>87</v>
      </c>
      <c r="AY139" s="176" t="s">
        <v>207</v>
      </c>
    </row>
    <row r="140" spans="1:65" s="2" customFormat="1" ht="21.75" customHeight="1">
      <c r="A140" s="32"/>
      <c r="B140" s="143"/>
      <c r="C140" s="144" t="s">
        <v>232</v>
      </c>
      <c r="D140" s="144" t="s">
        <v>208</v>
      </c>
      <c r="E140" s="145" t="s">
        <v>480</v>
      </c>
      <c r="F140" s="146" t="s">
        <v>481</v>
      </c>
      <c r="G140" s="147" t="s">
        <v>211</v>
      </c>
      <c r="H140" s="148">
        <v>0</v>
      </c>
      <c r="I140" s="149"/>
      <c r="J140" s="150">
        <f>ROUND(I140*H140,2)</f>
        <v>0</v>
      </c>
      <c r="K140" s="151"/>
      <c r="L140" s="33"/>
      <c r="M140" s="152" t="s">
        <v>1</v>
      </c>
      <c r="N140" s="153" t="s">
        <v>44</v>
      </c>
      <c r="O140" s="58"/>
      <c r="P140" s="154">
        <f>O140*H140</f>
        <v>0</v>
      </c>
      <c r="Q140" s="154">
        <v>0</v>
      </c>
      <c r="R140" s="154">
        <f>Q140*H140</f>
        <v>0</v>
      </c>
      <c r="S140" s="154">
        <v>0</v>
      </c>
      <c r="T140" s="155">
        <f>S140*H140</f>
        <v>0</v>
      </c>
      <c r="U140" s="32"/>
      <c r="V140" s="32"/>
      <c r="W140" s="32"/>
      <c r="X140" s="32"/>
      <c r="Y140" s="32"/>
      <c r="Z140" s="32"/>
      <c r="AA140" s="32"/>
      <c r="AB140" s="32"/>
      <c r="AC140" s="32"/>
      <c r="AD140" s="32"/>
      <c r="AE140" s="32"/>
      <c r="AR140" s="156" t="s">
        <v>212</v>
      </c>
      <c r="AT140" s="156" t="s">
        <v>208</v>
      </c>
      <c r="AU140" s="156" t="s">
        <v>87</v>
      </c>
      <c r="AY140" s="17" t="s">
        <v>207</v>
      </c>
      <c r="BE140" s="157">
        <f>IF(N140="základní",J140,0)</f>
        <v>0</v>
      </c>
      <c r="BF140" s="157">
        <f>IF(N140="snížená",J140,0)</f>
        <v>0</v>
      </c>
      <c r="BG140" s="157">
        <f>IF(N140="zákl. přenesená",J140,0)</f>
        <v>0</v>
      </c>
      <c r="BH140" s="157">
        <f>IF(N140="sníž. přenesená",J140,0)</f>
        <v>0</v>
      </c>
      <c r="BI140" s="157">
        <f>IF(N140="nulová",J140,0)</f>
        <v>0</v>
      </c>
      <c r="BJ140" s="17" t="s">
        <v>87</v>
      </c>
      <c r="BK140" s="157">
        <f>ROUND(I140*H140,2)</f>
        <v>0</v>
      </c>
      <c r="BL140" s="17" t="s">
        <v>212</v>
      </c>
      <c r="BM140" s="156" t="s">
        <v>235</v>
      </c>
    </row>
    <row r="141" spans="1:47" s="2" customFormat="1" ht="19.5">
      <c r="A141" s="32"/>
      <c r="B141" s="33"/>
      <c r="C141" s="32"/>
      <c r="D141" s="158" t="s">
        <v>213</v>
      </c>
      <c r="E141" s="32"/>
      <c r="F141" s="159" t="s">
        <v>481</v>
      </c>
      <c r="G141" s="32"/>
      <c r="H141" s="32"/>
      <c r="I141" s="160"/>
      <c r="J141" s="32"/>
      <c r="K141" s="32"/>
      <c r="L141" s="33"/>
      <c r="M141" s="161"/>
      <c r="N141" s="162"/>
      <c r="O141" s="58"/>
      <c r="P141" s="58"/>
      <c r="Q141" s="58"/>
      <c r="R141" s="58"/>
      <c r="S141" s="58"/>
      <c r="T141" s="59"/>
      <c r="U141" s="32"/>
      <c r="V141" s="32"/>
      <c r="W141" s="32"/>
      <c r="X141" s="32"/>
      <c r="Y141" s="32"/>
      <c r="Z141" s="32"/>
      <c r="AA141" s="32"/>
      <c r="AB141" s="32"/>
      <c r="AC141" s="32"/>
      <c r="AD141" s="32"/>
      <c r="AE141" s="32"/>
      <c r="AT141" s="17" t="s">
        <v>213</v>
      </c>
      <c r="AU141" s="17" t="s">
        <v>87</v>
      </c>
    </row>
    <row r="142" spans="2:51" s="12" customFormat="1" ht="12">
      <c r="B142" s="168"/>
      <c r="D142" s="158" t="s">
        <v>466</v>
      </c>
      <c r="E142" s="169" t="s">
        <v>1</v>
      </c>
      <c r="F142" s="170" t="s">
        <v>475</v>
      </c>
      <c r="H142" s="169" t="s">
        <v>1</v>
      </c>
      <c r="I142" s="171"/>
      <c r="L142" s="168"/>
      <c r="M142" s="172"/>
      <c r="N142" s="173"/>
      <c r="O142" s="173"/>
      <c r="P142" s="173"/>
      <c r="Q142" s="173"/>
      <c r="R142" s="173"/>
      <c r="S142" s="173"/>
      <c r="T142" s="174"/>
      <c r="AT142" s="169" t="s">
        <v>466</v>
      </c>
      <c r="AU142" s="169" t="s">
        <v>87</v>
      </c>
      <c r="AV142" s="12" t="s">
        <v>87</v>
      </c>
      <c r="AW142" s="12" t="s">
        <v>36</v>
      </c>
      <c r="AX142" s="12" t="s">
        <v>79</v>
      </c>
      <c r="AY142" s="169" t="s">
        <v>207</v>
      </c>
    </row>
    <row r="143" spans="2:51" s="13" customFormat="1" ht="12">
      <c r="B143" s="175"/>
      <c r="D143" s="158" t="s">
        <v>466</v>
      </c>
      <c r="E143" s="176" t="s">
        <v>1</v>
      </c>
      <c r="F143" s="177" t="s">
        <v>468</v>
      </c>
      <c r="H143" s="178">
        <v>0</v>
      </c>
      <c r="I143" s="179"/>
      <c r="L143" s="175"/>
      <c r="M143" s="180"/>
      <c r="N143" s="181"/>
      <c r="O143" s="181"/>
      <c r="P143" s="181"/>
      <c r="Q143" s="181"/>
      <c r="R143" s="181"/>
      <c r="S143" s="181"/>
      <c r="T143" s="182"/>
      <c r="AT143" s="176" t="s">
        <v>466</v>
      </c>
      <c r="AU143" s="176" t="s">
        <v>87</v>
      </c>
      <c r="AV143" s="13" t="s">
        <v>212</v>
      </c>
      <c r="AW143" s="13" t="s">
        <v>36</v>
      </c>
      <c r="AX143" s="13" t="s">
        <v>87</v>
      </c>
      <c r="AY143" s="176" t="s">
        <v>207</v>
      </c>
    </row>
    <row r="144" spans="1:65" s="2" customFormat="1" ht="21.75" customHeight="1">
      <c r="A144" s="32"/>
      <c r="B144" s="143"/>
      <c r="C144" s="144" t="s">
        <v>224</v>
      </c>
      <c r="D144" s="144" t="s">
        <v>208</v>
      </c>
      <c r="E144" s="145" t="s">
        <v>482</v>
      </c>
      <c r="F144" s="146" t="s">
        <v>483</v>
      </c>
      <c r="G144" s="147" t="s">
        <v>211</v>
      </c>
      <c r="H144" s="148">
        <v>0</v>
      </c>
      <c r="I144" s="149"/>
      <c r="J144" s="150">
        <f>ROUND(I144*H144,2)</f>
        <v>0</v>
      </c>
      <c r="K144" s="151"/>
      <c r="L144" s="33"/>
      <c r="M144" s="152" t="s">
        <v>1</v>
      </c>
      <c r="N144" s="153" t="s">
        <v>44</v>
      </c>
      <c r="O144" s="58"/>
      <c r="P144" s="154">
        <f>O144*H144</f>
        <v>0</v>
      </c>
      <c r="Q144" s="154">
        <v>0</v>
      </c>
      <c r="R144" s="154">
        <f>Q144*H144</f>
        <v>0</v>
      </c>
      <c r="S144" s="154">
        <v>0</v>
      </c>
      <c r="T144" s="155">
        <f>S144*H144</f>
        <v>0</v>
      </c>
      <c r="U144" s="32"/>
      <c r="V144" s="32"/>
      <c r="W144" s="32"/>
      <c r="X144" s="32"/>
      <c r="Y144" s="32"/>
      <c r="Z144" s="32"/>
      <c r="AA144" s="32"/>
      <c r="AB144" s="32"/>
      <c r="AC144" s="32"/>
      <c r="AD144" s="32"/>
      <c r="AE144" s="32"/>
      <c r="AR144" s="156" t="s">
        <v>212</v>
      </c>
      <c r="AT144" s="156" t="s">
        <v>208</v>
      </c>
      <c r="AU144" s="156" t="s">
        <v>87</v>
      </c>
      <c r="AY144" s="17" t="s">
        <v>207</v>
      </c>
      <c r="BE144" s="157">
        <f>IF(N144="základní",J144,0)</f>
        <v>0</v>
      </c>
      <c r="BF144" s="157">
        <f>IF(N144="snížená",J144,0)</f>
        <v>0</v>
      </c>
      <c r="BG144" s="157">
        <f>IF(N144="zákl. přenesená",J144,0)</f>
        <v>0</v>
      </c>
      <c r="BH144" s="157">
        <f>IF(N144="sníž. přenesená",J144,0)</f>
        <v>0</v>
      </c>
      <c r="BI144" s="157">
        <f>IF(N144="nulová",J144,0)</f>
        <v>0</v>
      </c>
      <c r="BJ144" s="17" t="s">
        <v>87</v>
      </c>
      <c r="BK144" s="157">
        <f>ROUND(I144*H144,2)</f>
        <v>0</v>
      </c>
      <c r="BL144" s="17" t="s">
        <v>212</v>
      </c>
      <c r="BM144" s="156" t="s">
        <v>238</v>
      </c>
    </row>
    <row r="145" spans="1:47" s="2" customFormat="1" ht="12">
      <c r="A145" s="32"/>
      <c r="B145" s="33"/>
      <c r="C145" s="32"/>
      <c r="D145" s="158" t="s">
        <v>213</v>
      </c>
      <c r="E145" s="32"/>
      <c r="F145" s="159" t="s">
        <v>483</v>
      </c>
      <c r="G145" s="32"/>
      <c r="H145" s="32"/>
      <c r="I145" s="160"/>
      <c r="J145" s="32"/>
      <c r="K145" s="32"/>
      <c r="L145" s="33"/>
      <c r="M145" s="161"/>
      <c r="N145" s="162"/>
      <c r="O145" s="58"/>
      <c r="P145" s="58"/>
      <c r="Q145" s="58"/>
      <c r="R145" s="58"/>
      <c r="S145" s="58"/>
      <c r="T145" s="59"/>
      <c r="U145" s="32"/>
      <c r="V145" s="32"/>
      <c r="W145" s="32"/>
      <c r="X145" s="32"/>
      <c r="Y145" s="32"/>
      <c r="Z145" s="32"/>
      <c r="AA145" s="32"/>
      <c r="AB145" s="32"/>
      <c r="AC145" s="32"/>
      <c r="AD145" s="32"/>
      <c r="AE145" s="32"/>
      <c r="AT145" s="17" t="s">
        <v>213</v>
      </c>
      <c r="AU145" s="17" t="s">
        <v>87</v>
      </c>
    </row>
    <row r="146" spans="2:51" s="12" customFormat="1" ht="12">
      <c r="B146" s="168"/>
      <c r="D146" s="158" t="s">
        <v>466</v>
      </c>
      <c r="E146" s="169" t="s">
        <v>1</v>
      </c>
      <c r="F146" s="170" t="s">
        <v>475</v>
      </c>
      <c r="H146" s="169" t="s">
        <v>1</v>
      </c>
      <c r="I146" s="171"/>
      <c r="L146" s="168"/>
      <c r="M146" s="172"/>
      <c r="N146" s="173"/>
      <c r="O146" s="173"/>
      <c r="P146" s="173"/>
      <c r="Q146" s="173"/>
      <c r="R146" s="173"/>
      <c r="S146" s="173"/>
      <c r="T146" s="174"/>
      <c r="AT146" s="169" t="s">
        <v>466</v>
      </c>
      <c r="AU146" s="169" t="s">
        <v>87</v>
      </c>
      <c r="AV146" s="12" t="s">
        <v>87</v>
      </c>
      <c r="AW146" s="12" t="s">
        <v>36</v>
      </c>
      <c r="AX146" s="12" t="s">
        <v>79</v>
      </c>
      <c r="AY146" s="169" t="s">
        <v>207</v>
      </c>
    </row>
    <row r="147" spans="2:51" s="13" customFormat="1" ht="12">
      <c r="B147" s="175"/>
      <c r="D147" s="158" t="s">
        <v>466</v>
      </c>
      <c r="E147" s="176" t="s">
        <v>1</v>
      </c>
      <c r="F147" s="177" t="s">
        <v>468</v>
      </c>
      <c r="H147" s="178">
        <v>0</v>
      </c>
      <c r="I147" s="179"/>
      <c r="L147" s="175"/>
      <c r="M147" s="180"/>
      <c r="N147" s="181"/>
      <c r="O147" s="181"/>
      <c r="P147" s="181"/>
      <c r="Q147" s="181"/>
      <c r="R147" s="181"/>
      <c r="S147" s="181"/>
      <c r="T147" s="182"/>
      <c r="AT147" s="176" t="s">
        <v>466</v>
      </c>
      <c r="AU147" s="176" t="s">
        <v>87</v>
      </c>
      <c r="AV147" s="13" t="s">
        <v>212</v>
      </c>
      <c r="AW147" s="13" t="s">
        <v>36</v>
      </c>
      <c r="AX147" s="13" t="s">
        <v>87</v>
      </c>
      <c r="AY147" s="176" t="s">
        <v>207</v>
      </c>
    </row>
    <row r="148" spans="1:65" s="2" customFormat="1" ht="21.75" customHeight="1">
      <c r="A148" s="32"/>
      <c r="B148" s="143"/>
      <c r="C148" s="144" t="s">
        <v>239</v>
      </c>
      <c r="D148" s="144" t="s">
        <v>208</v>
      </c>
      <c r="E148" s="145" t="s">
        <v>484</v>
      </c>
      <c r="F148" s="146" t="s">
        <v>485</v>
      </c>
      <c r="G148" s="147" t="s">
        <v>211</v>
      </c>
      <c r="H148" s="148">
        <v>0</v>
      </c>
      <c r="I148" s="149"/>
      <c r="J148" s="150">
        <f>ROUND(I148*H148,2)</f>
        <v>0</v>
      </c>
      <c r="K148" s="151"/>
      <c r="L148" s="33"/>
      <c r="M148" s="152" t="s">
        <v>1</v>
      </c>
      <c r="N148" s="153" t="s">
        <v>44</v>
      </c>
      <c r="O148" s="58"/>
      <c r="P148" s="154">
        <f>O148*H148</f>
        <v>0</v>
      </c>
      <c r="Q148" s="154">
        <v>0</v>
      </c>
      <c r="R148" s="154">
        <f>Q148*H148</f>
        <v>0</v>
      </c>
      <c r="S148" s="154">
        <v>0</v>
      </c>
      <c r="T148" s="155">
        <f>S148*H148</f>
        <v>0</v>
      </c>
      <c r="U148" s="32"/>
      <c r="V148" s="32"/>
      <c r="W148" s="32"/>
      <c r="X148" s="32"/>
      <c r="Y148" s="32"/>
      <c r="Z148" s="32"/>
      <c r="AA148" s="32"/>
      <c r="AB148" s="32"/>
      <c r="AC148" s="32"/>
      <c r="AD148" s="32"/>
      <c r="AE148" s="32"/>
      <c r="AR148" s="156" t="s">
        <v>212</v>
      </c>
      <c r="AT148" s="156" t="s">
        <v>208</v>
      </c>
      <c r="AU148" s="156" t="s">
        <v>87</v>
      </c>
      <c r="AY148" s="17" t="s">
        <v>207</v>
      </c>
      <c r="BE148" s="157">
        <f>IF(N148="základní",J148,0)</f>
        <v>0</v>
      </c>
      <c r="BF148" s="157">
        <f>IF(N148="snížená",J148,0)</f>
        <v>0</v>
      </c>
      <c r="BG148" s="157">
        <f>IF(N148="zákl. přenesená",J148,0)</f>
        <v>0</v>
      </c>
      <c r="BH148" s="157">
        <f>IF(N148="sníž. přenesená",J148,0)</f>
        <v>0</v>
      </c>
      <c r="BI148" s="157">
        <f>IF(N148="nulová",J148,0)</f>
        <v>0</v>
      </c>
      <c r="BJ148" s="17" t="s">
        <v>87</v>
      </c>
      <c r="BK148" s="157">
        <f>ROUND(I148*H148,2)</f>
        <v>0</v>
      </c>
      <c r="BL148" s="17" t="s">
        <v>212</v>
      </c>
      <c r="BM148" s="156" t="s">
        <v>243</v>
      </c>
    </row>
    <row r="149" spans="1:47" s="2" customFormat="1" ht="19.5">
      <c r="A149" s="32"/>
      <c r="B149" s="33"/>
      <c r="C149" s="32"/>
      <c r="D149" s="158" t="s">
        <v>213</v>
      </c>
      <c r="E149" s="32"/>
      <c r="F149" s="159" t="s">
        <v>485</v>
      </c>
      <c r="G149" s="32"/>
      <c r="H149" s="32"/>
      <c r="I149" s="160"/>
      <c r="J149" s="32"/>
      <c r="K149" s="32"/>
      <c r="L149" s="33"/>
      <c r="M149" s="161"/>
      <c r="N149" s="162"/>
      <c r="O149" s="58"/>
      <c r="P149" s="58"/>
      <c r="Q149" s="58"/>
      <c r="R149" s="58"/>
      <c r="S149" s="58"/>
      <c r="T149" s="59"/>
      <c r="U149" s="32"/>
      <c r="V149" s="32"/>
      <c r="W149" s="32"/>
      <c r="X149" s="32"/>
      <c r="Y149" s="32"/>
      <c r="Z149" s="32"/>
      <c r="AA149" s="32"/>
      <c r="AB149" s="32"/>
      <c r="AC149" s="32"/>
      <c r="AD149" s="32"/>
      <c r="AE149" s="32"/>
      <c r="AT149" s="17" t="s">
        <v>213</v>
      </c>
      <c r="AU149" s="17" t="s">
        <v>87</v>
      </c>
    </row>
    <row r="150" spans="2:51" s="12" customFormat="1" ht="12">
      <c r="B150" s="168"/>
      <c r="D150" s="158" t="s">
        <v>466</v>
      </c>
      <c r="E150" s="169" t="s">
        <v>1</v>
      </c>
      <c r="F150" s="170" t="s">
        <v>475</v>
      </c>
      <c r="H150" s="169" t="s">
        <v>1</v>
      </c>
      <c r="I150" s="171"/>
      <c r="L150" s="168"/>
      <c r="M150" s="172"/>
      <c r="N150" s="173"/>
      <c r="O150" s="173"/>
      <c r="P150" s="173"/>
      <c r="Q150" s="173"/>
      <c r="R150" s="173"/>
      <c r="S150" s="173"/>
      <c r="T150" s="174"/>
      <c r="AT150" s="169" t="s">
        <v>466</v>
      </c>
      <c r="AU150" s="169" t="s">
        <v>87</v>
      </c>
      <c r="AV150" s="12" t="s">
        <v>87</v>
      </c>
      <c r="AW150" s="12" t="s">
        <v>36</v>
      </c>
      <c r="AX150" s="12" t="s">
        <v>79</v>
      </c>
      <c r="AY150" s="169" t="s">
        <v>207</v>
      </c>
    </row>
    <row r="151" spans="2:51" s="13" customFormat="1" ht="12">
      <c r="B151" s="175"/>
      <c r="D151" s="158" t="s">
        <v>466</v>
      </c>
      <c r="E151" s="176" t="s">
        <v>1</v>
      </c>
      <c r="F151" s="177" t="s">
        <v>468</v>
      </c>
      <c r="H151" s="178">
        <v>0</v>
      </c>
      <c r="I151" s="179"/>
      <c r="L151" s="175"/>
      <c r="M151" s="180"/>
      <c r="N151" s="181"/>
      <c r="O151" s="181"/>
      <c r="P151" s="181"/>
      <c r="Q151" s="181"/>
      <c r="R151" s="181"/>
      <c r="S151" s="181"/>
      <c r="T151" s="182"/>
      <c r="AT151" s="176" t="s">
        <v>466</v>
      </c>
      <c r="AU151" s="176" t="s">
        <v>87</v>
      </c>
      <c r="AV151" s="13" t="s">
        <v>212</v>
      </c>
      <c r="AW151" s="13" t="s">
        <v>36</v>
      </c>
      <c r="AX151" s="13" t="s">
        <v>87</v>
      </c>
      <c r="AY151" s="176" t="s">
        <v>207</v>
      </c>
    </row>
    <row r="152" spans="1:65" s="2" customFormat="1" ht="16.5" customHeight="1">
      <c r="A152" s="32"/>
      <c r="B152" s="143"/>
      <c r="C152" s="144" t="s">
        <v>228</v>
      </c>
      <c r="D152" s="144" t="s">
        <v>208</v>
      </c>
      <c r="E152" s="145" t="s">
        <v>486</v>
      </c>
      <c r="F152" s="146" t="s">
        <v>487</v>
      </c>
      <c r="G152" s="147" t="s">
        <v>211</v>
      </c>
      <c r="H152" s="148">
        <v>0</v>
      </c>
      <c r="I152" s="149"/>
      <c r="J152" s="150">
        <f>ROUND(I152*H152,2)</f>
        <v>0</v>
      </c>
      <c r="K152" s="151"/>
      <c r="L152" s="33"/>
      <c r="M152" s="152" t="s">
        <v>1</v>
      </c>
      <c r="N152" s="153" t="s">
        <v>44</v>
      </c>
      <c r="O152" s="58"/>
      <c r="P152" s="154">
        <f>O152*H152</f>
        <v>0</v>
      </c>
      <c r="Q152" s="154">
        <v>0</v>
      </c>
      <c r="R152" s="154">
        <f>Q152*H152</f>
        <v>0</v>
      </c>
      <c r="S152" s="154">
        <v>0</v>
      </c>
      <c r="T152" s="155">
        <f>S152*H152</f>
        <v>0</v>
      </c>
      <c r="U152" s="32"/>
      <c r="V152" s="32"/>
      <c r="W152" s="32"/>
      <c r="X152" s="32"/>
      <c r="Y152" s="32"/>
      <c r="Z152" s="32"/>
      <c r="AA152" s="32"/>
      <c r="AB152" s="32"/>
      <c r="AC152" s="32"/>
      <c r="AD152" s="32"/>
      <c r="AE152" s="32"/>
      <c r="AR152" s="156" t="s">
        <v>212</v>
      </c>
      <c r="AT152" s="156" t="s">
        <v>208</v>
      </c>
      <c r="AU152" s="156" t="s">
        <v>87</v>
      </c>
      <c r="AY152" s="17" t="s">
        <v>207</v>
      </c>
      <c r="BE152" s="157">
        <f>IF(N152="základní",J152,0)</f>
        <v>0</v>
      </c>
      <c r="BF152" s="157">
        <f>IF(N152="snížená",J152,0)</f>
        <v>0</v>
      </c>
      <c r="BG152" s="157">
        <f>IF(N152="zákl. přenesená",J152,0)</f>
        <v>0</v>
      </c>
      <c r="BH152" s="157">
        <f>IF(N152="sníž. přenesená",J152,0)</f>
        <v>0</v>
      </c>
      <c r="BI152" s="157">
        <f>IF(N152="nulová",J152,0)</f>
        <v>0</v>
      </c>
      <c r="BJ152" s="17" t="s">
        <v>87</v>
      </c>
      <c r="BK152" s="157">
        <f>ROUND(I152*H152,2)</f>
        <v>0</v>
      </c>
      <c r="BL152" s="17" t="s">
        <v>212</v>
      </c>
      <c r="BM152" s="156" t="s">
        <v>246</v>
      </c>
    </row>
    <row r="153" spans="1:47" s="2" customFormat="1" ht="12">
      <c r="A153" s="32"/>
      <c r="B153" s="33"/>
      <c r="C153" s="32"/>
      <c r="D153" s="158" t="s">
        <v>213</v>
      </c>
      <c r="E153" s="32"/>
      <c r="F153" s="159" t="s">
        <v>487</v>
      </c>
      <c r="G153" s="32"/>
      <c r="H153" s="32"/>
      <c r="I153" s="160"/>
      <c r="J153" s="32"/>
      <c r="K153" s="32"/>
      <c r="L153" s="33"/>
      <c r="M153" s="161"/>
      <c r="N153" s="162"/>
      <c r="O153" s="58"/>
      <c r="P153" s="58"/>
      <c r="Q153" s="58"/>
      <c r="R153" s="58"/>
      <c r="S153" s="58"/>
      <c r="T153" s="59"/>
      <c r="U153" s="32"/>
      <c r="V153" s="32"/>
      <c r="W153" s="32"/>
      <c r="X153" s="32"/>
      <c r="Y153" s="32"/>
      <c r="Z153" s="32"/>
      <c r="AA153" s="32"/>
      <c r="AB153" s="32"/>
      <c r="AC153" s="32"/>
      <c r="AD153" s="32"/>
      <c r="AE153" s="32"/>
      <c r="AT153" s="17" t="s">
        <v>213</v>
      </c>
      <c r="AU153" s="17" t="s">
        <v>87</v>
      </c>
    </row>
    <row r="154" spans="2:51" s="12" customFormat="1" ht="12">
      <c r="B154" s="168"/>
      <c r="D154" s="158" t="s">
        <v>466</v>
      </c>
      <c r="E154" s="169" t="s">
        <v>1</v>
      </c>
      <c r="F154" s="170" t="s">
        <v>475</v>
      </c>
      <c r="H154" s="169" t="s">
        <v>1</v>
      </c>
      <c r="I154" s="171"/>
      <c r="L154" s="168"/>
      <c r="M154" s="172"/>
      <c r="N154" s="173"/>
      <c r="O154" s="173"/>
      <c r="P154" s="173"/>
      <c r="Q154" s="173"/>
      <c r="R154" s="173"/>
      <c r="S154" s="173"/>
      <c r="T154" s="174"/>
      <c r="AT154" s="169" t="s">
        <v>466</v>
      </c>
      <c r="AU154" s="169" t="s">
        <v>87</v>
      </c>
      <c r="AV154" s="12" t="s">
        <v>87</v>
      </c>
      <c r="AW154" s="12" t="s">
        <v>36</v>
      </c>
      <c r="AX154" s="12" t="s">
        <v>79</v>
      </c>
      <c r="AY154" s="169" t="s">
        <v>207</v>
      </c>
    </row>
    <row r="155" spans="2:51" s="13" customFormat="1" ht="12">
      <c r="B155" s="175"/>
      <c r="D155" s="158" t="s">
        <v>466</v>
      </c>
      <c r="E155" s="176" t="s">
        <v>1</v>
      </c>
      <c r="F155" s="177" t="s">
        <v>468</v>
      </c>
      <c r="H155" s="178">
        <v>0</v>
      </c>
      <c r="I155" s="179"/>
      <c r="L155" s="175"/>
      <c r="M155" s="180"/>
      <c r="N155" s="181"/>
      <c r="O155" s="181"/>
      <c r="P155" s="181"/>
      <c r="Q155" s="181"/>
      <c r="R155" s="181"/>
      <c r="S155" s="181"/>
      <c r="T155" s="182"/>
      <c r="AT155" s="176" t="s">
        <v>466</v>
      </c>
      <c r="AU155" s="176" t="s">
        <v>87</v>
      </c>
      <c r="AV155" s="13" t="s">
        <v>212</v>
      </c>
      <c r="AW155" s="13" t="s">
        <v>36</v>
      </c>
      <c r="AX155" s="13" t="s">
        <v>87</v>
      </c>
      <c r="AY155" s="176" t="s">
        <v>207</v>
      </c>
    </row>
    <row r="156" spans="1:65" s="2" customFormat="1" ht="16.5" customHeight="1">
      <c r="A156" s="32"/>
      <c r="B156" s="143"/>
      <c r="C156" s="144" t="s">
        <v>14</v>
      </c>
      <c r="D156" s="144" t="s">
        <v>208</v>
      </c>
      <c r="E156" s="145" t="s">
        <v>488</v>
      </c>
      <c r="F156" s="146" t="s">
        <v>489</v>
      </c>
      <c r="G156" s="147" t="s">
        <v>211</v>
      </c>
      <c r="H156" s="148">
        <v>0</v>
      </c>
      <c r="I156" s="149"/>
      <c r="J156" s="150">
        <f>ROUND(I156*H156,2)</f>
        <v>0</v>
      </c>
      <c r="K156" s="151"/>
      <c r="L156" s="33"/>
      <c r="M156" s="152" t="s">
        <v>1</v>
      </c>
      <c r="N156" s="153" t="s">
        <v>44</v>
      </c>
      <c r="O156" s="58"/>
      <c r="P156" s="154">
        <f>O156*H156</f>
        <v>0</v>
      </c>
      <c r="Q156" s="154">
        <v>0</v>
      </c>
      <c r="R156" s="154">
        <f>Q156*H156</f>
        <v>0</v>
      </c>
      <c r="S156" s="154">
        <v>0</v>
      </c>
      <c r="T156" s="155">
        <f>S156*H156</f>
        <v>0</v>
      </c>
      <c r="U156" s="32"/>
      <c r="V156" s="32"/>
      <c r="W156" s="32"/>
      <c r="X156" s="32"/>
      <c r="Y156" s="32"/>
      <c r="Z156" s="32"/>
      <c r="AA156" s="32"/>
      <c r="AB156" s="32"/>
      <c r="AC156" s="32"/>
      <c r="AD156" s="32"/>
      <c r="AE156" s="32"/>
      <c r="AR156" s="156" t="s">
        <v>212</v>
      </c>
      <c r="AT156" s="156" t="s">
        <v>208</v>
      </c>
      <c r="AU156" s="156" t="s">
        <v>87</v>
      </c>
      <c r="AY156" s="17" t="s">
        <v>207</v>
      </c>
      <c r="BE156" s="157">
        <f>IF(N156="základní",J156,0)</f>
        <v>0</v>
      </c>
      <c r="BF156" s="157">
        <f>IF(N156="snížená",J156,0)</f>
        <v>0</v>
      </c>
      <c r="BG156" s="157">
        <f>IF(N156="zákl. přenesená",J156,0)</f>
        <v>0</v>
      </c>
      <c r="BH156" s="157">
        <f>IF(N156="sníž. přenesená",J156,0)</f>
        <v>0</v>
      </c>
      <c r="BI156" s="157">
        <f>IF(N156="nulová",J156,0)</f>
        <v>0</v>
      </c>
      <c r="BJ156" s="17" t="s">
        <v>87</v>
      </c>
      <c r="BK156" s="157">
        <f>ROUND(I156*H156,2)</f>
        <v>0</v>
      </c>
      <c r="BL156" s="17" t="s">
        <v>212</v>
      </c>
      <c r="BM156" s="156" t="s">
        <v>250</v>
      </c>
    </row>
    <row r="157" spans="1:47" s="2" customFormat="1" ht="12">
      <c r="A157" s="32"/>
      <c r="B157" s="33"/>
      <c r="C157" s="32"/>
      <c r="D157" s="158" t="s">
        <v>213</v>
      </c>
      <c r="E157" s="32"/>
      <c r="F157" s="159" t="s">
        <v>489</v>
      </c>
      <c r="G157" s="32"/>
      <c r="H157" s="32"/>
      <c r="I157" s="160"/>
      <c r="J157" s="32"/>
      <c r="K157" s="32"/>
      <c r="L157" s="33"/>
      <c r="M157" s="161"/>
      <c r="N157" s="162"/>
      <c r="O157" s="58"/>
      <c r="P157" s="58"/>
      <c r="Q157" s="58"/>
      <c r="R157" s="58"/>
      <c r="S157" s="58"/>
      <c r="T157" s="59"/>
      <c r="U157" s="32"/>
      <c r="V157" s="32"/>
      <c r="W157" s="32"/>
      <c r="X157" s="32"/>
      <c r="Y157" s="32"/>
      <c r="Z157" s="32"/>
      <c r="AA157" s="32"/>
      <c r="AB157" s="32"/>
      <c r="AC157" s="32"/>
      <c r="AD157" s="32"/>
      <c r="AE157" s="32"/>
      <c r="AT157" s="17" t="s">
        <v>213</v>
      </c>
      <c r="AU157" s="17" t="s">
        <v>87</v>
      </c>
    </row>
    <row r="158" spans="1:65" s="2" customFormat="1" ht="16.5" customHeight="1">
      <c r="A158" s="32"/>
      <c r="B158" s="143"/>
      <c r="C158" s="144" t="s">
        <v>231</v>
      </c>
      <c r="D158" s="144" t="s">
        <v>208</v>
      </c>
      <c r="E158" s="145" t="s">
        <v>490</v>
      </c>
      <c r="F158" s="146" t="s">
        <v>491</v>
      </c>
      <c r="G158" s="147" t="s">
        <v>211</v>
      </c>
      <c r="H158" s="148">
        <v>0</v>
      </c>
      <c r="I158" s="149"/>
      <c r="J158" s="150">
        <f>ROUND(I158*H158,2)</f>
        <v>0</v>
      </c>
      <c r="K158" s="151"/>
      <c r="L158" s="33"/>
      <c r="M158" s="152" t="s">
        <v>1</v>
      </c>
      <c r="N158" s="153" t="s">
        <v>44</v>
      </c>
      <c r="O158" s="58"/>
      <c r="P158" s="154">
        <f>O158*H158</f>
        <v>0</v>
      </c>
      <c r="Q158" s="154">
        <v>0</v>
      </c>
      <c r="R158" s="154">
        <f>Q158*H158</f>
        <v>0</v>
      </c>
      <c r="S158" s="154">
        <v>0</v>
      </c>
      <c r="T158" s="155">
        <f>S158*H158</f>
        <v>0</v>
      </c>
      <c r="U158" s="32"/>
      <c r="V158" s="32"/>
      <c r="W158" s="32"/>
      <c r="X158" s="32"/>
      <c r="Y158" s="32"/>
      <c r="Z158" s="32"/>
      <c r="AA158" s="32"/>
      <c r="AB158" s="32"/>
      <c r="AC158" s="32"/>
      <c r="AD158" s="32"/>
      <c r="AE158" s="32"/>
      <c r="AR158" s="156" t="s">
        <v>212</v>
      </c>
      <c r="AT158" s="156" t="s">
        <v>208</v>
      </c>
      <c r="AU158" s="156" t="s">
        <v>87</v>
      </c>
      <c r="AY158" s="17" t="s">
        <v>207</v>
      </c>
      <c r="BE158" s="157">
        <f>IF(N158="základní",J158,0)</f>
        <v>0</v>
      </c>
      <c r="BF158" s="157">
        <f>IF(N158="snížená",J158,0)</f>
        <v>0</v>
      </c>
      <c r="BG158" s="157">
        <f>IF(N158="zákl. přenesená",J158,0)</f>
        <v>0</v>
      </c>
      <c r="BH158" s="157">
        <f>IF(N158="sníž. přenesená",J158,0)</f>
        <v>0</v>
      </c>
      <c r="BI158" s="157">
        <f>IF(N158="nulová",J158,0)</f>
        <v>0</v>
      </c>
      <c r="BJ158" s="17" t="s">
        <v>87</v>
      </c>
      <c r="BK158" s="157">
        <f>ROUND(I158*H158,2)</f>
        <v>0</v>
      </c>
      <c r="BL158" s="17" t="s">
        <v>212</v>
      </c>
      <c r="BM158" s="156" t="s">
        <v>253</v>
      </c>
    </row>
    <row r="159" spans="1:47" s="2" customFormat="1" ht="12">
      <c r="A159" s="32"/>
      <c r="B159" s="33"/>
      <c r="C159" s="32"/>
      <c r="D159" s="158" t="s">
        <v>213</v>
      </c>
      <c r="E159" s="32"/>
      <c r="F159" s="159" t="s">
        <v>491</v>
      </c>
      <c r="G159" s="32"/>
      <c r="H159" s="32"/>
      <c r="I159" s="160"/>
      <c r="J159" s="32"/>
      <c r="K159" s="32"/>
      <c r="L159" s="33"/>
      <c r="M159" s="161"/>
      <c r="N159" s="162"/>
      <c r="O159" s="58"/>
      <c r="P159" s="58"/>
      <c r="Q159" s="58"/>
      <c r="R159" s="58"/>
      <c r="S159" s="58"/>
      <c r="T159" s="59"/>
      <c r="U159" s="32"/>
      <c r="V159" s="32"/>
      <c r="W159" s="32"/>
      <c r="X159" s="32"/>
      <c r="Y159" s="32"/>
      <c r="Z159" s="32"/>
      <c r="AA159" s="32"/>
      <c r="AB159" s="32"/>
      <c r="AC159" s="32"/>
      <c r="AD159" s="32"/>
      <c r="AE159" s="32"/>
      <c r="AT159" s="17" t="s">
        <v>213</v>
      </c>
      <c r="AU159" s="17" t="s">
        <v>87</v>
      </c>
    </row>
    <row r="160" spans="1:65" s="2" customFormat="1" ht="16.5" customHeight="1">
      <c r="A160" s="32"/>
      <c r="B160" s="143"/>
      <c r="C160" s="144" t="s">
        <v>254</v>
      </c>
      <c r="D160" s="144" t="s">
        <v>208</v>
      </c>
      <c r="E160" s="145" t="s">
        <v>492</v>
      </c>
      <c r="F160" s="146" t="s">
        <v>493</v>
      </c>
      <c r="G160" s="147" t="s">
        <v>211</v>
      </c>
      <c r="H160" s="148">
        <v>0</v>
      </c>
      <c r="I160" s="149"/>
      <c r="J160" s="150">
        <f>ROUND(I160*H160,2)</f>
        <v>0</v>
      </c>
      <c r="K160" s="151"/>
      <c r="L160" s="33"/>
      <c r="M160" s="152" t="s">
        <v>1</v>
      </c>
      <c r="N160" s="153" t="s">
        <v>44</v>
      </c>
      <c r="O160" s="58"/>
      <c r="P160" s="154">
        <f>O160*H160</f>
        <v>0</v>
      </c>
      <c r="Q160" s="154">
        <v>0</v>
      </c>
      <c r="R160" s="154">
        <f>Q160*H160</f>
        <v>0</v>
      </c>
      <c r="S160" s="154">
        <v>0</v>
      </c>
      <c r="T160" s="155">
        <f>S160*H160</f>
        <v>0</v>
      </c>
      <c r="U160" s="32"/>
      <c r="V160" s="32"/>
      <c r="W160" s="32"/>
      <c r="X160" s="32"/>
      <c r="Y160" s="32"/>
      <c r="Z160" s="32"/>
      <c r="AA160" s="32"/>
      <c r="AB160" s="32"/>
      <c r="AC160" s="32"/>
      <c r="AD160" s="32"/>
      <c r="AE160" s="32"/>
      <c r="AR160" s="156" t="s">
        <v>212</v>
      </c>
      <c r="AT160" s="156" t="s">
        <v>208</v>
      </c>
      <c r="AU160" s="156" t="s">
        <v>87</v>
      </c>
      <c r="AY160" s="17" t="s">
        <v>207</v>
      </c>
      <c r="BE160" s="157">
        <f>IF(N160="základní",J160,0)</f>
        <v>0</v>
      </c>
      <c r="BF160" s="157">
        <f>IF(N160="snížená",J160,0)</f>
        <v>0</v>
      </c>
      <c r="BG160" s="157">
        <f>IF(N160="zákl. přenesená",J160,0)</f>
        <v>0</v>
      </c>
      <c r="BH160" s="157">
        <f>IF(N160="sníž. přenesená",J160,0)</f>
        <v>0</v>
      </c>
      <c r="BI160" s="157">
        <f>IF(N160="nulová",J160,0)</f>
        <v>0</v>
      </c>
      <c r="BJ160" s="17" t="s">
        <v>87</v>
      </c>
      <c r="BK160" s="157">
        <f>ROUND(I160*H160,2)</f>
        <v>0</v>
      </c>
      <c r="BL160" s="17" t="s">
        <v>212</v>
      </c>
      <c r="BM160" s="156" t="s">
        <v>258</v>
      </c>
    </row>
    <row r="161" spans="1:47" s="2" customFormat="1" ht="12">
      <c r="A161" s="32"/>
      <c r="B161" s="33"/>
      <c r="C161" s="32"/>
      <c r="D161" s="158" t="s">
        <v>213</v>
      </c>
      <c r="E161" s="32"/>
      <c r="F161" s="159" t="s">
        <v>493</v>
      </c>
      <c r="G161" s="32"/>
      <c r="H161" s="32"/>
      <c r="I161" s="160"/>
      <c r="J161" s="32"/>
      <c r="K161" s="32"/>
      <c r="L161" s="33"/>
      <c r="M161" s="161"/>
      <c r="N161" s="162"/>
      <c r="O161" s="58"/>
      <c r="P161" s="58"/>
      <c r="Q161" s="58"/>
      <c r="R161" s="58"/>
      <c r="S161" s="58"/>
      <c r="T161" s="59"/>
      <c r="U161" s="32"/>
      <c r="V161" s="32"/>
      <c r="W161" s="32"/>
      <c r="X161" s="32"/>
      <c r="Y161" s="32"/>
      <c r="Z161" s="32"/>
      <c r="AA161" s="32"/>
      <c r="AB161" s="32"/>
      <c r="AC161" s="32"/>
      <c r="AD161" s="32"/>
      <c r="AE161" s="32"/>
      <c r="AT161" s="17" t="s">
        <v>213</v>
      </c>
      <c r="AU161" s="17" t="s">
        <v>87</v>
      </c>
    </row>
    <row r="162" spans="2:51" s="12" customFormat="1" ht="12">
      <c r="B162" s="168"/>
      <c r="D162" s="158" t="s">
        <v>466</v>
      </c>
      <c r="E162" s="169" t="s">
        <v>1</v>
      </c>
      <c r="F162" s="170" t="s">
        <v>475</v>
      </c>
      <c r="H162" s="169" t="s">
        <v>1</v>
      </c>
      <c r="I162" s="171"/>
      <c r="L162" s="168"/>
      <c r="M162" s="172"/>
      <c r="N162" s="173"/>
      <c r="O162" s="173"/>
      <c r="P162" s="173"/>
      <c r="Q162" s="173"/>
      <c r="R162" s="173"/>
      <c r="S162" s="173"/>
      <c r="T162" s="174"/>
      <c r="AT162" s="169" t="s">
        <v>466</v>
      </c>
      <c r="AU162" s="169" t="s">
        <v>87</v>
      </c>
      <c r="AV162" s="12" t="s">
        <v>87</v>
      </c>
      <c r="AW162" s="12" t="s">
        <v>36</v>
      </c>
      <c r="AX162" s="12" t="s">
        <v>79</v>
      </c>
      <c r="AY162" s="169" t="s">
        <v>207</v>
      </c>
    </row>
    <row r="163" spans="2:51" s="13" customFormat="1" ht="12">
      <c r="B163" s="175"/>
      <c r="D163" s="158" t="s">
        <v>466</v>
      </c>
      <c r="E163" s="176" t="s">
        <v>1</v>
      </c>
      <c r="F163" s="177" t="s">
        <v>468</v>
      </c>
      <c r="H163" s="178">
        <v>0</v>
      </c>
      <c r="I163" s="179"/>
      <c r="L163" s="175"/>
      <c r="M163" s="180"/>
      <c r="N163" s="181"/>
      <c r="O163" s="181"/>
      <c r="P163" s="181"/>
      <c r="Q163" s="181"/>
      <c r="R163" s="181"/>
      <c r="S163" s="181"/>
      <c r="T163" s="182"/>
      <c r="AT163" s="176" t="s">
        <v>466</v>
      </c>
      <c r="AU163" s="176" t="s">
        <v>87</v>
      </c>
      <c r="AV163" s="13" t="s">
        <v>212</v>
      </c>
      <c r="AW163" s="13" t="s">
        <v>36</v>
      </c>
      <c r="AX163" s="13" t="s">
        <v>87</v>
      </c>
      <c r="AY163" s="176" t="s">
        <v>207</v>
      </c>
    </row>
    <row r="164" spans="1:65" s="2" customFormat="1" ht="21.75" customHeight="1">
      <c r="A164" s="32"/>
      <c r="B164" s="143"/>
      <c r="C164" s="144" t="s">
        <v>235</v>
      </c>
      <c r="D164" s="144" t="s">
        <v>208</v>
      </c>
      <c r="E164" s="145" t="s">
        <v>494</v>
      </c>
      <c r="F164" s="146" t="s">
        <v>495</v>
      </c>
      <c r="G164" s="147" t="s">
        <v>211</v>
      </c>
      <c r="H164" s="148">
        <v>9</v>
      </c>
      <c r="I164" s="149"/>
      <c r="J164" s="150">
        <f>ROUND(I164*H164,2)</f>
        <v>0</v>
      </c>
      <c r="K164" s="151"/>
      <c r="L164" s="33"/>
      <c r="M164" s="152" t="s">
        <v>1</v>
      </c>
      <c r="N164" s="153" t="s">
        <v>44</v>
      </c>
      <c r="O164" s="58"/>
      <c r="P164" s="154">
        <f>O164*H164</f>
        <v>0</v>
      </c>
      <c r="Q164" s="154">
        <v>0</v>
      </c>
      <c r="R164" s="154">
        <f>Q164*H164</f>
        <v>0</v>
      </c>
      <c r="S164" s="154">
        <v>0</v>
      </c>
      <c r="T164" s="155">
        <f>S164*H164</f>
        <v>0</v>
      </c>
      <c r="U164" s="32"/>
      <c r="V164" s="32"/>
      <c r="W164" s="32"/>
      <c r="X164" s="32"/>
      <c r="Y164" s="32"/>
      <c r="Z164" s="32"/>
      <c r="AA164" s="32"/>
      <c r="AB164" s="32"/>
      <c r="AC164" s="32"/>
      <c r="AD164" s="32"/>
      <c r="AE164" s="32"/>
      <c r="AR164" s="156" t="s">
        <v>212</v>
      </c>
      <c r="AT164" s="156" t="s">
        <v>208</v>
      </c>
      <c r="AU164" s="156" t="s">
        <v>87</v>
      </c>
      <c r="AY164" s="17" t="s">
        <v>207</v>
      </c>
      <c r="BE164" s="157">
        <f>IF(N164="základní",J164,0)</f>
        <v>0</v>
      </c>
      <c r="BF164" s="157">
        <f>IF(N164="snížená",J164,0)</f>
        <v>0</v>
      </c>
      <c r="BG164" s="157">
        <f>IF(N164="zákl. přenesená",J164,0)</f>
        <v>0</v>
      </c>
      <c r="BH164" s="157">
        <f>IF(N164="sníž. přenesená",J164,0)</f>
        <v>0</v>
      </c>
      <c r="BI164" s="157">
        <f>IF(N164="nulová",J164,0)</f>
        <v>0</v>
      </c>
      <c r="BJ164" s="17" t="s">
        <v>87</v>
      </c>
      <c r="BK164" s="157">
        <f>ROUND(I164*H164,2)</f>
        <v>0</v>
      </c>
      <c r="BL164" s="17" t="s">
        <v>212</v>
      </c>
      <c r="BM164" s="156" t="s">
        <v>261</v>
      </c>
    </row>
    <row r="165" spans="1:47" s="2" customFormat="1" ht="12">
      <c r="A165" s="32"/>
      <c r="B165" s="33"/>
      <c r="C165" s="32"/>
      <c r="D165" s="158" t="s">
        <v>213</v>
      </c>
      <c r="E165" s="32"/>
      <c r="F165" s="159" t="s">
        <v>495</v>
      </c>
      <c r="G165" s="32"/>
      <c r="H165" s="32"/>
      <c r="I165" s="160"/>
      <c r="J165" s="32"/>
      <c r="K165" s="32"/>
      <c r="L165" s="33"/>
      <c r="M165" s="161"/>
      <c r="N165" s="162"/>
      <c r="O165" s="58"/>
      <c r="P165" s="58"/>
      <c r="Q165" s="58"/>
      <c r="R165" s="58"/>
      <c r="S165" s="58"/>
      <c r="T165" s="59"/>
      <c r="U165" s="32"/>
      <c r="V165" s="32"/>
      <c r="W165" s="32"/>
      <c r="X165" s="32"/>
      <c r="Y165" s="32"/>
      <c r="Z165" s="32"/>
      <c r="AA165" s="32"/>
      <c r="AB165" s="32"/>
      <c r="AC165" s="32"/>
      <c r="AD165" s="32"/>
      <c r="AE165" s="32"/>
      <c r="AT165" s="17" t="s">
        <v>213</v>
      </c>
      <c r="AU165" s="17" t="s">
        <v>87</v>
      </c>
    </row>
    <row r="166" spans="1:65" s="2" customFormat="1" ht="21.75" customHeight="1">
      <c r="A166" s="32"/>
      <c r="B166" s="143"/>
      <c r="C166" s="144" t="s">
        <v>8</v>
      </c>
      <c r="D166" s="144" t="s">
        <v>208</v>
      </c>
      <c r="E166" s="145" t="s">
        <v>496</v>
      </c>
      <c r="F166" s="146" t="s">
        <v>497</v>
      </c>
      <c r="G166" s="147" t="s">
        <v>211</v>
      </c>
      <c r="H166" s="148">
        <v>2</v>
      </c>
      <c r="I166" s="149"/>
      <c r="J166" s="150">
        <f>ROUND(I166*H166,2)</f>
        <v>0</v>
      </c>
      <c r="K166" s="151"/>
      <c r="L166" s="33"/>
      <c r="M166" s="152" t="s">
        <v>1</v>
      </c>
      <c r="N166" s="153" t="s">
        <v>44</v>
      </c>
      <c r="O166" s="58"/>
      <c r="P166" s="154">
        <f>O166*H166</f>
        <v>0</v>
      </c>
      <c r="Q166" s="154">
        <v>0</v>
      </c>
      <c r="R166" s="154">
        <f>Q166*H166</f>
        <v>0</v>
      </c>
      <c r="S166" s="154">
        <v>0</v>
      </c>
      <c r="T166" s="155">
        <f>S166*H166</f>
        <v>0</v>
      </c>
      <c r="U166" s="32"/>
      <c r="V166" s="32"/>
      <c r="W166" s="32"/>
      <c r="X166" s="32"/>
      <c r="Y166" s="32"/>
      <c r="Z166" s="32"/>
      <c r="AA166" s="32"/>
      <c r="AB166" s="32"/>
      <c r="AC166" s="32"/>
      <c r="AD166" s="32"/>
      <c r="AE166" s="32"/>
      <c r="AR166" s="156" t="s">
        <v>212</v>
      </c>
      <c r="AT166" s="156" t="s">
        <v>208</v>
      </c>
      <c r="AU166" s="156" t="s">
        <v>87</v>
      </c>
      <c r="AY166" s="17" t="s">
        <v>207</v>
      </c>
      <c r="BE166" s="157">
        <f>IF(N166="základní",J166,0)</f>
        <v>0</v>
      </c>
      <c r="BF166" s="157">
        <f>IF(N166="snížená",J166,0)</f>
        <v>0</v>
      </c>
      <c r="BG166" s="157">
        <f>IF(N166="zákl. přenesená",J166,0)</f>
        <v>0</v>
      </c>
      <c r="BH166" s="157">
        <f>IF(N166="sníž. přenesená",J166,0)</f>
        <v>0</v>
      </c>
      <c r="BI166" s="157">
        <f>IF(N166="nulová",J166,0)</f>
        <v>0</v>
      </c>
      <c r="BJ166" s="17" t="s">
        <v>87</v>
      </c>
      <c r="BK166" s="157">
        <f>ROUND(I166*H166,2)</f>
        <v>0</v>
      </c>
      <c r="BL166" s="17" t="s">
        <v>212</v>
      </c>
      <c r="BM166" s="156" t="s">
        <v>264</v>
      </c>
    </row>
    <row r="167" spans="1:47" s="2" customFormat="1" ht="12">
      <c r="A167" s="32"/>
      <c r="B167" s="33"/>
      <c r="C167" s="32"/>
      <c r="D167" s="158" t="s">
        <v>213</v>
      </c>
      <c r="E167" s="32"/>
      <c r="F167" s="159" t="s">
        <v>497</v>
      </c>
      <c r="G167" s="32"/>
      <c r="H167" s="32"/>
      <c r="I167" s="160"/>
      <c r="J167" s="32"/>
      <c r="K167" s="32"/>
      <c r="L167" s="33"/>
      <c r="M167" s="161"/>
      <c r="N167" s="162"/>
      <c r="O167" s="58"/>
      <c r="P167" s="58"/>
      <c r="Q167" s="58"/>
      <c r="R167" s="58"/>
      <c r="S167" s="58"/>
      <c r="T167" s="59"/>
      <c r="U167" s="32"/>
      <c r="V167" s="32"/>
      <c r="W167" s="32"/>
      <c r="X167" s="32"/>
      <c r="Y167" s="32"/>
      <c r="Z167" s="32"/>
      <c r="AA167" s="32"/>
      <c r="AB167" s="32"/>
      <c r="AC167" s="32"/>
      <c r="AD167" s="32"/>
      <c r="AE167" s="32"/>
      <c r="AT167" s="17" t="s">
        <v>213</v>
      </c>
      <c r="AU167" s="17" t="s">
        <v>87</v>
      </c>
    </row>
    <row r="168" spans="1:65" s="2" customFormat="1" ht="16.5" customHeight="1">
      <c r="A168" s="32"/>
      <c r="B168" s="143"/>
      <c r="C168" s="144" t="s">
        <v>238</v>
      </c>
      <c r="D168" s="144" t="s">
        <v>208</v>
      </c>
      <c r="E168" s="145" t="s">
        <v>498</v>
      </c>
      <c r="F168" s="146" t="s">
        <v>499</v>
      </c>
      <c r="G168" s="147" t="s">
        <v>211</v>
      </c>
      <c r="H168" s="148">
        <v>11</v>
      </c>
      <c r="I168" s="149"/>
      <c r="J168" s="150">
        <f>ROUND(I168*H168,2)</f>
        <v>0</v>
      </c>
      <c r="K168" s="151"/>
      <c r="L168" s="33"/>
      <c r="M168" s="152" t="s">
        <v>1</v>
      </c>
      <c r="N168" s="153" t="s">
        <v>44</v>
      </c>
      <c r="O168" s="58"/>
      <c r="P168" s="154">
        <f>O168*H168</f>
        <v>0</v>
      </c>
      <c r="Q168" s="154">
        <v>0</v>
      </c>
      <c r="R168" s="154">
        <f>Q168*H168</f>
        <v>0</v>
      </c>
      <c r="S168" s="154">
        <v>0</v>
      </c>
      <c r="T168" s="155">
        <f>S168*H168</f>
        <v>0</v>
      </c>
      <c r="U168" s="32"/>
      <c r="V168" s="32"/>
      <c r="W168" s="32"/>
      <c r="X168" s="32"/>
      <c r="Y168" s="32"/>
      <c r="Z168" s="32"/>
      <c r="AA168" s="32"/>
      <c r="AB168" s="32"/>
      <c r="AC168" s="32"/>
      <c r="AD168" s="32"/>
      <c r="AE168" s="32"/>
      <c r="AR168" s="156" t="s">
        <v>212</v>
      </c>
      <c r="AT168" s="156" t="s">
        <v>208</v>
      </c>
      <c r="AU168" s="156" t="s">
        <v>87</v>
      </c>
      <c r="AY168" s="17" t="s">
        <v>207</v>
      </c>
      <c r="BE168" s="157">
        <f>IF(N168="základní",J168,0)</f>
        <v>0</v>
      </c>
      <c r="BF168" s="157">
        <f>IF(N168="snížená",J168,0)</f>
        <v>0</v>
      </c>
      <c r="BG168" s="157">
        <f>IF(N168="zákl. přenesená",J168,0)</f>
        <v>0</v>
      </c>
      <c r="BH168" s="157">
        <f>IF(N168="sníž. přenesená",J168,0)</f>
        <v>0</v>
      </c>
      <c r="BI168" s="157">
        <f>IF(N168="nulová",J168,0)</f>
        <v>0</v>
      </c>
      <c r="BJ168" s="17" t="s">
        <v>87</v>
      </c>
      <c r="BK168" s="157">
        <f>ROUND(I168*H168,2)</f>
        <v>0</v>
      </c>
      <c r="BL168" s="17" t="s">
        <v>212</v>
      </c>
      <c r="BM168" s="156" t="s">
        <v>268</v>
      </c>
    </row>
    <row r="169" spans="1:47" s="2" customFormat="1" ht="12">
      <c r="A169" s="32"/>
      <c r="B169" s="33"/>
      <c r="C169" s="32"/>
      <c r="D169" s="158" t="s">
        <v>213</v>
      </c>
      <c r="E169" s="32"/>
      <c r="F169" s="159" t="s">
        <v>499</v>
      </c>
      <c r="G169" s="32"/>
      <c r="H169" s="32"/>
      <c r="I169" s="160"/>
      <c r="J169" s="32"/>
      <c r="K169" s="32"/>
      <c r="L169" s="33"/>
      <c r="M169" s="161"/>
      <c r="N169" s="162"/>
      <c r="O169" s="58"/>
      <c r="P169" s="58"/>
      <c r="Q169" s="58"/>
      <c r="R169" s="58"/>
      <c r="S169" s="58"/>
      <c r="T169" s="59"/>
      <c r="U169" s="32"/>
      <c r="V169" s="32"/>
      <c r="W169" s="32"/>
      <c r="X169" s="32"/>
      <c r="Y169" s="32"/>
      <c r="Z169" s="32"/>
      <c r="AA169" s="32"/>
      <c r="AB169" s="32"/>
      <c r="AC169" s="32"/>
      <c r="AD169" s="32"/>
      <c r="AE169" s="32"/>
      <c r="AT169" s="17" t="s">
        <v>213</v>
      </c>
      <c r="AU169" s="17" t="s">
        <v>87</v>
      </c>
    </row>
    <row r="170" spans="1:65" s="2" customFormat="1" ht="16.5" customHeight="1">
      <c r="A170" s="32"/>
      <c r="B170" s="143"/>
      <c r="C170" s="144" t="s">
        <v>269</v>
      </c>
      <c r="D170" s="144" t="s">
        <v>208</v>
      </c>
      <c r="E170" s="145" t="s">
        <v>500</v>
      </c>
      <c r="F170" s="146" t="s">
        <v>501</v>
      </c>
      <c r="G170" s="147" t="s">
        <v>211</v>
      </c>
      <c r="H170" s="148">
        <v>9</v>
      </c>
      <c r="I170" s="149"/>
      <c r="J170" s="150">
        <f>ROUND(I170*H170,2)</f>
        <v>0</v>
      </c>
      <c r="K170" s="151"/>
      <c r="L170" s="33"/>
      <c r="M170" s="152" t="s">
        <v>1</v>
      </c>
      <c r="N170" s="153" t="s">
        <v>44</v>
      </c>
      <c r="O170" s="58"/>
      <c r="P170" s="154">
        <f>O170*H170</f>
        <v>0</v>
      </c>
      <c r="Q170" s="154">
        <v>0</v>
      </c>
      <c r="R170" s="154">
        <f>Q170*H170</f>
        <v>0</v>
      </c>
      <c r="S170" s="154">
        <v>0</v>
      </c>
      <c r="T170" s="155">
        <f>S170*H170</f>
        <v>0</v>
      </c>
      <c r="U170" s="32"/>
      <c r="V170" s="32"/>
      <c r="W170" s="32"/>
      <c r="X170" s="32"/>
      <c r="Y170" s="32"/>
      <c r="Z170" s="32"/>
      <c r="AA170" s="32"/>
      <c r="AB170" s="32"/>
      <c r="AC170" s="32"/>
      <c r="AD170" s="32"/>
      <c r="AE170" s="32"/>
      <c r="AR170" s="156" t="s">
        <v>212</v>
      </c>
      <c r="AT170" s="156" t="s">
        <v>208</v>
      </c>
      <c r="AU170" s="156" t="s">
        <v>87</v>
      </c>
      <c r="AY170" s="17" t="s">
        <v>207</v>
      </c>
      <c r="BE170" s="157">
        <f>IF(N170="základní",J170,0)</f>
        <v>0</v>
      </c>
      <c r="BF170" s="157">
        <f>IF(N170="snížená",J170,0)</f>
        <v>0</v>
      </c>
      <c r="BG170" s="157">
        <f>IF(N170="zákl. přenesená",J170,0)</f>
        <v>0</v>
      </c>
      <c r="BH170" s="157">
        <f>IF(N170="sníž. přenesená",J170,0)</f>
        <v>0</v>
      </c>
      <c r="BI170" s="157">
        <f>IF(N170="nulová",J170,0)</f>
        <v>0</v>
      </c>
      <c r="BJ170" s="17" t="s">
        <v>87</v>
      </c>
      <c r="BK170" s="157">
        <f>ROUND(I170*H170,2)</f>
        <v>0</v>
      </c>
      <c r="BL170" s="17" t="s">
        <v>212</v>
      </c>
      <c r="BM170" s="156" t="s">
        <v>272</v>
      </c>
    </row>
    <row r="171" spans="1:47" s="2" customFormat="1" ht="12">
      <c r="A171" s="32"/>
      <c r="B171" s="33"/>
      <c r="C171" s="32"/>
      <c r="D171" s="158" t="s">
        <v>213</v>
      </c>
      <c r="E171" s="32"/>
      <c r="F171" s="159" t="s">
        <v>501</v>
      </c>
      <c r="G171" s="32"/>
      <c r="H171" s="32"/>
      <c r="I171" s="160"/>
      <c r="J171" s="32"/>
      <c r="K171" s="32"/>
      <c r="L171" s="33"/>
      <c r="M171" s="161"/>
      <c r="N171" s="162"/>
      <c r="O171" s="58"/>
      <c r="P171" s="58"/>
      <c r="Q171" s="58"/>
      <c r="R171" s="58"/>
      <c r="S171" s="58"/>
      <c r="T171" s="59"/>
      <c r="U171" s="32"/>
      <c r="V171" s="32"/>
      <c r="W171" s="32"/>
      <c r="X171" s="32"/>
      <c r="Y171" s="32"/>
      <c r="Z171" s="32"/>
      <c r="AA171" s="32"/>
      <c r="AB171" s="32"/>
      <c r="AC171" s="32"/>
      <c r="AD171" s="32"/>
      <c r="AE171" s="32"/>
      <c r="AT171" s="17" t="s">
        <v>213</v>
      </c>
      <c r="AU171" s="17" t="s">
        <v>87</v>
      </c>
    </row>
    <row r="172" spans="1:65" s="2" customFormat="1" ht="21.75" customHeight="1">
      <c r="A172" s="32"/>
      <c r="B172" s="143"/>
      <c r="C172" s="144" t="s">
        <v>243</v>
      </c>
      <c r="D172" s="144" t="s">
        <v>208</v>
      </c>
      <c r="E172" s="145" t="s">
        <v>502</v>
      </c>
      <c r="F172" s="146" t="s">
        <v>503</v>
      </c>
      <c r="G172" s="147" t="s">
        <v>211</v>
      </c>
      <c r="H172" s="148">
        <v>9</v>
      </c>
      <c r="I172" s="149"/>
      <c r="J172" s="150">
        <f>ROUND(I172*H172,2)</f>
        <v>0</v>
      </c>
      <c r="K172" s="151"/>
      <c r="L172" s="33"/>
      <c r="M172" s="152" t="s">
        <v>1</v>
      </c>
      <c r="N172" s="153" t="s">
        <v>44</v>
      </c>
      <c r="O172" s="58"/>
      <c r="P172" s="154">
        <f>O172*H172</f>
        <v>0</v>
      </c>
      <c r="Q172" s="154">
        <v>0</v>
      </c>
      <c r="R172" s="154">
        <f>Q172*H172</f>
        <v>0</v>
      </c>
      <c r="S172" s="154">
        <v>0</v>
      </c>
      <c r="T172" s="155">
        <f>S172*H172</f>
        <v>0</v>
      </c>
      <c r="U172" s="32"/>
      <c r="V172" s="32"/>
      <c r="W172" s="32"/>
      <c r="X172" s="32"/>
      <c r="Y172" s="32"/>
      <c r="Z172" s="32"/>
      <c r="AA172" s="32"/>
      <c r="AB172" s="32"/>
      <c r="AC172" s="32"/>
      <c r="AD172" s="32"/>
      <c r="AE172" s="32"/>
      <c r="AR172" s="156" t="s">
        <v>212</v>
      </c>
      <c r="AT172" s="156" t="s">
        <v>208</v>
      </c>
      <c r="AU172" s="156" t="s">
        <v>87</v>
      </c>
      <c r="AY172" s="17" t="s">
        <v>207</v>
      </c>
      <c r="BE172" s="157">
        <f>IF(N172="základní",J172,0)</f>
        <v>0</v>
      </c>
      <c r="BF172" s="157">
        <f>IF(N172="snížená",J172,0)</f>
        <v>0</v>
      </c>
      <c r="BG172" s="157">
        <f>IF(N172="zákl. přenesená",J172,0)</f>
        <v>0</v>
      </c>
      <c r="BH172" s="157">
        <f>IF(N172="sníž. přenesená",J172,0)</f>
        <v>0</v>
      </c>
      <c r="BI172" s="157">
        <f>IF(N172="nulová",J172,0)</f>
        <v>0</v>
      </c>
      <c r="BJ172" s="17" t="s">
        <v>87</v>
      </c>
      <c r="BK172" s="157">
        <f>ROUND(I172*H172,2)</f>
        <v>0</v>
      </c>
      <c r="BL172" s="17" t="s">
        <v>212</v>
      </c>
      <c r="BM172" s="156" t="s">
        <v>275</v>
      </c>
    </row>
    <row r="173" spans="1:47" s="2" customFormat="1" ht="12">
      <c r="A173" s="32"/>
      <c r="B173" s="33"/>
      <c r="C173" s="32"/>
      <c r="D173" s="158" t="s">
        <v>213</v>
      </c>
      <c r="E173" s="32"/>
      <c r="F173" s="159" t="s">
        <v>503</v>
      </c>
      <c r="G173" s="32"/>
      <c r="H173" s="32"/>
      <c r="I173" s="160"/>
      <c r="J173" s="32"/>
      <c r="K173" s="32"/>
      <c r="L173" s="33"/>
      <c r="M173" s="161"/>
      <c r="N173" s="162"/>
      <c r="O173" s="58"/>
      <c r="P173" s="58"/>
      <c r="Q173" s="58"/>
      <c r="R173" s="58"/>
      <c r="S173" s="58"/>
      <c r="T173" s="59"/>
      <c r="U173" s="32"/>
      <c r="V173" s="32"/>
      <c r="W173" s="32"/>
      <c r="X173" s="32"/>
      <c r="Y173" s="32"/>
      <c r="Z173" s="32"/>
      <c r="AA173" s="32"/>
      <c r="AB173" s="32"/>
      <c r="AC173" s="32"/>
      <c r="AD173" s="32"/>
      <c r="AE173" s="32"/>
      <c r="AT173" s="17" t="s">
        <v>213</v>
      </c>
      <c r="AU173" s="17" t="s">
        <v>87</v>
      </c>
    </row>
    <row r="174" spans="1:65" s="2" customFormat="1" ht="21.75" customHeight="1">
      <c r="A174" s="32"/>
      <c r="B174" s="143"/>
      <c r="C174" s="144" t="s">
        <v>276</v>
      </c>
      <c r="D174" s="144" t="s">
        <v>208</v>
      </c>
      <c r="E174" s="145" t="s">
        <v>504</v>
      </c>
      <c r="F174" s="146" t="s">
        <v>505</v>
      </c>
      <c r="G174" s="147" t="s">
        <v>211</v>
      </c>
      <c r="H174" s="148">
        <v>5</v>
      </c>
      <c r="I174" s="149"/>
      <c r="J174" s="150">
        <f>ROUND(I174*H174,2)</f>
        <v>0</v>
      </c>
      <c r="K174" s="151"/>
      <c r="L174" s="33"/>
      <c r="M174" s="152" t="s">
        <v>1</v>
      </c>
      <c r="N174" s="153" t="s">
        <v>44</v>
      </c>
      <c r="O174" s="58"/>
      <c r="P174" s="154">
        <f>O174*H174</f>
        <v>0</v>
      </c>
      <c r="Q174" s="154">
        <v>0</v>
      </c>
      <c r="R174" s="154">
        <f>Q174*H174</f>
        <v>0</v>
      </c>
      <c r="S174" s="154">
        <v>0</v>
      </c>
      <c r="T174" s="155">
        <f>S174*H174</f>
        <v>0</v>
      </c>
      <c r="U174" s="32"/>
      <c r="V174" s="32"/>
      <c r="W174" s="32"/>
      <c r="X174" s="32"/>
      <c r="Y174" s="32"/>
      <c r="Z174" s="32"/>
      <c r="AA174" s="32"/>
      <c r="AB174" s="32"/>
      <c r="AC174" s="32"/>
      <c r="AD174" s="32"/>
      <c r="AE174" s="32"/>
      <c r="AR174" s="156" t="s">
        <v>212</v>
      </c>
      <c r="AT174" s="156" t="s">
        <v>208</v>
      </c>
      <c r="AU174" s="156" t="s">
        <v>87</v>
      </c>
      <c r="AY174" s="17" t="s">
        <v>207</v>
      </c>
      <c r="BE174" s="157">
        <f>IF(N174="základní",J174,0)</f>
        <v>0</v>
      </c>
      <c r="BF174" s="157">
        <f>IF(N174="snížená",J174,0)</f>
        <v>0</v>
      </c>
      <c r="BG174" s="157">
        <f>IF(N174="zákl. přenesená",J174,0)</f>
        <v>0</v>
      </c>
      <c r="BH174" s="157">
        <f>IF(N174="sníž. přenesená",J174,0)</f>
        <v>0</v>
      </c>
      <c r="BI174" s="157">
        <f>IF(N174="nulová",J174,0)</f>
        <v>0</v>
      </c>
      <c r="BJ174" s="17" t="s">
        <v>87</v>
      </c>
      <c r="BK174" s="157">
        <f>ROUND(I174*H174,2)</f>
        <v>0</v>
      </c>
      <c r="BL174" s="17" t="s">
        <v>212</v>
      </c>
      <c r="BM174" s="156" t="s">
        <v>279</v>
      </c>
    </row>
    <row r="175" spans="1:47" s="2" customFormat="1" ht="12">
      <c r="A175" s="32"/>
      <c r="B175" s="33"/>
      <c r="C175" s="32"/>
      <c r="D175" s="158" t="s">
        <v>213</v>
      </c>
      <c r="E175" s="32"/>
      <c r="F175" s="159" t="s">
        <v>505</v>
      </c>
      <c r="G175" s="32"/>
      <c r="H175" s="32"/>
      <c r="I175" s="160"/>
      <c r="J175" s="32"/>
      <c r="K175" s="32"/>
      <c r="L175" s="33"/>
      <c r="M175" s="161"/>
      <c r="N175" s="162"/>
      <c r="O175" s="58"/>
      <c r="P175" s="58"/>
      <c r="Q175" s="58"/>
      <c r="R175" s="58"/>
      <c r="S175" s="58"/>
      <c r="T175" s="59"/>
      <c r="U175" s="32"/>
      <c r="V175" s="32"/>
      <c r="W175" s="32"/>
      <c r="X175" s="32"/>
      <c r="Y175" s="32"/>
      <c r="Z175" s="32"/>
      <c r="AA175" s="32"/>
      <c r="AB175" s="32"/>
      <c r="AC175" s="32"/>
      <c r="AD175" s="32"/>
      <c r="AE175" s="32"/>
      <c r="AT175" s="17" t="s">
        <v>213</v>
      </c>
      <c r="AU175" s="17" t="s">
        <v>87</v>
      </c>
    </row>
    <row r="176" spans="1:47" s="2" customFormat="1" ht="19.5">
      <c r="A176" s="32"/>
      <c r="B176" s="33"/>
      <c r="C176" s="32"/>
      <c r="D176" s="158" t="s">
        <v>214</v>
      </c>
      <c r="E176" s="32"/>
      <c r="F176" s="163" t="s">
        <v>425</v>
      </c>
      <c r="G176" s="32"/>
      <c r="H176" s="32"/>
      <c r="I176" s="160"/>
      <c r="J176" s="32"/>
      <c r="K176" s="32"/>
      <c r="L176" s="33"/>
      <c r="M176" s="161"/>
      <c r="N176" s="162"/>
      <c r="O176" s="58"/>
      <c r="P176" s="58"/>
      <c r="Q176" s="58"/>
      <c r="R176" s="58"/>
      <c r="S176" s="58"/>
      <c r="T176" s="59"/>
      <c r="U176" s="32"/>
      <c r="V176" s="32"/>
      <c r="W176" s="32"/>
      <c r="X176" s="32"/>
      <c r="Y176" s="32"/>
      <c r="Z176" s="32"/>
      <c r="AA176" s="32"/>
      <c r="AB176" s="32"/>
      <c r="AC176" s="32"/>
      <c r="AD176" s="32"/>
      <c r="AE176" s="32"/>
      <c r="AT176" s="17" t="s">
        <v>214</v>
      </c>
      <c r="AU176" s="17" t="s">
        <v>87</v>
      </c>
    </row>
    <row r="177" spans="1:65" s="2" customFormat="1" ht="21.75" customHeight="1">
      <c r="A177" s="32"/>
      <c r="B177" s="143"/>
      <c r="C177" s="144" t="s">
        <v>246</v>
      </c>
      <c r="D177" s="144" t="s">
        <v>208</v>
      </c>
      <c r="E177" s="145" t="s">
        <v>506</v>
      </c>
      <c r="F177" s="146" t="s">
        <v>507</v>
      </c>
      <c r="G177" s="147" t="s">
        <v>257</v>
      </c>
      <c r="H177" s="148">
        <v>1</v>
      </c>
      <c r="I177" s="149"/>
      <c r="J177" s="150">
        <f>ROUND(I177*H177,2)</f>
        <v>0</v>
      </c>
      <c r="K177" s="151"/>
      <c r="L177" s="33"/>
      <c r="M177" s="152" t="s">
        <v>1</v>
      </c>
      <c r="N177" s="153" t="s">
        <v>44</v>
      </c>
      <c r="O177" s="58"/>
      <c r="P177" s="154">
        <f>O177*H177</f>
        <v>0</v>
      </c>
      <c r="Q177" s="154">
        <v>0</v>
      </c>
      <c r="R177" s="154">
        <f>Q177*H177</f>
        <v>0</v>
      </c>
      <c r="S177" s="154">
        <v>0</v>
      </c>
      <c r="T177" s="155">
        <f>S177*H177</f>
        <v>0</v>
      </c>
      <c r="U177" s="32"/>
      <c r="V177" s="32"/>
      <c r="W177" s="32"/>
      <c r="X177" s="32"/>
      <c r="Y177" s="32"/>
      <c r="Z177" s="32"/>
      <c r="AA177" s="32"/>
      <c r="AB177" s="32"/>
      <c r="AC177" s="32"/>
      <c r="AD177" s="32"/>
      <c r="AE177" s="32"/>
      <c r="AR177" s="156" t="s">
        <v>212</v>
      </c>
      <c r="AT177" s="156" t="s">
        <v>208</v>
      </c>
      <c r="AU177" s="156" t="s">
        <v>87</v>
      </c>
      <c r="AY177" s="17" t="s">
        <v>207</v>
      </c>
      <c r="BE177" s="157">
        <f>IF(N177="základní",J177,0)</f>
        <v>0</v>
      </c>
      <c r="BF177" s="157">
        <f>IF(N177="snížená",J177,0)</f>
        <v>0</v>
      </c>
      <c r="BG177" s="157">
        <f>IF(N177="zákl. přenesená",J177,0)</f>
        <v>0</v>
      </c>
      <c r="BH177" s="157">
        <f>IF(N177="sníž. přenesená",J177,0)</f>
        <v>0</v>
      </c>
      <c r="BI177" s="157">
        <f>IF(N177="nulová",J177,0)</f>
        <v>0</v>
      </c>
      <c r="BJ177" s="17" t="s">
        <v>87</v>
      </c>
      <c r="BK177" s="157">
        <f>ROUND(I177*H177,2)</f>
        <v>0</v>
      </c>
      <c r="BL177" s="17" t="s">
        <v>212</v>
      </c>
      <c r="BM177" s="156" t="s">
        <v>282</v>
      </c>
    </row>
    <row r="178" spans="1:47" s="2" customFormat="1" ht="12">
      <c r="A178" s="32"/>
      <c r="B178" s="33"/>
      <c r="C178" s="32"/>
      <c r="D178" s="158" t="s">
        <v>213</v>
      </c>
      <c r="E178" s="32"/>
      <c r="F178" s="159" t="s">
        <v>507</v>
      </c>
      <c r="G178" s="32"/>
      <c r="H178" s="32"/>
      <c r="I178" s="160"/>
      <c r="J178" s="32"/>
      <c r="K178" s="32"/>
      <c r="L178" s="33"/>
      <c r="M178" s="161"/>
      <c r="N178" s="162"/>
      <c r="O178" s="58"/>
      <c r="P178" s="58"/>
      <c r="Q178" s="58"/>
      <c r="R178" s="58"/>
      <c r="S178" s="58"/>
      <c r="T178" s="59"/>
      <c r="U178" s="32"/>
      <c r="V178" s="32"/>
      <c r="W178" s="32"/>
      <c r="X178" s="32"/>
      <c r="Y178" s="32"/>
      <c r="Z178" s="32"/>
      <c r="AA178" s="32"/>
      <c r="AB178" s="32"/>
      <c r="AC178" s="32"/>
      <c r="AD178" s="32"/>
      <c r="AE178" s="32"/>
      <c r="AT178" s="17" t="s">
        <v>213</v>
      </c>
      <c r="AU178" s="17" t="s">
        <v>87</v>
      </c>
    </row>
    <row r="179" spans="1:65" s="2" customFormat="1" ht="33" customHeight="1">
      <c r="A179" s="32"/>
      <c r="B179" s="143"/>
      <c r="C179" s="144" t="s">
        <v>7</v>
      </c>
      <c r="D179" s="144" t="s">
        <v>208</v>
      </c>
      <c r="E179" s="145" t="s">
        <v>508</v>
      </c>
      <c r="F179" s="146" t="s">
        <v>509</v>
      </c>
      <c r="G179" s="147" t="s">
        <v>510</v>
      </c>
      <c r="H179" s="148">
        <v>16</v>
      </c>
      <c r="I179" s="149"/>
      <c r="J179" s="150">
        <f>ROUND(I179*H179,2)</f>
        <v>0</v>
      </c>
      <c r="K179" s="151"/>
      <c r="L179" s="33"/>
      <c r="M179" s="152" t="s">
        <v>1</v>
      </c>
      <c r="N179" s="153" t="s">
        <v>44</v>
      </c>
      <c r="O179" s="58"/>
      <c r="P179" s="154">
        <f>O179*H179</f>
        <v>0</v>
      </c>
      <c r="Q179" s="154">
        <v>0</v>
      </c>
      <c r="R179" s="154">
        <f>Q179*H179</f>
        <v>0</v>
      </c>
      <c r="S179" s="154">
        <v>0</v>
      </c>
      <c r="T179" s="155">
        <f>S179*H179</f>
        <v>0</v>
      </c>
      <c r="U179" s="32"/>
      <c r="V179" s="32"/>
      <c r="W179" s="32"/>
      <c r="X179" s="32"/>
      <c r="Y179" s="32"/>
      <c r="Z179" s="32"/>
      <c r="AA179" s="32"/>
      <c r="AB179" s="32"/>
      <c r="AC179" s="32"/>
      <c r="AD179" s="32"/>
      <c r="AE179" s="32"/>
      <c r="AR179" s="156" t="s">
        <v>212</v>
      </c>
      <c r="AT179" s="156" t="s">
        <v>208</v>
      </c>
      <c r="AU179" s="156" t="s">
        <v>87</v>
      </c>
      <c r="AY179" s="17" t="s">
        <v>207</v>
      </c>
      <c r="BE179" s="157">
        <f>IF(N179="základní",J179,0)</f>
        <v>0</v>
      </c>
      <c r="BF179" s="157">
        <f>IF(N179="snížená",J179,0)</f>
        <v>0</v>
      </c>
      <c r="BG179" s="157">
        <f>IF(N179="zákl. přenesená",J179,0)</f>
        <v>0</v>
      </c>
      <c r="BH179" s="157">
        <f>IF(N179="sníž. přenesená",J179,0)</f>
        <v>0</v>
      </c>
      <c r="BI179" s="157">
        <f>IF(N179="nulová",J179,0)</f>
        <v>0</v>
      </c>
      <c r="BJ179" s="17" t="s">
        <v>87</v>
      </c>
      <c r="BK179" s="157">
        <f>ROUND(I179*H179,2)</f>
        <v>0</v>
      </c>
      <c r="BL179" s="17" t="s">
        <v>212</v>
      </c>
      <c r="BM179" s="156" t="s">
        <v>285</v>
      </c>
    </row>
    <row r="180" spans="1:47" s="2" customFormat="1" ht="19.5">
      <c r="A180" s="32"/>
      <c r="B180" s="33"/>
      <c r="C180" s="32"/>
      <c r="D180" s="158" t="s">
        <v>213</v>
      </c>
      <c r="E180" s="32"/>
      <c r="F180" s="159" t="s">
        <v>509</v>
      </c>
      <c r="G180" s="32"/>
      <c r="H180" s="32"/>
      <c r="I180" s="160"/>
      <c r="J180" s="32"/>
      <c r="K180" s="32"/>
      <c r="L180" s="33"/>
      <c r="M180" s="161"/>
      <c r="N180" s="162"/>
      <c r="O180" s="58"/>
      <c r="P180" s="58"/>
      <c r="Q180" s="58"/>
      <c r="R180" s="58"/>
      <c r="S180" s="58"/>
      <c r="T180" s="59"/>
      <c r="U180" s="32"/>
      <c r="V180" s="32"/>
      <c r="W180" s="32"/>
      <c r="X180" s="32"/>
      <c r="Y180" s="32"/>
      <c r="Z180" s="32"/>
      <c r="AA180" s="32"/>
      <c r="AB180" s="32"/>
      <c r="AC180" s="32"/>
      <c r="AD180" s="32"/>
      <c r="AE180" s="32"/>
      <c r="AT180" s="17" t="s">
        <v>213</v>
      </c>
      <c r="AU180" s="17" t="s">
        <v>87</v>
      </c>
    </row>
    <row r="181" spans="1:65" s="2" customFormat="1" ht="21.75" customHeight="1">
      <c r="A181" s="32"/>
      <c r="B181" s="143"/>
      <c r="C181" s="144" t="s">
        <v>250</v>
      </c>
      <c r="D181" s="144" t="s">
        <v>208</v>
      </c>
      <c r="E181" s="145" t="s">
        <v>511</v>
      </c>
      <c r="F181" s="146" t="s">
        <v>512</v>
      </c>
      <c r="G181" s="147" t="s">
        <v>510</v>
      </c>
      <c r="H181" s="148">
        <v>16</v>
      </c>
      <c r="I181" s="149"/>
      <c r="J181" s="150">
        <f>ROUND(I181*H181,2)</f>
        <v>0</v>
      </c>
      <c r="K181" s="151"/>
      <c r="L181" s="33"/>
      <c r="M181" s="152" t="s">
        <v>1</v>
      </c>
      <c r="N181" s="153" t="s">
        <v>44</v>
      </c>
      <c r="O181" s="58"/>
      <c r="P181" s="154">
        <f>O181*H181</f>
        <v>0</v>
      </c>
      <c r="Q181" s="154">
        <v>0</v>
      </c>
      <c r="R181" s="154">
        <f>Q181*H181</f>
        <v>0</v>
      </c>
      <c r="S181" s="154">
        <v>0</v>
      </c>
      <c r="T181" s="155">
        <f>S181*H181</f>
        <v>0</v>
      </c>
      <c r="U181" s="32"/>
      <c r="V181" s="32"/>
      <c r="W181" s="32"/>
      <c r="X181" s="32"/>
      <c r="Y181" s="32"/>
      <c r="Z181" s="32"/>
      <c r="AA181" s="32"/>
      <c r="AB181" s="32"/>
      <c r="AC181" s="32"/>
      <c r="AD181" s="32"/>
      <c r="AE181" s="32"/>
      <c r="AR181" s="156" t="s">
        <v>212</v>
      </c>
      <c r="AT181" s="156" t="s">
        <v>208</v>
      </c>
      <c r="AU181" s="156" t="s">
        <v>87</v>
      </c>
      <c r="AY181" s="17" t="s">
        <v>207</v>
      </c>
      <c r="BE181" s="157">
        <f>IF(N181="základní",J181,0)</f>
        <v>0</v>
      </c>
      <c r="BF181" s="157">
        <f>IF(N181="snížená",J181,0)</f>
        <v>0</v>
      </c>
      <c r="BG181" s="157">
        <f>IF(N181="zákl. přenesená",J181,0)</f>
        <v>0</v>
      </c>
      <c r="BH181" s="157">
        <f>IF(N181="sníž. přenesená",J181,0)</f>
        <v>0</v>
      </c>
      <c r="BI181" s="157">
        <f>IF(N181="nulová",J181,0)</f>
        <v>0</v>
      </c>
      <c r="BJ181" s="17" t="s">
        <v>87</v>
      </c>
      <c r="BK181" s="157">
        <f>ROUND(I181*H181,2)</f>
        <v>0</v>
      </c>
      <c r="BL181" s="17" t="s">
        <v>212</v>
      </c>
      <c r="BM181" s="156" t="s">
        <v>288</v>
      </c>
    </row>
    <row r="182" spans="1:47" s="2" customFormat="1" ht="12">
      <c r="A182" s="32"/>
      <c r="B182" s="33"/>
      <c r="C182" s="32"/>
      <c r="D182" s="158" t="s">
        <v>213</v>
      </c>
      <c r="E182" s="32"/>
      <c r="F182" s="159" t="s">
        <v>512</v>
      </c>
      <c r="G182" s="32"/>
      <c r="H182" s="32"/>
      <c r="I182" s="160"/>
      <c r="J182" s="32"/>
      <c r="K182" s="32"/>
      <c r="L182" s="33"/>
      <c r="M182" s="161"/>
      <c r="N182" s="162"/>
      <c r="O182" s="58"/>
      <c r="P182" s="58"/>
      <c r="Q182" s="58"/>
      <c r="R182" s="58"/>
      <c r="S182" s="58"/>
      <c r="T182" s="59"/>
      <c r="U182" s="32"/>
      <c r="V182" s="32"/>
      <c r="W182" s="32"/>
      <c r="X182" s="32"/>
      <c r="Y182" s="32"/>
      <c r="Z182" s="32"/>
      <c r="AA182" s="32"/>
      <c r="AB182" s="32"/>
      <c r="AC182" s="32"/>
      <c r="AD182" s="32"/>
      <c r="AE182" s="32"/>
      <c r="AT182" s="17" t="s">
        <v>213</v>
      </c>
      <c r="AU182" s="17" t="s">
        <v>87</v>
      </c>
    </row>
    <row r="183" spans="1:65" s="2" customFormat="1" ht="33" customHeight="1">
      <c r="A183" s="32"/>
      <c r="B183" s="143"/>
      <c r="C183" s="144" t="s">
        <v>289</v>
      </c>
      <c r="D183" s="144" t="s">
        <v>208</v>
      </c>
      <c r="E183" s="145" t="s">
        <v>513</v>
      </c>
      <c r="F183" s="146" t="s">
        <v>514</v>
      </c>
      <c r="G183" s="147" t="s">
        <v>211</v>
      </c>
      <c r="H183" s="148">
        <v>1</v>
      </c>
      <c r="I183" s="149"/>
      <c r="J183" s="150">
        <f>ROUND(I183*H183,2)</f>
        <v>0</v>
      </c>
      <c r="K183" s="151"/>
      <c r="L183" s="33"/>
      <c r="M183" s="152" t="s">
        <v>1</v>
      </c>
      <c r="N183" s="153" t="s">
        <v>44</v>
      </c>
      <c r="O183" s="58"/>
      <c r="P183" s="154">
        <f>O183*H183</f>
        <v>0</v>
      </c>
      <c r="Q183" s="154">
        <v>0</v>
      </c>
      <c r="R183" s="154">
        <f>Q183*H183</f>
        <v>0</v>
      </c>
      <c r="S183" s="154">
        <v>0</v>
      </c>
      <c r="T183" s="155">
        <f>S183*H183</f>
        <v>0</v>
      </c>
      <c r="U183" s="32"/>
      <c r="V183" s="32"/>
      <c r="W183" s="32"/>
      <c r="X183" s="32"/>
      <c r="Y183" s="32"/>
      <c r="Z183" s="32"/>
      <c r="AA183" s="32"/>
      <c r="AB183" s="32"/>
      <c r="AC183" s="32"/>
      <c r="AD183" s="32"/>
      <c r="AE183" s="32"/>
      <c r="AR183" s="156" t="s">
        <v>212</v>
      </c>
      <c r="AT183" s="156" t="s">
        <v>208</v>
      </c>
      <c r="AU183" s="156" t="s">
        <v>87</v>
      </c>
      <c r="AY183" s="17" t="s">
        <v>207</v>
      </c>
      <c r="BE183" s="157">
        <f>IF(N183="základní",J183,0)</f>
        <v>0</v>
      </c>
      <c r="BF183" s="157">
        <f>IF(N183="snížená",J183,0)</f>
        <v>0</v>
      </c>
      <c r="BG183" s="157">
        <f>IF(N183="zákl. přenesená",J183,0)</f>
        <v>0</v>
      </c>
      <c r="BH183" s="157">
        <f>IF(N183="sníž. přenesená",J183,0)</f>
        <v>0</v>
      </c>
      <c r="BI183" s="157">
        <f>IF(N183="nulová",J183,0)</f>
        <v>0</v>
      </c>
      <c r="BJ183" s="17" t="s">
        <v>87</v>
      </c>
      <c r="BK183" s="157">
        <f>ROUND(I183*H183,2)</f>
        <v>0</v>
      </c>
      <c r="BL183" s="17" t="s">
        <v>212</v>
      </c>
      <c r="BM183" s="156" t="s">
        <v>292</v>
      </c>
    </row>
    <row r="184" spans="1:47" s="2" customFormat="1" ht="19.5">
      <c r="A184" s="32"/>
      <c r="B184" s="33"/>
      <c r="C184" s="32"/>
      <c r="D184" s="158" t="s">
        <v>213</v>
      </c>
      <c r="E184" s="32"/>
      <c r="F184" s="159" t="s">
        <v>514</v>
      </c>
      <c r="G184" s="32"/>
      <c r="H184" s="32"/>
      <c r="I184" s="160"/>
      <c r="J184" s="32"/>
      <c r="K184" s="32"/>
      <c r="L184" s="33"/>
      <c r="M184" s="161"/>
      <c r="N184" s="162"/>
      <c r="O184" s="58"/>
      <c r="P184" s="58"/>
      <c r="Q184" s="58"/>
      <c r="R184" s="58"/>
      <c r="S184" s="58"/>
      <c r="T184" s="59"/>
      <c r="U184" s="32"/>
      <c r="V184" s="32"/>
      <c r="W184" s="32"/>
      <c r="X184" s="32"/>
      <c r="Y184" s="32"/>
      <c r="Z184" s="32"/>
      <c r="AA184" s="32"/>
      <c r="AB184" s="32"/>
      <c r="AC184" s="32"/>
      <c r="AD184" s="32"/>
      <c r="AE184" s="32"/>
      <c r="AT184" s="17" t="s">
        <v>213</v>
      </c>
      <c r="AU184" s="17" t="s">
        <v>87</v>
      </c>
    </row>
    <row r="185" spans="1:65" s="2" customFormat="1" ht="16.5" customHeight="1">
      <c r="A185" s="32"/>
      <c r="B185" s="143"/>
      <c r="C185" s="144" t="s">
        <v>253</v>
      </c>
      <c r="D185" s="144" t="s">
        <v>208</v>
      </c>
      <c r="E185" s="145" t="s">
        <v>515</v>
      </c>
      <c r="F185" s="146" t="s">
        <v>516</v>
      </c>
      <c r="G185" s="147" t="s">
        <v>211</v>
      </c>
      <c r="H185" s="148">
        <v>1</v>
      </c>
      <c r="I185" s="149"/>
      <c r="J185" s="150">
        <f>ROUND(I185*H185,2)</f>
        <v>0</v>
      </c>
      <c r="K185" s="151"/>
      <c r="L185" s="33"/>
      <c r="M185" s="152" t="s">
        <v>1</v>
      </c>
      <c r="N185" s="153" t="s">
        <v>44</v>
      </c>
      <c r="O185" s="58"/>
      <c r="P185" s="154">
        <f>O185*H185</f>
        <v>0</v>
      </c>
      <c r="Q185" s="154">
        <v>0</v>
      </c>
      <c r="R185" s="154">
        <f>Q185*H185</f>
        <v>0</v>
      </c>
      <c r="S185" s="154">
        <v>0</v>
      </c>
      <c r="T185" s="155">
        <f>S185*H185</f>
        <v>0</v>
      </c>
      <c r="U185" s="32"/>
      <c r="V185" s="32"/>
      <c r="W185" s="32"/>
      <c r="X185" s="32"/>
      <c r="Y185" s="32"/>
      <c r="Z185" s="32"/>
      <c r="AA185" s="32"/>
      <c r="AB185" s="32"/>
      <c r="AC185" s="32"/>
      <c r="AD185" s="32"/>
      <c r="AE185" s="32"/>
      <c r="AR185" s="156" t="s">
        <v>212</v>
      </c>
      <c r="AT185" s="156" t="s">
        <v>208</v>
      </c>
      <c r="AU185" s="156" t="s">
        <v>87</v>
      </c>
      <c r="AY185" s="17" t="s">
        <v>207</v>
      </c>
      <c r="BE185" s="157">
        <f>IF(N185="základní",J185,0)</f>
        <v>0</v>
      </c>
      <c r="BF185" s="157">
        <f>IF(N185="snížená",J185,0)</f>
        <v>0</v>
      </c>
      <c r="BG185" s="157">
        <f>IF(N185="zákl. přenesená",J185,0)</f>
        <v>0</v>
      </c>
      <c r="BH185" s="157">
        <f>IF(N185="sníž. přenesená",J185,0)</f>
        <v>0</v>
      </c>
      <c r="BI185" s="157">
        <f>IF(N185="nulová",J185,0)</f>
        <v>0</v>
      </c>
      <c r="BJ185" s="17" t="s">
        <v>87</v>
      </c>
      <c r="BK185" s="157">
        <f>ROUND(I185*H185,2)</f>
        <v>0</v>
      </c>
      <c r="BL185" s="17" t="s">
        <v>212</v>
      </c>
      <c r="BM185" s="156" t="s">
        <v>295</v>
      </c>
    </row>
    <row r="186" spans="1:47" s="2" customFormat="1" ht="12">
      <c r="A186" s="32"/>
      <c r="B186" s="33"/>
      <c r="C186" s="32"/>
      <c r="D186" s="158" t="s">
        <v>213</v>
      </c>
      <c r="E186" s="32"/>
      <c r="F186" s="159" t="s">
        <v>516</v>
      </c>
      <c r="G186" s="32"/>
      <c r="H186" s="32"/>
      <c r="I186" s="160"/>
      <c r="J186" s="32"/>
      <c r="K186" s="32"/>
      <c r="L186" s="33"/>
      <c r="M186" s="161"/>
      <c r="N186" s="162"/>
      <c r="O186" s="58"/>
      <c r="P186" s="58"/>
      <c r="Q186" s="58"/>
      <c r="R186" s="58"/>
      <c r="S186" s="58"/>
      <c r="T186" s="59"/>
      <c r="U186" s="32"/>
      <c r="V186" s="32"/>
      <c r="W186" s="32"/>
      <c r="X186" s="32"/>
      <c r="Y186" s="32"/>
      <c r="Z186" s="32"/>
      <c r="AA186" s="32"/>
      <c r="AB186" s="32"/>
      <c r="AC186" s="32"/>
      <c r="AD186" s="32"/>
      <c r="AE186" s="32"/>
      <c r="AT186" s="17" t="s">
        <v>213</v>
      </c>
      <c r="AU186" s="17" t="s">
        <v>87</v>
      </c>
    </row>
    <row r="187" spans="1:65" s="2" customFormat="1" ht="16.5" customHeight="1">
      <c r="A187" s="32"/>
      <c r="B187" s="143"/>
      <c r="C187" s="144" t="s">
        <v>296</v>
      </c>
      <c r="D187" s="144" t="s">
        <v>208</v>
      </c>
      <c r="E187" s="145" t="s">
        <v>517</v>
      </c>
      <c r="F187" s="146" t="s">
        <v>518</v>
      </c>
      <c r="G187" s="147" t="s">
        <v>211</v>
      </c>
      <c r="H187" s="148">
        <v>1</v>
      </c>
      <c r="I187" s="149"/>
      <c r="J187" s="150">
        <f>ROUND(I187*H187,2)</f>
        <v>0</v>
      </c>
      <c r="K187" s="151"/>
      <c r="L187" s="33"/>
      <c r="M187" s="152" t="s">
        <v>1</v>
      </c>
      <c r="N187" s="153" t="s">
        <v>44</v>
      </c>
      <c r="O187" s="58"/>
      <c r="P187" s="154">
        <f>O187*H187</f>
        <v>0</v>
      </c>
      <c r="Q187" s="154">
        <v>0</v>
      </c>
      <c r="R187" s="154">
        <f>Q187*H187</f>
        <v>0</v>
      </c>
      <c r="S187" s="154">
        <v>0</v>
      </c>
      <c r="T187" s="155">
        <f>S187*H187</f>
        <v>0</v>
      </c>
      <c r="U187" s="32"/>
      <c r="V187" s="32"/>
      <c r="W187" s="32"/>
      <c r="X187" s="32"/>
      <c r="Y187" s="32"/>
      <c r="Z187" s="32"/>
      <c r="AA187" s="32"/>
      <c r="AB187" s="32"/>
      <c r="AC187" s="32"/>
      <c r="AD187" s="32"/>
      <c r="AE187" s="32"/>
      <c r="AR187" s="156" t="s">
        <v>212</v>
      </c>
      <c r="AT187" s="156" t="s">
        <v>208</v>
      </c>
      <c r="AU187" s="156" t="s">
        <v>87</v>
      </c>
      <c r="AY187" s="17" t="s">
        <v>207</v>
      </c>
      <c r="BE187" s="157">
        <f>IF(N187="základní",J187,0)</f>
        <v>0</v>
      </c>
      <c r="BF187" s="157">
        <f>IF(N187="snížená",J187,0)</f>
        <v>0</v>
      </c>
      <c r="BG187" s="157">
        <f>IF(N187="zákl. přenesená",J187,0)</f>
        <v>0</v>
      </c>
      <c r="BH187" s="157">
        <f>IF(N187="sníž. přenesená",J187,0)</f>
        <v>0</v>
      </c>
      <c r="BI187" s="157">
        <f>IF(N187="nulová",J187,0)</f>
        <v>0</v>
      </c>
      <c r="BJ187" s="17" t="s">
        <v>87</v>
      </c>
      <c r="BK187" s="157">
        <f>ROUND(I187*H187,2)</f>
        <v>0</v>
      </c>
      <c r="BL187" s="17" t="s">
        <v>212</v>
      </c>
      <c r="BM187" s="156" t="s">
        <v>299</v>
      </c>
    </row>
    <row r="188" spans="1:47" s="2" customFormat="1" ht="12">
      <c r="A188" s="32"/>
      <c r="B188" s="33"/>
      <c r="C188" s="32"/>
      <c r="D188" s="158" t="s">
        <v>213</v>
      </c>
      <c r="E188" s="32"/>
      <c r="F188" s="159" t="s">
        <v>518</v>
      </c>
      <c r="G188" s="32"/>
      <c r="H188" s="32"/>
      <c r="I188" s="160"/>
      <c r="J188" s="32"/>
      <c r="K188" s="32"/>
      <c r="L188" s="33"/>
      <c r="M188" s="161"/>
      <c r="N188" s="162"/>
      <c r="O188" s="58"/>
      <c r="P188" s="58"/>
      <c r="Q188" s="58"/>
      <c r="R188" s="58"/>
      <c r="S188" s="58"/>
      <c r="T188" s="59"/>
      <c r="U188" s="32"/>
      <c r="V188" s="32"/>
      <c r="W188" s="32"/>
      <c r="X188" s="32"/>
      <c r="Y188" s="32"/>
      <c r="Z188" s="32"/>
      <c r="AA188" s="32"/>
      <c r="AB188" s="32"/>
      <c r="AC188" s="32"/>
      <c r="AD188" s="32"/>
      <c r="AE188" s="32"/>
      <c r="AT188" s="17" t="s">
        <v>213</v>
      </c>
      <c r="AU188" s="17" t="s">
        <v>87</v>
      </c>
    </row>
    <row r="189" spans="1:65" s="2" customFormat="1" ht="16.5" customHeight="1">
      <c r="A189" s="32"/>
      <c r="B189" s="143"/>
      <c r="C189" s="144" t="s">
        <v>258</v>
      </c>
      <c r="D189" s="144" t="s">
        <v>208</v>
      </c>
      <c r="E189" s="145" t="s">
        <v>519</v>
      </c>
      <c r="F189" s="146" t="s">
        <v>520</v>
      </c>
      <c r="G189" s="147" t="s">
        <v>211</v>
      </c>
      <c r="H189" s="148">
        <v>6</v>
      </c>
      <c r="I189" s="149"/>
      <c r="J189" s="150">
        <f>ROUND(I189*H189,2)</f>
        <v>0</v>
      </c>
      <c r="K189" s="151"/>
      <c r="L189" s="33"/>
      <c r="M189" s="152" t="s">
        <v>1</v>
      </c>
      <c r="N189" s="153" t="s">
        <v>44</v>
      </c>
      <c r="O189" s="58"/>
      <c r="P189" s="154">
        <f>O189*H189</f>
        <v>0</v>
      </c>
      <c r="Q189" s="154">
        <v>0</v>
      </c>
      <c r="R189" s="154">
        <f>Q189*H189</f>
        <v>0</v>
      </c>
      <c r="S189" s="154">
        <v>0</v>
      </c>
      <c r="T189" s="155">
        <f>S189*H189</f>
        <v>0</v>
      </c>
      <c r="U189" s="32"/>
      <c r="V189" s="32"/>
      <c r="W189" s="32"/>
      <c r="X189" s="32"/>
      <c r="Y189" s="32"/>
      <c r="Z189" s="32"/>
      <c r="AA189" s="32"/>
      <c r="AB189" s="32"/>
      <c r="AC189" s="32"/>
      <c r="AD189" s="32"/>
      <c r="AE189" s="32"/>
      <c r="AR189" s="156" t="s">
        <v>212</v>
      </c>
      <c r="AT189" s="156" t="s">
        <v>208</v>
      </c>
      <c r="AU189" s="156" t="s">
        <v>87</v>
      </c>
      <c r="AY189" s="17" t="s">
        <v>207</v>
      </c>
      <c r="BE189" s="157">
        <f>IF(N189="základní",J189,0)</f>
        <v>0</v>
      </c>
      <c r="BF189" s="157">
        <f>IF(N189="snížená",J189,0)</f>
        <v>0</v>
      </c>
      <c r="BG189" s="157">
        <f>IF(N189="zákl. přenesená",J189,0)</f>
        <v>0</v>
      </c>
      <c r="BH189" s="157">
        <f>IF(N189="sníž. přenesená",J189,0)</f>
        <v>0</v>
      </c>
      <c r="BI189" s="157">
        <f>IF(N189="nulová",J189,0)</f>
        <v>0</v>
      </c>
      <c r="BJ189" s="17" t="s">
        <v>87</v>
      </c>
      <c r="BK189" s="157">
        <f>ROUND(I189*H189,2)</f>
        <v>0</v>
      </c>
      <c r="BL189" s="17" t="s">
        <v>212</v>
      </c>
      <c r="BM189" s="156" t="s">
        <v>302</v>
      </c>
    </row>
    <row r="190" spans="1:47" s="2" customFormat="1" ht="12">
      <c r="A190" s="32"/>
      <c r="B190" s="33"/>
      <c r="C190" s="32"/>
      <c r="D190" s="158" t="s">
        <v>213</v>
      </c>
      <c r="E190" s="32"/>
      <c r="F190" s="159" t="s">
        <v>520</v>
      </c>
      <c r="G190" s="32"/>
      <c r="H190" s="32"/>
      <c r="I190" s="160"/>
      <c r="J190" s="32"/>
      <c r="K190" s="32"/>
      <c r="L190" s="33"/>
      <c r="M190" s="161"/>
      <c r="N190" s="162"/>
      <c r="O190" s="58"/>
      <c r="P190" s="58"/>
      <c r="Q190" s="58"/>
      <c r="R190" s="58"/>
      <c r="S190" s="58"/>
      <c r="T190" s="59"/>
      <c r="U190" s="32"/>
      <c r="V190" s="32"/>
      <c r="W190" s="32"/>
      <c r="X190" s="32"/>
      <c r="Y190" s="32"/>
      <c r="Z190" s="32"/>
      <c r="AA190" s="32"/>
      <c r="AB190" s="32"/>
      <c r="AC190" s="32"/>
      <c r="AD190" s="32"/>
      <c r="AE190" s="32"/>
      <c r="AT190" s="17" t="s">
        <v>213</v>
      </c>
      <c r="AU190" s="17" t="s">
        <v>87</v>
      </c>
    </row>
    <row r="191" spans="1:65" s="2" customFormat="1" ht="16.5" customHeight="1">
      <c r="A191" s="32"/>
      <c r="B191" s="143"/>
      <c r="C191" s="144" t="s">
        <v>303</v>
      </c>
      <c r="D191" s="144" t="s">
        <v>208</v>
      </c>
      <c r="E191" s="145" t="s">
        <v>521</v>
      </c>
      <c r="F191" s="146" t="s">
        <v>522</v>
      </c>
      <c r="G191" s="147" t="s">
        <v>267</v>
      </c>
      <c r="H191" s="148">
        <v>720</v>
      </c>
      <c r="I191" s="149"/>
      <c r="J191" s="150">
        <f>ROUND(I191*H191,2)</f>
        <v>0</v>
      </c>
      <c r="K191" s="151"/>
      <c r="L191" s="33"/>
      <c r="M191" s="152" t="s">
        <v>1</v>
      </c>
      <c r="N191" s="153" t="s">
        <v>44</v>
      </c>
      <c r="O191" s="58"/>
      <c r="P191" s="154">
        <f>O191*H191</f>
        <v>0</v>
      </c>
      <c r="Q191" s="154">
        <v>0</v>
      </c>
      <c r="R191" s="154">
        <f>Q191*H191</f>
        <v>0</v>
      </c>
      <c r="S191" s="154">
        <v>0</v>
      </c>
      <c r="T191" s="155">
        <f>S191*H191</f>
        <v>0</v>
      </c>
      <c r="U191" s="32"/>
      <c r="V191" s="32"/>
      <c r="W191" s="32"/>
      <c r="X191" s="32"/>
      <c r="Y191" s="32"/>
      <c r="Z191" s="32"/>
      <c r="AA191" s="32"/>
      <c r="AB191" s="32"/>
      <c r="AC191" s="32"/>
      <c r="AD191" s="32"/>
      <c r="AE191" s="32"/>
      <c r="AR191" s="156" t="s">
        <v>212</v>
      </c>
      <c r="AT191" s="156" t="s">
        <v>208</v>
      </c>
      <c r="AU191" s="156" t="s">
        <v>87</v>
      </c>
      <c r="AY191" s="17" t="s">
        <v>207</v>
      </c>
      <c r="BE191" s="157">
        <f>IF(N191="základní",J191,0)</f>
        <v>0</v>
      </c>
      <c r="BF191" s="157">
        <f>IF(N191="snížená",J191,0)</f>
        <v>0</v>
      </c>
      <c r="BG191" s="157">
        <f>IF(N191="zákl. přenesená",J191,0)</f>
        <v>0</v>
      </c>
      <c r="BH191" s="157">
        <f>IF(N191="sníž. přenesená",J191,0)</f>
        <v>0</v>
      </c>
      <c r="BI191" s="157">
        <f>IF(N191="nulová",J191,0)</f>
        <v>0</v>
      </c>
      <c r="BJ191" s="17" t="s">
        <v>87</v>
      </c>
      <c r="BK191" s="157">
        <f>ROUND(I191*H191,2)</f>
        <v>0</v>
      </c>
      <c r="BL191" s="17" t="s">
        <v>212</v>
      </c>
      <c r="BM191" s="156" t="s">
        <v>306</v>
      </c>
    </row>
    <row r="192" spans="1:47" s="2" customFormat="1" ht="12">
      <c r="A192" s="32"/>
      <c r="B192" s="33"/>
      <c r="C192" s="32"/>
      <c r="D192" s="158" t="s">
        <v>213</v>
      </c>
      <c r="E192" s="32"/>
      <c r="F192" s="159" t="s">
        <v>522</v>
      </c>
      <c r="G192" s="32"/>
      <c r="H192" s="32"/>
      <c r="I192" s="160"/>
      <c r="J192" s="32"/>
      <c r="K192" s="32"/>
      <c r="L192" s="33"/>
      <c r="M192" s="161"/>
      <c r="N192" s="162"/>
      <c r="O192" s="58"/>
      <c r="P192" s="58"/>
      <c r="Q192" s="58"/>
      <c r="R192" s="58"/>
      <c r="S192" s="58"/>
      <c r="T192" s="59"/>
      <c r="U192" s="32"/>
      <c r="V192" s="32"/>
      <c r="W192" s="32"/>
      <c r="X192" s="32"/>
      <c r="Y192" s="32"/>
      <c r="Z192" s="32"/>
      <c r="AA192" s="32"/>
      <c r="AB192" s="32"/>
      <c r="AC192" s="32"/>
      <c r="AD192" s="32"/>
      <c r="AE192" s="32"/>
      <c r="AT192" s="17" t="s">
        <v>213</v>
      </c>
      <c r="AU192" s="17" t="s">
        <v>87</v>
      </c>
    </row>
    <row r="193" spans="1:65" s="2" customFormat="1" ht="21.75" customHeight="1">
      <c r="A193" s="32"/>
      <c r="B193" s="143"/>
      <c r="C193" s="144" t="s">
        <v>261</v>
      </c>
      <c r="D193" s="144" t="s">
        <v>208</v>
      </c>
      <c r="E193" s="145" t="s">
        <v>523</v>
      </c>
      <c r="F193" s="146" t="s">
        <v>524</v>
      </c>
      <c r="G193" s="147" t="s">
        <v>267</v>
      </c>
      <c r="H193" s="148">
        <v>720</v>
      </c>
      <c r="I193" s="149"/>
      <c r="J193" s="150">
        <f>ROUND(I193*H193,2)</f>
        <v>0</v>
      </c>
      <c r="K193" s="151"/>
      <c r="L193" s="33"/>
      <c r="M193" s="152" t="s">
        <v>1</v>
      </c>
      <c r="N193" s="153" t="s">
        <v>44</v>
      </c>
      <c r="O193" s="58"/>
      <c r="P193" s="154">
        <f>O193*H193</f>
        <v>0</v>
      </c>
      <c r="Q193" s="154">
        <v>0</v>
      </c>
      <c r="R193" s="154">
        <f>Q193*H193</f>
        <v>0</v>
      </c>
      <c r="S193" s="154">
        <v>0</v>
      </c>
      <c r="T193" s="155">
        <f>S193*H193</f>
        <v>0</v>
      </c>
      <c r="U193" s="32"/>
      <c r="V193" s="32"/>
      <c r="W193" s="32"/>
      <c r="X193" s="32"/>
      <c r="Y193" s="32"/>
      <c r="Z193" s="32"/>
      <c r="AA193" s="32"/>
      <c r="AB193" s="32"/>
      <c r="AC193" s="32"/>
      <c r="AD193" s="32"/>
      <c r="AE193" s="32"/>
      <c r="AR193" s="156" t="s">
        <v>212</v>
      </c>
      <c r="AT193" s="156" t="s">
        <v>208</v>
      </c>
      <c r="AU193" s="156" t="s">
        <v>87</v>
      </c>
      <c r="AY193" s="17" t="s">
        <v>207</v>
      </c>
      <c r="BE193" s="157">
        <f>IF(N193="základní",J193,0)</f>
        <v>0</v>
      </c>
      <c r="BF193" s="157">
        <f>IF(N193="snížená",J193,0)</f>
        <v>0</v>
      </c>
      <c r="BG193" s="157">
        <f>IF(N193="zákl. přenesená",J193,0)</f>
        <v>0</v>
      </c>
      <c r="BH193" s="157">
        <f>IF(N193="sníž. přenesená",J193,0)</f>
        <v>0</v>
      </c>
      <c r="BI193" s="157">
        <f>IF(N193="nulová",J193,0)</f>
        <v>0</v>
      </c>
      <c r="BJ193" s="17" t="s">
        <v>87</v>
      </c>
      <c r="BK193" s="157">
        <f>ROUND(I193*H193,2)</f>
        <v>0</v>
      </c>
      <c r="BL193" s="17" t="s">
        <v>212</v>
      </c>
      <c r="BM193" s="156" t="s">
        <v>309</v>
      </c>
    </row>
    <row r="194" spans="1:47" s="2" customFormat="1" ht="12">
      <c r="A194" s="32"/>
      <c r="B194" s="33"/>
      <c r="C194" s="32"/>
      <c r="D194" s="158" t="s">
        <v>213</v>
      </c>
      <c r="E194" s="32"/>
      <c r="F194" s="159" t="s">
        <v>524</v>
      </c>
      <c r="G194" s="32"/>
      <c r="H194" s="32"/>
      <c r="I194" s="160"/>
      <c r="J194" s="32"/>
      <c r="K194" s="32"/>
      <c r="L194" s="33"/>
      <c r="M194" s="161"/>
      <c r="N194" s="162"/>
      <c r="O194" s="58"/>
      <c r="P194" s="58"/>
      <c r="Q194" s="58"/>
      <c r="R194" s="58"/>
      <c r="S194" s="58"/>
      <c r="T194" s="59"/>
      <c r="U194" s="32"/>
      <c r="V194" s="32"/>
      <c r="W194" s="32"/>
      <c r="X194" s="32"/>
      <c r="Y194" s="32"/>
      <c r="Z194" s="32"/>
      <c r="AA194" s="32"/>
      <c r="AB194" s="32"/>
      <c r="AC194" s="32"/>
      <c r="AD194" s="32"/>
      <c r="AE194" s="32"/>
      <c r="AT194" s="17" t="s">
        <v>213</v>
      </c>
      <c r="AU194" s="17" t="s">
        <v>87</v>
      </c>
    </row>
    <row r="195" spans="1:65" s="2" customFormat="1" ht="21.75" customHeight="1">
      <c r="A195" s="32"/>
      <c r="B195" s="143"/>
      <c r="C195" s="144" t="s">
        <v>310</v>
      </c>
      <c r="D195" s="144" t="s">
        <v>208</v>
      </c>
      <c r="E195" s="145" t="s">
        <v>525</v>
      </c>
      <c r="F195" s="146" t="s">
        <v>526</v>
      </c>
      <c r="G195" s="147" t="s">
        <v>211</v>
      </c>
      <c r="H195" s="148">
        <v>3</v>
      </c>
      <c r="I195" s="149"/>
      <c r="J195" s="150">
        <f>ROUND(I195*H195,2)</f>
        <v>0</v>
      </c>
      <c r="K195" s="151"/>
      <c r="L195" s="33"/>
      <c r="M195" s="152" t="s">
        <v>1</v>
      </c>
      <c r="N195" s="153" t="s">
        <v>44</v>
      </c>
      <c r="O195" s="58"/>
      <c r="P195" s="154">
        <f>O195*H195</f>
        <v>0</v>
      </c>
      <c r="Q195" s="154">
        <v>0</v>
      </c>
      <c r="R195" s="154">
        <f>Q195*H195</f>
        <v>0</v>
      </c>
      <c r="S195" s="154">
        <v>0</v>
      </c>
      <c r="T195" s="155">
        <f>S195*H195</f>
        <v>0</v>
      </c>
      <c r="U195" s="32"/>
      <c r="V195" s="32"/>
      <c r="W195" s="32"/>
      <c r="X195" s="32"/>
      <c r="Y195" s="32"/>
      <c r="Z195" s="32"/>
      <c r="AA195" s="32"/>
      <c r="AB195" s="32"/>
      <c r="AC195" s="32"/>
      <c r="AD195" s="32"/>
      <c r="AE195" s="32"/>
      <c r="AR195" s="156" t="s">
        <v>212</v>
      </c>
      <c r="AT195" s="156" t="s">
        <v>208</v>
      </c>
      <c r="AU195" s="156" t="s">
        <v>87</v>
      </c>
      <c r="AY195" s="17" t="s">
        <v>207</v>
      </c>
      <c r="BE195" s="157">
        <f>IF(N195="základní",J195,0)</f>
        <v>0</v>
      </c>
      <c r="BF195" s="157">
        <f>IF(N195="snížená",J195,0)</f>
        <v>0</v>
      </c>
      <c r="BG195" s="157">
        <f>IF(N195="zákl. přenesená",J195,0)</f>
        <v>0</v>
      </c>
      <c r="BH195" s="157">
        <f>IF(N195="sníž. přenesená",J195,0)</f>
        <v>0</v>
      </c>
      <c r="BI195" s="157">
        <f>IF(N195="nulová",J195,0)</f>
        <v>0</v>
      </c>
      <c r="BJ195" s="17" t="s">
        <v>87</v>
      </c>
      <c r="BK195" s="157">
        <f>ROUND(I195*H195,2)</f>
        <v>0</v>
      </c>
      <c r="BL195" s="17" t="s">
        <v>212</v>
      </c>
      <c r="BM195" s="156" t="s">
        <v>314</v>
      </c>
    </row>
    <row r="196" spans="1:47" s="2" customFormat="1" ht="12">
      <c r="A196" s="32"/>
      <c r="B196" s="33"/>
      <c r="C196" s="32"/>
      <c r="D196" s="158" t="s">
        <v>213</v>
      </c>
      <c r="E196" s="32"/>
      <c r="F196" s="159" t="s">
        <v>526</v>
      </c>
      <c r="G196" s="32"/>
      <c r="H196" s="32"/>
      <c r="I196" s="160"/>
      <c r="J196" s="32"/>
      <c r="K196" s="32"/>
      <c r="L196" s="33"/>
      <c r="M196" s="161"/>
      <c r="N196" s="162"/>
      <c r="O196" s="58"/>
      <c r="P196" s="58"/>
      <c r="Q196" s="58"/>
      <c r="R196" s="58"/>
      <c r="S196" s="58"/>
      <c r="T196" s="59"/>
      <c r="U196" s="32"/>
      <c r="V196" s="32"/>
      <c r="W196" s="32"/>
      <c r="X196" s="32"/>
      <c r="Y196" s="32"/>
      <c r="Z196" s="32"/>
      <c r="AA196" s="32"/>
      <c r="AB196" s="32"/>
      <c r="AC196" s="32"/>
      <c r="AD196" s="32"/>
      <c r="AE196" s="32"/>
      <c r="AT196" s="17" t="s">
        <v>213</v>
      </c>
      <c r="AU196" s="17" t="s">
        <v>87</v>
      </c>
    </row>
    <row r="197" spans="1:65" s="2" customFormat="1" ht="16.5" customHeight="1">
      <c r="A197" s="32"/>
      <c r="B197" s="143"/>
      <c r="C197" s="144" t="s">
        <v>264</v>
      </c>
      <c r="D197" s="144" t="s">
        <v>208</v>
      </c>
      <c r="E197" s="145" t="s">
        <v>527</v>
      </c>
      <c r="F197" s="146" t="s">
        <v>528</v>
      </c>
      <c r="G197" s="147" t="s">
        <v>211</v>
      </c>
      <c r="H197" s="148">
        <v>3</v>
      </c>
      <c r="I197" s="149"/>
      <c r="J197" s="150">
        <f>ROUND(I197*H197,2)</f>
        <v>0</v>
      </c>
      <c r="K197" s="151"/>
      <c r="L197" s="33"/>
      <c r="M197" s="152" t="s">
        <v>1</v>
      </c>
      <c r="N197" s="153" t="s">
        <v>44</v>
      </c>
      <c r="O197" s="58"/>
      <c r="P197" s="154">
        <f>O197*H197</f>
        <v>0</v>
      </c>
      <c r="Q197" s="154">
        <v>0</v>
      </c>
      <c r="R197" s="154">
        <f>Q197*H197</f>
        <v>0</v>
      </c>
      <c r="S197" s="154">
        <v>0</v>
      </c>
      <c r="T197" s="155">
        <f>S197*H197</f>
        <v>0</v>
      </c>
      <c r="U197" s="32"/>
      <c r="V197" s="32"/>
      <c r="W197" s="32"/>
      <c r="X197" s="32"/>
      <c r="Y197" s="32"/>
      <c r="Z197" s="32"/>
      <c r="AA197" s="32"/>
      <c r="AB197" s="32"/>
      <c r="AC197" s="32"/>
      <c r="AD197" s="32"/>
      <c r="AE197" s="32"/>
      <c r="AR197" s="156" t="s">
        <v>212</v>
      </c>
      <c r="AT197" s="156" t="s">
        <v>208</v>
      </c>
      <c r="AU197" s="156" t="s">
        <v>87</v>
      </c>
      <c r="AY197" s="17" t="s">
        <v>207</v>
      </c>
      <c r="BE197" s="157">
        <f>IF(N197="základní",J197,0)</f>
        <v>0</v>
      </c>
      <c r="BF197" s="157">
        <f>IF(N197="snížená",J197,0)</f>
        <v>0</v>
      </c>
      <c r="BG197" s="157">
        <f>IF(N197="zákl. přenesená",J197,0)</f>
        <v>0</v>
      </c>
      <c r="BH197" s="157">
        <f>IF(N197="sníž. přenesená",J197,0)</f>
        <v>0</v>
      </c>
      <c r="BI197" s="157">
        <f>IF(N197="nulová",J197,0)</f>
        <v>0</v>
      </c>
      <c r="BJ197" s="17" t="s">
        <v>87</v>
      </c>
      <c r="BK197" s="157">
        <f>ROUND(I197*H197,2)</f>
        <v>0</v>
      </c>
      <c r="BL197" s="17" t="s">
        <v>212</v>
      </c>
      <c r="BM197" s="156" t="s">
        <v>317</v>
      </c>
    </row>
    <row r="198" spans="1:47" s="2" customFormat="1" ht="12">
      <c r="A198" s="32"/>
      <c r="B198" s="33"/>
      <c r="C198" s="32"/>
      <c r="D198" s="158" t="s">
        <v>213</v>
      </c>
      <c r="E198" s="32"/>
      <c r="F198" s="159" t="s">
        <v>528</v>
      </c>
      <c r="G198" s="32"/>
      <c r="H198" s="32"/>
      <c r="I198" s="160"/>
      <c r="J198" s="32"/>
      <c r="K198" s="32"/>
      <c r="L198" s="33"/>
      <c r="M198" s="161"/>
      <c r="N198" s="162"/>
      <c r="O198" s="58"/>
      <c r="P198" s="58"/>
      <c r="Q198" s="58"/>
      <c r="R198" s="58"/>
      <c r="S198" s="58"/>
      <c r="T198" s="59"/>
      <c r="U198" s="32"/>
      <c r="V198" s="32"/>
      <c r="W198" s="32"/>
      <c r="X198" s="32"/>
      <c r="Y198" s="32"/>
      <c r="Z198" s="32"/>
      <c r="AA198" s="32"/>
      <c r="AB198" s="32"/>
      <c r="AC198" s="32"/>
      <c r="AD198" s="32"/>
      <c r="AE198" s="32"/>
      <c r="AT198" s="17" t="s">
        <v>213</v>
      </c>
      <c r="AU198" s="17" t="s">
        <v>87</v>
      </c>
    </row>
    <row r="199" spans="1:65" s="2" customFormat="1" ht="16.5" customHeight="1">
      <c r="A199" s="32"/>
      <c r="B199" s="143"/>
      <c r="C199" s="144" t="s">
        <v>318</v>
      </c>
      <c r="D199" s="144" t="s">
        <v>208</v>
      </c>
      <c r="E199" s="145" t="s">
        <v>529</v>
      </c>
      <c r="F199" s="146" t="s">
        <v>530</v>
      </c>
      <c r="G199" s="147" t="s">
        <v>531</v>
      </c>
      <c r="H199" s="148">
        <v>6</v>
      </c>
      <c r="I199" s="149"/>
      <c r="J199" s="150">
        <f>ROUND(I199*H199,2)</f>
        <v>0</v>
      </c>
      <c r="K199" s="151"/>
      <c r="L199" s="33"/>
      <c r="M199" s="152" t="s">
        <v>1</v>
      </c>
      <c r="N199" s="153" t="s">
        <v>44</v>
      </c>
      <c r="O199" s="58"/>
      <c r="P199" s="154">
        <f>O199*H199</f>
        <v>0</v>
      </c>
      <c r="Q199" s="154">
        <v>0</v>
      </c>
      <c r="R199" s="154">
        <f>Q199*H199</f>
        <v>0</v>
      </c>
      <c r="S199" s="154">
        <v>0</v>
      </c>
      <c r="T199" s="155">
        <f>S199*H199</f>
        <v>0</v>
      </c>
      <c r="U199" s="32"/>
      <c r="V199" s="32"/>
      <c r="W199" s="32"/>
      <c r="X199" s="32"/>
      <c r="Y199" s="32"/>
      <c r="Z199" s="32"/>
      <c r="AA199" s="32"/>
      <c r="AB199" s="32"/>
      <c r="AC199" s="32"/>
      <c r="AD199" s="32"/>
      <c r="AE199" s="32"/>
      <c r="AR199" s="156" t="s">
        <v>212</v>
      </c>
      <c r="AT199" s="156" t="s">
        <v>208</v>
      </c>
      <c r="AU199" s="156" t="s">
        <v>87</v>
      </c>
      <c r="AY199" s="17" t="s">
        <v>207</v>
      </c>
      <c r="BE199" s="157">
        <f>IF(N199="základní",J199,0)</f>
        <v>0</v>
      </c>
      <c r="BF199" s="157">
        <f>IF(N199="snížená",J199,0)</f>
        <v>0</v>
      </c>
      <c r="BG199" s="157">
        <f>IF(N199="zákl. přenesená",J199,0)</f>
        <v>0</v>
      </c>
      <c r="BH199" s="157">
        <f>IF(N199="sníž. přenesená",J199,0)</f>
        <v>0</v>
      </c>
      <c r="BI199" s="157">
        <f>IF(N199="nulová",J199,0)</f>
        <v>0</v>
      </c>
      <c r="BJ199" s="17" t="s">
        <v>87</v>
      </c>
      <c r="BK199" s="157">
        <f>ROUND(I199*H199,2)</f>
        <v>0</v>
      </c>
      <c r="BL199" s="17" t="s">
        <v>212</v>
      </c>
      <c r="BM199" s="156" t="s">
        <v>322</v>
      </c>
    </row>
    <row r="200" spans="1:47" s="2" customFormat="1" ht="12">
      <c r="A200" s="32"/>
      <c r="B200" s="33"/>
      <c r="C200" s="32"/>
      <c r="D200" s="158" t="s">
        <v>213</v>
      </c>
      <c r="E200" s="32"/>
      <c r="F200" s="159" t="s">
        <v>530</v>
      </c>
      <c r="G200" s="32"/>
      <c r="H200" s="32"/>
      <c r="I200" s="160"/>
      <c r="J200" s="32"/>
      <c r="K200" s="32"/>
      <c r="L200" s="33"/>
      <c r="M200" s="161"/>
      <c r="N200" s="162"/>
      <c r="O200" s="58"/>
      <c r="P200" s="58"/>
      <c r="Q200" s="58"/>
      <c r="R200" s="58"/>
      <c r="S200" s="58"/>
      <c r="T200" s="59"/>
      <c r="U200" s="32"/>
      <c r="V200" s="32"/>
      <c r="W200" s="32"/>
      <c r="X200" s="32"/>
      <c r="Y200" s="32"/>
      <c r="Z200" s="32"/>
      <c r="AA200" s="32"/>
      <c r="AB200" s="32"/>
      <c r="AC200" s="32"/>
      <c r="AD200" s="32"/>
      <c r="AE200" s="32"/>
      <c r="AT200" s="17" t="s">
        <v>213</v>
      </c>
      <c r="AU200" s="17" t="s">
        <v>87</v>
      </c>
    </row>
    <row r="201" spans="1:65" s="2" customFormat="1" ht="16.5" customHeight="1">
      <c r="A201" s="32"/>
      <c r="B201" s="143"/>
      <c r="C201" s="144" t="s">
        <v>268</v>
      </c>
      <c r="D201" s="144" t="s">
        <v>208</v>
      </c>
      <c r="E201" s="145" t="s">
        <v>532</v>
      </c>
      <c r="F201" s="146" t="s">
        <v>533</v>
      </c>
      <c r="G201" s="147" t="s">
        <v>267</v>
      </c>
      <c r="H201" s="148">
        <v>1500</v>
      </c>
      <c r="I201" s="149"/>
      <c r="J201" s="150">
        <f>ROUND(I201*H201,2)</f>
        <v>0</v>
      </c>
      <c r="K201" s="151"/>
      <c r="L201" s="33"/>
      <c r="M201" s="152" t="s">
        <v>1</v>
      </c>
      <c r="N201" s="153" t="s">
        <v>44</v>
      </c>
      <c r="O201" s="58"/>
      <c r="P201" s="154">
        <f>O201*H201</f>
        <v>0</v>
      </c>
      <c r="Q201" s="154">
        <v>0</v>
      </c>
      <c r="R201" s="154">
        <f>Q201*H201</f>
        <v>0</v>
      </c>
      <c r="S201" s="154">
        <v>0</v>
      </c>
      <c r="T201" s="155">
        <f>S201*H201</f>
        <v>0</v>
      </c>
      <c r="U201" s="32"/>
      <c r="V201" s="32"/>
      <c r="W201" s="32"/>
      <c r="X201" s="32"/>
      <c r="Y201" s="32"/>
      <c r="Z201" s="32"/>
      <c r="AA201" s="32"/>
      <c r="AB201" s="32"/>
      <c r="AC201" s="32"/>
      <c r="AD201" s="32"/>
      <c r="AE201" s="32"/>
      <c r="AR201" s="156" t="s">
        <v>212</v>
      </c>
      <c r="AT201" s="156" t="s">
        <v>208</v>
      </c>
      <c r="AU201" s="156" t="s">
        <v>87</v>
      </c>
      <c r="AY201" s="17" t="s">
        <v>207</v>
      </c>
      <c r="BE201" s="157">
        <f>IF(N201="základní",J201,0)</f>
        <v>0</v>
      </c>
      <c r="BF201" s="157">
        <f>IF(N201="snížená",J201,0)</f>
        <v>0</v>
      </c>
      <c r="BG201" s="157">
        <f>IF(N201="zákl. přenesená",J201,0)</f>
        <v>0</v>
      </c>
      <c r="BH201" s="157">
        <f>IF(N201="sníž. přenesená",J201,0)</f>
        <v>0</v>
      </c>
      <c r="BI201" s="157">
        <f>IF(N201="nulová",J201,0)</f>
        <v>0</v>
      </c>
      <c r="BJ201" s="17" t="s">
        <v>87</v>
      </c>
      <c r="BK201" s="157">
        <f>ROUND(I201*H201,2)</f>
        <v>0</v>
      </c>
      <c r="BL201" s="17" t="s">
        <v>212</v>
      </c>
      <c r="BM201" s="156" t="s">
        <v>326</v>
      </c>
    </row>
    <row r="202" spans="1:47" s="2" customFormat="1" ht="12">
      <c r="A202" s="32"/>
      <c r="B202" s="33"/>
      <c r="C202" s="32"/>
      <c r="D202" s="158" t="s">
        <v>213</v>
      </c>
      <c r="E202" s="32"/>
      <c r="F202" s="159" t="s">
        <v>533</v>
      </c>
      <c r="G202" s="32"/>
      <c r="H202" s="32"/>
      <c r="I202" s="160"/>
      <c r="J202" s="32"/>
      <c r="K202" s="32"/>
      <c r="L202" s="33"/>
      <c r="M202" s="161"/>
      <c r="N202" s="162"/>
      <c r="O202" s="58"/>
      <c r="P202" s="58"/>
      <c r="Q202" s="58"/>
      <c r="R202" s="58"/>
      <c r="S202" s="58"/>
      <c r="T202" s="59"/>
      <c r="U202" s="32"/>
      <c r="V202" s="32"/>
      <c r="W202" s="32"/>
      <c r="X202" s="32"/>
      <c r="Y202" s="32"/>
      <c r="Z202" s="32"/>
      <c r="AA202" s="32"/>
      <c r="AB202" s="32"/>
      <c r="AC202" s="32"/>
      <c r="AD202" s="32"/>
      <c r="AE202" s="32"/>
      <c r="AT202" s="17" t="s">
        <v>213</v>
      </c>
      <c r="AU202" s="17" t="s">
        <v>87</v>
      </c>
    </row>
    <row r="203" spans="1:65" s="2" customFormat="1" ht="21.75" customHeight="1">
      <c r="A203" s="32"/>
      <c r="B203" s="143"/>
      <c r="C203" s="144" t="s">
        <v>327</v>
      </c>
      <c r="D203" s="144" t="s">
        <v>208</v>
      </c>
      <c r="E203" s="145" t="s">
        <v>534</v>
      </c>
      <c r="F203" s="146" t="s">
        <v>535</v>
      </c>
      <c r="G203" s="147" t="s">
        <v>211</v>
      </c>
      <c r="H203" s="148">
        <v>6</v>
      </c>
      <c r="I203" s="149"/>
      <c r="J203" s="150">
        <f>ROUND(I203*H203,2)</f>
        <v>0</v>
      </c>
      <c r="K203" s="151"/>
      <c r="L203" s="33"/>
      <c r="M203" s="152" t="s">
        <v>1</v>
      </c>
      <c r="N203" s="153" t="s">
        <v>44</v>
      </c>
      <c r="O203" s="58"/>
      <c r="P203" s="154">
        <f>O203*H203</f>
        <v>0</v>
      </c>
      <c r="Q203" s="154">
        <v>0</v>
      </c>
      <c r="R203" s="154">
        <f>Q203*H203</f>
        <v>0</v>
      </c>
      <c r="S203" s="154">
        <v>0</v>
      </c>
      <c r="T203" s="155">
        <f>S203*H203</f>
        <v>0</v>
      </c>
      <c r="U203" s="32"/>
      <c r="V203" s="32"/>
      <c r="W203" s="32"/>
      <c r="X203" s="32"/>
      <c r="Y203" s="32"/>
      <c r="Z203" s="32"/>
      <c r="AA203" s="32"/>
      <c r="AB203" s="32"/>
      <c r="AC203" s="32"/>
      <c r="AD203" s="32"/>
      <c r="AE203" s="32"/>
      <c r="AR203" s="156" t="s">
        <v>212</v>
      </c>
      <c r="AT203" s="156" t="s">
        <v>208</v>
      </c>
      <c r="AU203" s="156" t="s">
        <v>87</v>
      </c>
      <c r="AY203" s="17" t="s">
        <v>207</v>
      </c>
      <c r="BE203" s="157">
        <f>IF(N203="základní",J203,0)</f>
        <v>0</v>
      </c>
      <c r="BF203" s="157">
        <f>IF(N203="snížená",J203,0)</f>
        <v>0</v>
      </c>
      <c r="BG203" s="157">
        <f>IF(N203="zákl. přenesená",J203,0)</f>
        <v>0</v>
      </c>
      <c r="BH203" s="157">
        <f>IF(N203="sníž. přenesená",J203,0)</f>
        <v>0</v>
      </c>
      <c r="BI203" s="157">
        <f>IF(N203="nulová",J203,0)</f>
        <v>0</v>
      </c>
      <c r="BJ203" s="17" t="s">
        <v>87</v>
      </c>
      <c r="BK203" s="157">
        <f>ROUND(I203*H203,2)</f>
        <v>0</v>
      </c>
      <c r="BL203" s="17" t="s">
        <v>212</v>
      </c>
      <c r="BM203" s="156" t="s">
        <v>330</v>
      </c>
    </row>
    <row r="204" spans="1:47" s="2" customFormat="1" ht="12">
      <c r="A204" s="32"/>
      <c r="B204" s="33"/>
      <c r="C204" s="32"/>
      <c r="D204" s="158" t="s">
        <v>213</v>
      </c>
      <c r="E204" s="32"/>
      <c r="F204" s="159" t="s">
        <v>535</v>
      </c>
      <c r="G204" s="32"/>
      <c r="H204" s="32"/>
      <c r="I204" s="160"/>
      <c r="J204" s="32"/>
      <c r="K204" s="32"/>
      <c r="L204" s="33"/>
      <c r="M204" s="161"/>
      <c r="N204" s="162"/>
      <c r="O204" s="58"/>
      <c r="P204" s="58"/>
      <c r="Q204" s="58"/>
      <c r="R204" s="58"/>
      <c r="S204" s="58"/>
      <c r="T204" s="59"/>
      <c r="U204" s="32"/>
      <c r="V204" s="32"/>
      <c r="W204" s="32"/>
      <c r="X204" s="32"/>
      <c r="Y204" s="32"/>
      <c r="Z204" s="32"/>
      <c r="AA204" s="32"/>
      <c r="AB204" s="32"/>
      <c r="AC204" s="32"/>
      <c r="AD204" s="32"/>
      <c r="AE204" s="32"/>
      <c r="AT204" s="17" t="s">
        <v>213</v>
      </c>
      <c r="AU204" s="17" t="s">
        <v>87</v>
      </c>
    </row>
    <row r="205" spans="1:65" s="2" customFormat="1" ht="16.5" customHeight="1">
      <c r="A205" s="32"/>
      <c r="B205" s="143"/>
      <c r="C205" s="144" t="s">
        <v>272</v>
      </c>
      <c r="D205" s="144" t="s">
        <v>208</v>
      </c>
      <c r="E205" s="145" t="s">
        <v>536</v>
      </c>
      <c r="F205" s="146" t="s">
        <v>537</v>
      </c>
      <c r="G205" s="147" t="s">
        <v>538</v>
      </c>
      <c r="H205" s="148">
        <v>12</v>
      </c>
      <c r="I205" s="149"/>
      <c r="J205" s="150">
        <f>ROUND(I205*H205,2)</f>
        <v>0</v>
      </c>
      <c r="K205" s="151"/>
      <c r="L205" s="33"/>
      <c r="M205" s="152" t="s">
        <v>1</v>
      </c>
      <c r="N205" s="153" t="s">
        <v>44</v>
      </c>
      <c r="O205" s="58"/>
      <c r="P205" s="154">
        <f>O205*H205</f>
        <v>0</v>
      </c>
      <c r="Q205" s="154">
        <v>0</v>
      </c>
      <c r="R205" s="154">
        <f>Q205*H205</f>
        <v>0</v>
      </c>
      <c r="S205" s="154">
        <v>0</v>
      </c>
      <c r="T205" s="155">
        <f>S205*H205</f>
        <v>0</v>
      </c>
      <c r="U205" s="32"/>
      <c r="V205" s="32"/>
      <c r="W205" s="32"/>
      <c r="X205" s="32"/>
      <c r="Y205" s="32"/>
      <c r="Z205" s="32"/>
      <c r="AA205" s="32"/>
      <c r="AB205" s="32"/>
      <c r="AC205" s="32"/>
      <c r="AD205" s="32"/>
      <c r="AE205" s="32"/>
      <c r="AR205" s="156" t="s">
        <v>212</v>
      </c>
      <c r="AT205" s="156" t="s">
        <v>208</v>
      </c>
      <c r="AU205" s="156" t="s">
        <v>87</v>
      </c>
      <c r="AY205" s="17" t="s">
        <v>207</v>
      </c>
      <c r="BE205" s="157">
        <f>IF(N205="základní",J205,0)</f>
        <v>0</v>
      </c>
      <c r="BF205" s="157">
        <f>IF(N205="snížená",J205,0)</f>
        <v>0</v>
      </c>
      <c r="BG205" s="157">
        <f>IF(N205="zákl. přenesená",J205,0)</f>
        <v>0</v>
      </c>
      <c r="BH205" s="157">
        <f>IF(N205="sníž. přenesená",J205,0)</f>
        <v>0</v>
      </c>
      <c r="BI205" s="157">
        <f>IF(N205="nulová",J205,0)</f>
        <v>0</v>
      </c>
      <c r="BJ205" s="17" t="s">
        <v>87</v>
      </c>
      <c r="BK205" s="157">
        <f>ROUND(I205*H205,2)</f>
        <v>0</v>
      </c>
      <c r="BL205" s="17" t="s">
        <v>212</v>
      </c>
      <c r="BM205" s="156" t="s">
        <v>334</v>
      </c>
    </row>
    <row r="206" spans="1:47" s="2" customFormat="1" ht="12">
      <c r="A206" s="32"/>
      <c r="B206" s="33"/>
      <c r="C206" s="32"/>
      <c r="D206" s="158" t="s">
        <v>213</v>
      </c>
      <c r="E206" s="32"/>
      <c r="F206" s="159" t="s">
        <v>537</v>
      </c>
      <c r="G206" s="32"/>
      <c r="H206" s="32"/>
      <c r="I206" s="160"/>
      <c r="J206" s="32"/>
      <c r="K206" s="32"/>
      <c r="L206" s="33"/>
      <c r="M206" s="161"/>
      <c r="N206" s="162"/>
      <c r="O206" s="58"/>
      <c r="P206" s="58"/>
      <c r="Q206" s="58"/>
      <c r="R206" s="58"/>
      <c r="S206" s="58"/>
      <c r="T206" s="59"/>
      <c r="U206" s="32"/>
      <c r="V206" s="32"/>
      <c r="W206" s="32"/>
      <c r="X206" s="32"/>
      <c r="Y206" s="32"/>
      <c r="Z206" s="32"/>
      <c r="AA206" s="32"/>
      <c r="AB206" s="32"/>
      <c r="AC206" s="32"/>
      <c r="AD206" s="32"/>
      <c r="AE206" s="32"/>
      <c r="AT206" s="17" t="s">
        <v>213</v>
      </c>
      <c r="AU206" s="17" t="s">
        <v>87</v>
      </c>
    </row>
    <row r="207" spans="1:65" s="2" customFormat="1" ht="21.75" customHeight="1">
      <c r="A207" s="32"/>
      <c r="B207" s="143"/>
      <c r="C207" s="144" t="s">
        <v>335</v>
      </c>
      <c r="D207" s="144" t="s">
        <v>208</v>
      </c>
      <c r="E207" s="145" t="s">
        <v>356</v>
      </c>
      <c r="F207" s="146" t="s">
        <v>357</v>
      </c>
      <c r="G207" s="147" t="s">
        <v>249</v>
      </c>
      <c r="H207" s="148">
        <v>0.3</v>
      </c>
      <c r="I207" s="149"/>
      <c r="J207" s="150">
        <f>ROUND(I207*H207,2)</f>
        <v>0</v>
      </c>
      <c r="K207" s="151"/>
      <c r="L207" s="33"/>
      <c r="M207" s="152" t="s">
        <v>1</v>
      </c>
      <c r="N207" s="153" t="s">
        <v>44</v>
      </c>
      <c r="O207" s="58"/>
      <c r="P207" s="154">
        <f>O207*H207</f>
        <v>0</v>
      </c>
      <c r="Q207" s="154">
        <v>0</v>
      </c>
      <c r="R207" s="154">
        <f>Q207*H207</f>
        <v>0</v>
      </c>
      <c r="S207" s="154">
        <v>0</v>
      </c>
      <c r="T207" s="155">
        <f>S207*H207</f>
        <v>0</v>
      </c>
      <c r="U207" s="32"/>
      <c r="V207" s="32"/>
      <c r="W207" s="32"/>
      <c r="X207" s="32"/>
      <c r="Y207" s="32"/>
      <c r="Z207" s="32"/>
      <c r="AA207" s="32"/>
      <c r="AB207" s="32"/>
      <c r="AC207" s="32"/>
      <c r="AD207" s="32"/>
      <c r="AE207" s="32"/>
      <c r="AR207" s="156" t="s">
        <v>212</v>
      </c>
      <c r="AT207" s="156" t="s">
        <v>208</v>
      </c>
      <c r="AU207" s="156" t="s">
        <v>87</v>
      </c>
      <c r="AY207" s="17" t="s">
        <v>207</v>
      </c>
      <c r="BE207" s="157">
        <f>IF(N207="základní",J207,0)</f>
        <v>0</v>
      </c>
      <c r="BF207" s="157">
        <f>IF(N207="snížená",J207,0)</f>
        <v>0</v>
      </c>
      <c r="BG207" s="157">
        <f>IF(N207="zákl. přenesená",J207,0)</f>
        <v>0</v>
      </c>
      <c r="BH207" s="157">
        <f>IF(N207="sníž. přenesená",J207,0)</f>
        <v>0</v>
      </c>
      <c r="BI207" s="157">
        <f>IF(N207="nulová",J207,0)</f>
        <v>0</v>
      </c>
      <c r="BJ207" s="17" t="s">
        <v>87</v>
      </c>
      <c r="BK207" s="157">
        <f>ROUND(I207*H207,2)</f>
        <v>0</v>
      </c>
      <c r="BL207" s="17" t="s">
        <v>212</v>
      </c>
      <c r="BM207" s="156" t="s">
        <v>338</v>
      </c>
    </row>
    <row r="208" spans="1:47" s="2" customFormat="1" ht="19.5">
      <c r="A208" s="32"/>
      <c r="B208" s="33"/>
      <c r="C208" s="32"/>
      <c r="D208" s="158" t="s">
        <v>213</v>
      </c>
      <c r="E208" s="32"/>
      <c r="F208" s="159" t="s">
        <v>357</v>
      </c>
      <c r="G208" s="32"/>
      <c r="H208" s="32"/>
      <c r="I208" s="160"/>
      <c r="J208" s="32"/>
      <c r="K208" s="32"/>
      <c r="L208" s="33"/>
      <c r="M208" s="161"/>
      <c r="N208" s="162"/>
      <c r="O208" s="58"/>
      <c r="P208" s="58"/>
      <c r="Q208" s="58"/>
      <c r="R208" s="58"/>
      <c r="S208" s="58"/>
      <c r="T208" s="59"/>
      <c r="U208" s="32"/>
      <c r="V208" s="32"/>
      <c r="W208" s="32"/>
      <c r="X208" s="32"/>
      <c r="Y208" s="32"/>
      <c r="Z208" s="32"/>
      <c r="AA208" s="32"/>
      <c r="AB208" s="32"/>
      <c r="AC208" s="32"/>
      <c r="AD208" s="32"/>
      <c r="AE208" s="32"/>
      <c r="AT208" s="17" t="s">
        <v>213</v>
      </c>
      <c r="AU208" s="17" t="s">
        <v>87</v>
      </c>
    </row>
    <row r="209" spans="1:65" s="2" customFormat="1" ht="21.75" customHeight="1">
      <c r="A209" s="32"/>
      <c r="B209" s="143"/>
      <c r="C209" s="144" t="s">
        <v>275</v>
      </c>
      <c r="D209" s="144" t="s">
        <v>208</v>
      </c>
      <c r="E209" s="145" t="s">
        <v>359</v>
      </c>
      <c r="F209" s="146" t="s">
        <v>360</v>
      </c>
      <c r="G209" s="147" t="s">
        <v>249</v>
      </c>
      <c r="H209" s="148">
        <v>0.3</v>
      </c>
      <c r="I209" s="149"/>
      <c r="J209" s="150">
        <f>ROUND(I209*H209,2)</f>
        <v>0</v>
      </c>
      <c r="K209" s="151"/>
      <c r="L209" s="33"/>
      <c r="M209" s="152" t="s">
        <v>1</v>
      </c>
      <c r="N209" s="153" t="s">
        <v>44</v>
      </c>
      <c r="O209" s="58"/>
      <c r="P209" s="154">
        <f>O209*H209</f>
        <v>0</v>
      </c>
      <c r="Q209" s="154">
        <v>0</v>
      </c>
      <c r="R209" s="154">
        <f>Q209*H209</f>
        <v>0</v>
      </c>
      <c r="S209" s="154">
        <v>0</v>
      </c>
      <c r="T209" s="155">
        <f>S209*H209</f>
        <v>0</v>
      </c>
      <c r="U209" s="32"/>
      <c r="V209" s="32"/>
      <c r="W209" s="32"/>
      <c r="X209" s="32"/>
      <c r="Y209" s="32"/>
      <c r="Z209" s="32"/>
      <c r="AA209" s="32"/>
      <c r="AB209" s="32"/>
      <c r="AC209" s="32"/>
      <c r="AD209" s="32"/>
      <c r="AE209" s="32"/>
      <c r="AR209" s="156" t="s">
        <v>212</v>
      </c>
      <c r="AT209" s="156" t="s">
        <v>208</v>
      </c>
      <c r="AU209" s="156" t="s">
        <v>87</v>
      </c>
      <c r="AY209" s="17" t="s">
        <v>207</v>
      </c>
      <c r="BE209" s="157">
        <f>IF(N209="základní",J209,0)</f>
        <v>0</v>
      </c>
      <c r="BF209" s="157">
        <f>IF(N209="snížená",J209,0)</f>
        <v>0</v>
      </c>
      <c r="BG209" s="157">
        <f>IF(N209="zákl. přenesená",J209,0)</f>
        <v>0</v>
      </c>
      <c r="BH209" s="157">
        <f>IF(N209="sníž. přenesená",J209,0)</f>
        <v>0</v>
      </c>
      <c r="BI209" s="157">
        <f>IF(N209="nulová",J209,0)</f>
        <v>0</v>
      </c>
      <c r="BJ209" s="17" t="s">
        <v>87</v>
      </c>
      <c r="BK209" s="157">
        <f>ROUND(I209*H209,2)</f>
        <v>0</v>
      </c>
      <c r="BL209" s="17" t="s">
        <v>212</v>
      </c>
      <c r="BM209" s="156" t="s">
        <v>539</v>
      </c>
    </row>
    <row r="210" spans="1:47" s="2" customFormat="1" ht="19.5">
      <c r="A210" s="32"/>
      <c r="B210" s="33"/>
      <c r="C210" s="32"/>
      <c r="D210" s="158" t="s">
        <v>213</v>
      </c>
      <c r="E210" s="32"/>
      <c r="F210" s="159" t="s">
        <v>360</v>
      </c>
      <c r="G210" s="32"/>
      <c r="H210" s="32"/>
      <c r="I210" s="160"/>
      <c r="J210" s="32"/>
      <c r="K210" s="32"/>
      <c r="L210" s="33"/>
      <c r="M210" s="161"/>
      <c r="N210" s="162"/>
      <c r="O210" s="58"/>
      <c r="P210" s="58"/>
      <c r="Q210" s="58"/>
      <c r="R210" s="58"/>
      <c r="S210" s="58"/>
      <c r="T210" s="59"/>
      <c r="U210" s="32"/>
      <c r="V210" s="32"/>
      <c r="W210" s="32"/>
      <c r="X210" s="32"/>
      <c r="Y210" s="32"/>
      <c r="Z210" s="32"/>
      <c r="AA210" s="32"/>
      <c r="AB210" s="32"/>
      <c r="AC210" s="32"/>
      <c r="AD210" s="32"/>
      <c r="AE210" s="32"/>
      <c r="AT210" s="17" t="s">
        <v>213</v>
      </c>
      <c r="AU210" s="17" t="s">
        <v>87</v>
      </c>
    </row>
    <row r="211" spans="1:65" s="2" customFormat="1" ht="21.75" customHeight="1">
      <c r="A211" s="32"/>
      <c r="B211" s="143"/>
      <c r="C211" s="144" t="s">
        <v>429</v>
      </c>
      <c r="D211" s="144" t="s">
        <v>208</v>
      </c>
      <c r="E211" s="145" t="s">
        <v>349</v>
      </c>
      <c r="F211" s="146" t="s">
        <v>350</v>
      </c>
      <c r="G211" s="147" t="s">
        <v>267</v>
      </c>
      <c r="H211" s="148">
        <v>720</v>
      </c>
      <c r="I211" s="149"/>
      <c r="J211" s="150">
        <f>ROUND(I211*H211,2)</f>
        <v>0</v>
      </c>
      <c r="K211" s="151"/>
      <c r="L211" s="33"/>
      <c r="M211" s="152" t="s">
        <v>1</v>
      </c>
      <c r="N211" s="153" t="s">
        <v>44</v>
      </c>
      <c r="O211" s="58"/>
      <c r="P211" s="154">
        <f>O211*H211</f>
        <v>0</v>
      </c>
      <c r="Q211" s="154">
        <v>0</v>
      </c>
      <c r="R211" s="154">
        <f>Q211*H211</f>
        <v>0</v>
      </c>
      <c r="S211" s="154">
        <v>0</v>
      </c>
      <c r="T211" s="155">
        <f>S211*H211</f>
        <v>0</v>
      </c>
      <c r="U211" s="32"/>
      <c r="V211" s="32"/>
      <c r="W211" s="32"/>
      <c r="X211" s="32"/>
      <c r="Y211" s="32"/>
      <c r="Z211" s="32"/>
      <c r="AA211" s="32"/>
      <c r="AB211" s="32"/>
      <c r="AC211" s="32"/>
      <c r="AD211" s="32"/>
      <c r="AE211" s="32"/>
      <c r="AR211" s="156" t="s">
        <v>212</v>
      </c>
      <c r="AT211" s="156" t="s">
        <v>208</v>
      </c>
      <c r="AU211" s="156" t="s">
        <v>87</v>
      </c>
      <c r="AY211" s="17" t="s">
        <v>207</v>
      </c>
      <c r="BE211" s="157">
        <f>IF(N211="základní",J211,0)</f>
        <v>0</v>
      </c>
      <c r="BF211" s="157">
        <f>IF(N211="snížená",J211,0)</f>
        <v>0</v>
      </c>
      <c r="BG211" s="157">
        <f>IF(N211="zákl. přenesená",J211,0)</f>
        <v>0</v>
      </c>
      <c r="BH211" s="157">
        <f>IF(N211="sníž. přenesená",J211,0)</f>
        <v>0</v>
      </c>
      <c r="BI211" s="157">
        <f>IF(N211="nulová",J211,0)</f>
        <v>0</v>
      </c>
      <c r="BJ211" s="17" t="s">
        <v>87</v>
      </c>
      <c r="BK211" s="157">
        <f>ROUND(I211*H211,2)</f>
        <v>0</v>
      </c>
      <c r="BL211" s="17" t="s">
        <v>212</v>
      </c>
      <c r="BM211" s="156" t="s">
        <v>540</v>
      </c>
    </row>
    <row r="212" spans="1:47" s="2" customFormat="1" ht="19.5">
      <c r="A212" s="32"/>
      <c r="B212" s="33"/>
      <c r="C212" s="32"/>
      <c r="D212" s="158" t="s">
        <v>213</v>
      </c>
      <c r="E212" s="32"/>
      <c r="F212" s="159" t="s">
        <v>350</v>
      </c>
      <c r="G212" s="32"/>
      <c r="H212" s="32"/>
      <c r="I212" s="160"/>
      <c r="J212" s="32"/>
      <c r="K212" s="32"/>
      <c r="L212" s="33"/>
      <c r="M212" s="161"/>
      <c r="N212" s="162"/>
      <c r="O212" s="58"/>
      <c r="P212" s="58"/>
      <c r="Q212" s="58"/>
      <c r="R212" s="58"/>
      <c r="S212" s="58"/>
      <c r="T212" s="59"/>
      <c r="U212" s="32"/>
      <c r="V212" s="32"/>
      <c r="W212" s="32"/>
      <c r="X212" s="32"/>
      <c r="Y212" s="32"/>
      <c r="Z212" s="32"/>
      <c r="AA212" s="32"/>
      <c r="AB212" s="32"/>
      <c r="AC212" s="32"/>
      <c r="AD212" s="32"/>
      <c r="AE212" s="32"/>
      <c r="AT212" s="17" t="s">
        <v>213</v>
      </c>
      <c r="AU212" s="17" t="s">
        <v>87</v>
      </c>
    </row>
    <row r="213" spans="1:65" s="2" customFormat="1" ht="33" customHeight="1">
      <c r="A213" s="32"/>
      <c r="B213" s="143"/>
      <c r="C213" s="144" t="s">
        <v>279</v>
      </c>
      <c r="D213" s="144" t="s">
        <v>208</v>
      </c>
      <c r="E213" s="145" t="s">
        <v>270</v>
      </c>
      <c r="F213" s="146" t="s">
        <v>271</v>
      </c>
      <c r="G213" s="147" t="s">
        <v>211</v>
      </c>
      <c r="H213" s="148">
        <v>3</v>
      </c>
      <c r="I213" s="149"/>
      <c r="J213" s="150">
        <f>ROUND(I213*H213,2)</f>
        <v>0</v>
      </c>
      <c r="K213" s="151"/>
      <c r="L213" s="33"/>
      <c r="M213" s="152" t="s">
        <v>1</v>
      </c>
      <c r="N213" s="153" t="s">
        <v>44</v>
      </c>
      <c r="O213" s="58"/>
      <c r="P213" s="154">
        <f>O213*H213</f>
        <v>0</v>
      </c>
      <c r="Q213" s="154">
        <v>0</v>
      </c>
      <c r="R213" s="154">
        <f>Q213*H213</f>
        <v>0</v>
      </c>
      <c r="S213" s="154">
        <v>0</v>
      </c>
      <c r="T213" s="155">
        <f>S213*H213</f>
        <v>0</v>
      </c>
      <c r="U213" s="32"/>
      <c r="V213" s="32"/>
      <c r="W213" s="32"/>
      <c r="X213" s="32"/>
      <c r="Y213" s="32"/>
      <c r="Z213" s="32"/>
      <c r="AA213" s="32"/>
      <c r="AB213" s="32"/>
      <c r="AC213" s="32"/>
      <c r="AD213" s="32"/>
      <c r="AE213" s="32"/>
      <c r="AR213" s="156" t="s">
        <v>212</v>
      </c>
      <c r="AT213" s="156" t="s">
        <v>208</v>
      </c>
      <c r="AU213" s="156" t="s">
        <v>87</v>
      </c>
      <c r="AY213" s="17" t="s">
        <v>207</v>
      </c>
      <c r="BE213" s="157">
        <f>IF(N213="základní",J213,0)</f>
        <v>0</v>
      </c>
      <c r="BF213" s="157">
        <f>IF(N213="snížená",J213,0)</f>
        <v>0</v>
      </c>
      <c r="BG213" s="157">
        <f>IF(N213="zákl. přenesená",J213,0)</f>
        <v>0</v>
      </c>
      <c r="BH213" s="157">
        <f>IF(N213="sníž. přenesená",J213,0)</f>
        <v>0</v>
      </c>
      <c r="BI213" s="157">
        <f>IF(N213="nulová",J213,0)</f>
        <v>0</v>
      </c>
      <c r="BJ213" s="17" t="s">
        <v>87</v>
      </c>
      <c r="BK213" s="157">
        <f>ROUND(I213*H213,2)</f>
        <v>0</v>
      </c>
      <c r="BL213" s="17" t="s">
        <v>212</v>
      </c>
      <c r="BM213" s="156" t="s">
        <v>541</v>
      </c>
    </row>
    <row r="214" spans="1:47" s="2" customFormat="1" ht="19.5">
      <c r="A214" s="32"/>
      <c r="B214" s="33"/>
      <c r="C214" s="32"/>
      <c r="D214" s="158" t="s">
        <v>213</v>
      </c>
      <c r="E214" s="32"/>
      <c r="F214" s="159" t="s">
        <v>271</v>
      </c>
      <c r="G214" s="32"/>
      <c r="H214" s="32"/>
      <c r="I214" s="160"/>
      <c r="J214" s="32"/>
      <c r="K214" s="32"/>
      <c r="L214" s="33"/>
      <c r="M214" s="161"/>
      <c r="N214" s="162"/>
      <c r="O214" s="58"/>
      <c r="P214" s="58"/>
      <c r="Q214" s="58"/>
      <c r="R214" s="58"/>
      <c r="S214" s="58"/>
      <c r="T214" s="59"/>
      <c r="U214" s="32"/>
      <c r="V214" s="32"/>
      <c r="W214" s="32"/>
      <c r="X214" s="32"/>
      <c r="Y214" s="32"/>
      <c r="Z214" s="32"/>
      <c r="AA214" s="32"/>
      <c r="AB214" s="32"/>
      <c r="AC214" s="32"/>
      <c r="AD214" s="32"/>
      <c r="AE214" s="32"/>
      <c r="AT214" s="17" t="s">
        <v>213</v>
      </c>
      <c r="AU214" s="17" t="s">
        <v>87</v>
      </c>
    </row>
    <row r="215" spans="1:65" s="2" customFormat="1" ht="33" customHeight="1">
      <c r="A215" s="32"/>
      <c r="B215" s="143"/>
      <c r="C215" s="144" t="s">
        <v>542</v>
      </c>
      <c r="D215" s="144" t="s">
        <v>208</v>
      </c>
      <c r="E215" s="145" t="s">
        <v>543</v>
      </c>
      <c r="F215" s="146" t="s">
        <v>544</v>
      </c>
      <c r="G215" s="147" t="s">
        <v>211</v>
      </c>
      <c r="H215" s="148">
        <v>0</v>
      </c>
      <c r="I215" s="149"/>
      <c r="J215" s="150">
        <f>ROUND(I215*H215,2)</f>
        <v>0</v>
      </c>
      <c r="K215" s="151"/>
      <c r="L215" s="33"/>
      <c r="M215" s="152" t="s">
        <v>1</v>
      </c>
      <c r="N215" s="153" t="s">
        <v>44</v>
      </c>
      <c r="O215" s="58"/>
      <c r="P215" s="154">
        <f>O215*H215</f>
        <v>0</v>
      </c>
      <c r="Q215" s="154">
        <v>0</v>
      </c>
      <c r="R215" s="154">
        <f>Q215*H215</f>
        <v>0</v>
      </c>
      <c r="S215" s="154">
        <v>0</v>
      </c>
      <c r="T215" s="155">
        <f>S215*H215</f>
        <v>0</v>
      </c>
      <c r="U215" s="32"/>
      <c r="V215" s="32"/>
      <c r="W215" s="32"/>
      <c r="X215" s="32"/>
      <c r="Y215" s="32"/>
      <c r="Z215" s="32"/>
      <c r="AA215" s="32"/>
      <c r="AB215" s="32"/>
      <c r="AC215" s="32"/>
      <c r="AD215" s="32"/>
      <c r="AE215" s="32"/>
      <c r="AR215" s="156" t="s">
        <v>212</v>
      </c>
      <c r="AT215" s="156" t="s">
        <v>208</v>
      </c>
      <c r="AU215" s="156" t="s">
        <v>87</v>
      </c>
      <c r="AY215" s="17" t="s">
        <v>207</v>
      </c>
      <c r="BE215" s="157">
        <f>IF(N215="základní",J215,0)</f>
        <v>0</v>
      </c>
      <c r="BF215" s="157">
        <f>IF(N215="snížená",J215,0)</f>
        <v>0</v>
      </c>
      <c r="BG215" s="157">
        <f>IF(N215="zákl. přenesená",J215,0)</f>
        <v>0</v>
      </c>
      <c r="BH215" s="157">
        <f>IF(N215="sníž. přenesená",J215,0)</f>
        <v>0</v>
      </c>
      <c r="BI215" s="157">
        <f>IF(N215="nulová",J215,0)</f>
        <v>0</v>
      </c>
      <c r="BJ215" s="17" t="s">
        <v>87</v>
      </c>
      <c r="BK215" s="157">
        <f>ROUND(I215*H215,2)</f>
        <v>0</v>
      </c>
      <c r="BL215" s="17" t="s">
        <v>212</v>
      </c>
      <c r="BM215" s="156" t="s">
        <v>545</v>
      </c>
    </row>
    <row r="216" spans="1:47" s="2" customFormat="1" ht="19.5">
      <c r="A216" s="32"/>
      <c r="B216" s="33"/>
      <c r="C216" s="32"/>
      <c r="D216" s="158" t="s">
        <v>213</v>
      </c>
      <c r="E216" s="32"/>
      <c r="F216" s="159" t="s">
        <v>544</v>
      </c>
      <c r="G216" s="32"/>
      <c r="H216" s="32"/>
      <c r="I216" s="160"/>
      <c r="J216" s="32"/>
      <c r="K216" s="32"/>
      <c r="L216" s="33"/>
      <c r="M216" s="161"/>
      <c r="N216" s="162"/>
      <c r="O216" s="58"/>
      <c r="P216" s="58"/>
      <c r="Q216" s="58"/>
      <c r="R216" s="58"/>
      <c r="S216" s="58"/>
      <c r="T216" s="59"/>
      <c r="U216" s="32"/>
      <c r="V216" s="32"/>
      <c r="W216" s="32"/>
      <c r="X216" s="32"/>
      <c r="Y216" s="32"/>
      <c r="Z216" s="32"/>
      <c r="AA216" s="32"/>
      <c r="AB216" s="32"/>
      <c r="AC216" s="32"/>
      <c r="AD216" s="32"/>
      <c r="AE216" s="32"/>
      <c r="AT216" s="17" t="s">
        <v>213</v>
      </c>
      <c r="AU216" s="17" t="s">
        <v>87</v>
      </c>
    </row>
    <row r="217" spans="2:51" s="12" customFormat="1" ht="12">
      <c r="B217" s="168"/>
      <c r="D217" s="158" t="s">
        <v>466</v>
      </c>
      <c r="E217" s="169" t="s">
        <v>1</v>
      </c>
      <c r="F217" s="170" t="s">
        <v>475</v>
      </c>
      <c r="H217" s="169" t="s">
        <v>1</v>
      </c>
      <c r="I217" s="171"/>
      <c r="L217" s="168"/>
      <c r="M217" s="172"/>
      <c r="N217" s="173"/>
      <c r="O217" s="173"/>
      <c r="P217" s="173"/>
      <c r="Q217" s="173"/>
      <c r="R217" s="173"/>
      <c r="S217" s="173"/>
      <c r="T217" s="174"/>
      <c r="AT217" s="169" t="s">
        <v>466</v>
      </c>
      <c r="AU217" s="169" t="s">
        <v>87</v>
      </c>
      <c r="AV217" s="12" t="s">
        <v>87</v>
      </c>
      <c r="AW217" s="12" t="s">
        <v>36</v>
      </c>
      <c r="AX217" s="12" t="s">
        <v>79</v>
      </c>
      <c r="AY217" s="169" t="s">
        <v>207</v>
      </c>
    </row>
    <row r="218" spans="2:51" s="13" customFormat="1" ht="12">
      <c r="B218" s="175"/>
      <c r="D218" s="158" t="s">
        <v>466</v>
      </c>
      <c r="E218" s="176" t="s">
        <v>1</v>
      </c>
      <c r="F218" s="177" t="s">
        <v>468</v>
      </c>
      <c r="H218" s="178">
        <v>0</v>
      </c>
      <c r="I218" s="179"/>
      <c r="L218" s="175"/>
      <c r="M218" s="180"/>
      <c r="N218" s="181"/>
      <c r="O218" s="181"/>
      <c r="P218" s="181"/>
      <c r="Q218" s="181"/>
      <c r="R218" s="181"/>
      <c r="S218" s="181"/>
      <c r="T218" s="182"/>
      <c r="AT218" s="176" t="s">
        <v>466</v>
      </c>
      <c r="AU218" s="176" t="s">
        <v>87</v>
      </c>
      <c r="AV218" s="13" t="s">
        <v>212</v>
      </c>
      <c r="AW218" s="13" t="s">
        <v>36</v>
      </c>
      <c r="AX218" s="13" t="s">
        <v>87</v>
      </c>
      <c r="AY218" s="176" t="s">
        <v>207</v>
      </c>
    </row>
    <row r="219" spans="1:65" s="2" customFormat="1" ht="21.75" customHeight="1">
      <c r="A219" s="32"/>
      <c r="B219" s="143"/>
      <c r="C219" s="144" t="s">
        <v>282</v>
      </c>
      <c r="D219" s="144" t="s">
        <v>208</v>
      </c>
      <c r="E219" s="145" t="s">
        <v>546</v>
      </c>
      <c r="F219" s="146" t="s">
        <v>547</v>
      </c>
      <c r="G219" s="147" t="s">
        <v>267</v>
      </c>
      <c r="H219" s="148">
        <v>200</v>
      </c>
      <c r="I219" s="149"/>
      <c r="J219" s="150">
        <f>ROUND(I219*H219,2)</f>
        <v>0</v>
      </c>
      <c r="K219" s="151"/>
      <c r="L219" s="33"/>
      <c r="M219" s="152" t="s">
        <v>1</v>
      </c>
      <c r="N219" s="153" t="s">
        <v>44</v>
      </c>
      <c r="O219" s="58"/>
      <c r="P219" s="154">
        <f>O219*H219</f>
        <v>0</v>
      </c>
      <c r="Q219" s="154">
        <v>0</v>
      </c>
      <c r="R219" s="154">
        <f>Q219*H219</f>
        <v>0</v>
      </c>
      <c r="S219" s="154">
        <v>0</v>
      </c>
      <c r="T219" s="155">
        <f>S219*H219</f>
        <v>0</v>
      </c>
      <c r="U219" s="32"/>
      <c r="V219" s="32"/>
      <c r="W219" s="32"/>
      <c r="X219" s="32"/>
      <c r="Y219" s="32"/>
      <c r="Z219" s="32"/>
      <c r="AA219" s="32"/>
      <c r="AB219" s="32"/>
      <c r="AC219" s="32"/>
      <c r="AD219" s="32"/>
      <c r="AE219" s="32"/>
      <c r="AR219" s="156" t="s">
        <v>212</v>
      </c>
      <c r="AT219" s="156" t="s">
        <v>208</v>
      </c>
      <c r="AU219" s="156" t="s">
        <v>87</v>
      </c>
      <c r="AY219" s="17" t="s">
        <v>207</v>
      </c>
      <c r="BE219" s="157">
        <f>IF(N219="základní",J219,0)</f>
        <v>0</v>
      </c>
      <c r="BF219" s="157">
        <f>IF(N219="snížená",J219,0)</f>
        <v>0</v>
      </c>
      <c r="BG219" s="157">
        <f>IF(N219="zákl. přenesená",J219,0)</f>
        <v>0</v>
      </c>
      <c r="BH219" s="157">
        <f>IF(N219="sníž. přenesená",J219,0)</f>
        <v>0</v>
      </c>
      <c r="BI219" s="157">
        <f>IF(N219="nulová",J219,0)</f>
        <v>0</v>
      </c>
      <c r="BJ219" s="17" t="s">
        <v>87</v>
      </c>
      <c r="BK219" s="157">
        <f>ROUND(I219*H219,2)</f>
        <v>0</v>
      </c>
      <c r="BL219" s="17" t="s">
        <v>212</v>
      </c>
      <c r="BM219" s="156" t="s">
        <v>548</v>
      </c>
    </row>
    <row r="220" spans="1:47" s="2" customFormat="1" ht="12">
      <c r="A220" s="32"/>
      <c r="B220" s="33"/>
      <c r="C220" s="32"/>
      <c r="D220" s="158" t="s">
        <v>213</v>
      </c>
      <c r="E220" s="32"/>
      <c r="F220" s="159" t="s">
        <v>547</v>
      </c>
      <c r="G220" s="32"/>
      <c r="H220" s="32"/>
      <c r="I220" s="160"/>
      <c r="J220" s="32"/>
      <c r="K220" s="32"/>
      <c r="L220" s="33"/>
      <c r="M220" s="161"/>
      <c r="N220" s="162"/>
      <c r="O220" s="58"/>
      <c r="P220" s="58"/>
      <c r="Q220" s="58"/>
      <c r="R220" s="58"/>
      <c r="S220" s="58"/>
      <c r="T220" s="59"/>
      <c r="U220" s="32"/>
      <c r="V220" s="32"/>
      <c r="W220" s="32"/>
      <c r="X220" s="32"/>
      <c r="Y220" s="32"/>
      <c r="Z220" s="32"/>
      <c r="AA220" s="32"/>
      <c r="AB220" s="32"/>
      <c r="AC220" s="32"/>
      <c r="AD220" s="32"/>
      <c r="AE220" s="32"/>
      <c r="AT220" s="17" t="s">
        <v>213</v>
      </c>
      <c r="AU220" s="17" t="s">
        <v>87</v>
      </c>
    </row>
    <row r="221" spans="1:65" s="2" customFormat="1" ht="16.5" customHeight="1">
      <c r="A221" s="32"/>
      <c r="B221" s="143"/>
      <c r="C221" s="144" t="s">
        <v>549</v>
      </c>
      <c r="D221" s="144" t="s">
        <v>208</v>
      </c>
      <c r="E221" s="145" t="s">
        <v>550</v>
      </c>
      <c r="F221" s="146" t="s">
        <v>551</v>
      </c>
      <c r="G221" s="147" t="s">
        <v>267</v>
      </c>
      <c r="H221" s="148">
        <v>200</v>
      </c>
      <c r="I221" s="149"/>
      <c r="J221" s="150">
        <f>ROUND(I221*H221,2)</f>
        <v>0</v>
      </c>
      <c r="K221" s="151"/>
      <c r="L221" s="33"/>
      <c r="M221" s="152" t="s">
        <v>1</v>
      </c>
      <c r="N221" s="153" t="s">
        <v>44</v>
      </c>
      <c r="O221" s="58"/>
      <c r="P221" s="154">
        <f>O221*H221</f>
        <v>0</v>
      </c>
      <c r="Q221" s="154">
        <v>0</v>
      </c>
      <c r="R221" s="154">
        <f>Q221*H221</f>
        <v>0</v>
      </c>
      <c r="S221" s="154">
        <v>0</v>
      </c>
      <c r="T221" s="155">
        <f>S221*H221</f>
        <v>0</v>
      </c>
      <c r="U221" s="32"/>
      <c r="V221" s="32"/>
      <c r="W221" s="32"/>
      <c r="X221" s="32"/>
      <c r="Y221" s="32"/>
      <c r="Z221" s="32"/>
      <c r="AA221" s="32"/>
      <c r="AB221" s="32"/>
      <c r="AC221" s="32"/>
      <c r="AD221" s="32"/>
      <c r="AE221" s="32"/>
      <c r="AR221" s="156" t="s">
        <v>212</v>
      </c>
      <c r="AT221" s="156" t="s">
        <v>208</v>
      </c>
      <c r="AU221" s="156" t="s">
        <v>87</v>
      </c>
      <c r="AY221" s="17" t="s">
        <v>207</v>
      </c>
      <c r="BE221" s="157">
        <f>IF(N221="základní",J221,0)</f>
        <v>0</v>
      </c>
      <c r="BF221" s="157">
        <f>IF(N221="snížená",J221,0)</f>
        <v>0</v>
      </c>
      <c r="BG221" s="157">
        <f>IF(N221="zákl. přenesená",J221,0)</f>
        <v>0</v>
      </c>
      <c r="BH221" s="157">
        <f>IF(N221="sníž. přenesená",J221,0)</f>
        <v>0</v>
      </c>
      <c r="BI221" s="157">
        <f>IF(N221="nulová",J221,0)</f>
        <v>0</v>
      </c>
      <c r="BJ221" s="17" t="s">
        <v>87</v>
      </c>
      <c r="BK221" s="157">
        <f>ROUND(I221*H221,2)</f>
        <v>0</v>
      </c>
      <c r="BL221" s="17" t="s">
        <v>212</v>
      </c>
      <c r="BM221" s="156" t="s">
        <v>552</v>
      </c>
    </row>
    <row r="222" spans="1:47" s="2" customFormat="1" ht="12">
      <c r="A222" s="32"/>
      <c r="B222" s="33"/>
      <c r="C222" s="32"/>
      <c r="D222" s="158" t="s">
        <v>213</v>
      </c>
      <c r="E222" s="32"/>
      <c r="F222" s="159" t="s">
        <v>551</v>
      </c>
      <c r="G222" s="32"/>
      <c r="H222" s="32"/>
      <c r="I222" s="160"/>
      <c r="J222" s="32"/>
      <c r="K222" s="32"/>
      <c r="L222" s="33"/>
      <c r="M222" s="161"/>
      <c r="N222" s="162"/>
      <c r="O222" s="58"/>
      <c r="P222" s="58"/>
      <c r="Q222" s="58"/>
      <c r="R222" s="58"/>
      <c r="S222" s="58"/>
      <c r="T222" s="59"/>
      <c r="U222" s="32"/>
      <c r="V222" s="32"/>
      <c r="W222" s="32"/>
      <c r="X222" s="32"/>
      <c r="Y222" s="32"/>
      <c r="Z222" s="32"/>
      <c r="AA222" s="32"/>
      <c r="AB222" s="32"/>
      <c r="AC222" s="32"/>
      <c r="AD222" s="32"/>
      <c r="AE222" s="32"/>
      <c r="AT222" s="17" t="s">
        <v>213</v>
      </c>
      <c r="AU222" s="17" t="s">
        <v>87</v>
      </c>
    </row>
    <row r="223" spans="1:65" s="2" customFormat="1" ht="21.75" customHeight="1">
      <c r="A223" s="32"/>
      <c r="B223" s="143"/>
      <c r="C223" s="144" t="s">
        <v>285</v>
      </c>
      <c r="D223" s="144" t="s">
        <v>208</v>
      </c>
      <c r="E223" s="145" t="s">
        <v>553</v>
      </c>
      <c r="F223" s="146" t="s">
        <v>554</v>
      </c>
      <c r="G223" s="147" t="s">
        <v>555</v>
      </c>
      <c r="H223" s="148">
        <v>1</v>
      </c>
      <c r="I223" s="149"/>
      <c r="J223" s="150">
        <f>ROUND(I223*H223,2)</f>
        <v>0</v>
      </c>
      <c r="K223" s="151"/>
      <c r="L223" s="33"/>
      <c r="M223" s="152" t="s">
        <v>1</v>
      </c>
      <c r="N223" s="153" t="s">
        <v>44</v>
      </c>
      <c r="O223" s="58"/>
      <c r="P223" s="154">
        <f>O223*H223</f>
        <v>0</v>
      </c>
      <c r="Q223" s="154">
        <v>0</v>
      </c>
      <c r="R223" s="154">
        <f>Q223*H223</f>
        <v>0</v>
      </c>
      <c r="S223" s="154">
        <v>0</v>
      </c>
      <c r="T223" s="155">
        <f>S223*H223</f>
        <v>0</v>
      </c>
      <c r="U223" s="32"/>
      <c r="V223" s="32"/>
      <c r="W223" s="32"/>
      <c r="X223" s="32"/>
      <c r="Y223" s="32"/>
      <c r="Z223" s="32"/>
      <c r="AA223" s="32"/>
      <c r="AB223" s="32"/>
      <c r="AC223" s="32"/>
      <c r="AD223" s="32"/>
      <c r="AE223" s="32"/>
      <c r="AR223" s="156" t="s">
        <v>212</v>
      </c>
      <c r="AT223" s="156" t="s">
        <v>208</v>
      </c>
      <c r="AU223" s="156" t="s">
        <v>87</v>
      </c>
      <c r="AY223" s="17" t="s">
        <v>207</v>
      </c>
      <c r="BE223" s="157">
        <f>IF(N223="základní",J223,0)</f>
        <v>0</v>
      </c>
      <c r="BF223" s="157">
        <f>IF(N223="snížená",J223,0)</f>
        <v>0</v>
      </c>
      <c r="BG223" s="157">
        <f>IF(N223="zákl. přenesená",J223,0)</f>
        <v>0</v>
      </c>
      <c r="BH223" s="157">
        <f>IF(N223="sníž. přenesená",J223,0)</f>
        <v>0</v>
      </c>
      <c r="BI223" s="157">
        <f>IF(N223="nulová",J223,0)</f>
        <v>0</v>
      </c>
      <c r="BJ223" s="17" t="s">
        <v>87</v>
      </c>
      <c r="BK223" s="157">
        <f>ROUND(I223*H223,2)</f>
        <v>0</v>
      </c>
      <c r="BL223" s="17" t="s">
        <v>212</v>
      </c>
      <c r="BM223" s="156" t="s">
        <v>556</v>
      </c>
    </row>
    <row r="224" spans="1:47" s="2" customFormat="1" ht="12">
      <c r="A224" s="32"/>
      <c r="B224" s="33"/>
      <c r="C224" s="32"/>
      <c r="D224" s="158" t="s">
        <v>213</v>
      </c>
      <c r="E224" s="32"/>
      <c r="F224" s="159" t="s">
        <v>554</v>
      </c>
      <c r="G224" s="32"/>
      <c r="H224" s="32"/>
      <c r="I224" s="160"/>
      <c r="J224" s="32"/>
      <c r="K224" s="32"/>
      <c r="L224" s="33"/>
      <c r="M224" s="161"/>
      <c r="N224" s="162"/>
      <c r="O224" s="58"/>
      <c r="P224" s="58"/>
      <c r="Q224" s="58"/>
      <c r="R224" s="58"/>
      <c r="S224" s="58"/>
      <c r="T224" s="59"/>
      <c r="U224" s="32"/>
      <c r="V224" s="32"/>
      <c r="W224" s="32"/>
      <c r="X224" s="32"/>
      <c r="Y224" s="32"/>
      <c r="Z224" s="32"/>
      <c r="AA224" s="32"/>
      <c r="AB224" s="32"/>
      <c r="AC224" s="32"/>
      <c r="AD224" s="32"/>
      <c r="AE224" s="32"/>
      <c r="AT224" s="17" t="s">
        <v>213</v>
      </c>
      <c r="AU224" s="17" t="s">
        <v>87</v>
      </c>
    </row>
    <row r="225" spans="1:65" s="2" customFormat="1" ht="16.5" customHeight="1">
      <c r="A225" s="32"/>
      <c r="B225" s="143"/>
      <c r="C225" s="144" t="s">
        <v>557</v>
      </c>
      <c r="D225" s="144" t="s">
        <v>208</v>
      </c>
      <c r="E225" s="145" t="s">
        <v>558</v>
      </c>
      <c r="F225" s="146" t="s">
        <v>559</v>
      </c>
      <c r="G225" s="147" t="s">
        <v>267</v>
      </c>
      <c r="H225" s="148">
        <v>200</v>
      </c>
      <c r="I225" s="149"/>
      <c r="J225" s="150">
        <f>ROUND(I225*H225,2)</f>
        <v>0</v>
      </c>
      <c r="K225" s="151"/>
      <c r="L225" s="33"/>
      <c r="M225" s="152" t="s">
        <v>1</v>
      </c>
      <c r="N225" s="153" t="s">
        <v>44</v>
      </c>
      <c r="O225" s="58"/>
      <c r="P225" s="154">
        <f>O225*H225</f>
        <v>0</v>
      </c>
      <c r="Q225" s="154">
        <v>0</v>
      </c>
      <c r="R225" s="154">
        <f>Q225*H225</f>
        <v>0</v>
      </c>
      <c r="S225" s="154">
        <v>0</v>
      </c>
      <c r="T225" s="155">
        <f>S225*H225</f>
        <v>0</v>
      </c>
      <c r="U225" s="32"/>
      <c r="V225" s="32"/>
      <c r="W225" s="32"/>
      <c r="X225" s="32"/>
      <c r="Y225" s="32"/>
      <c r="Z225" s="32"/>
      <c r="AA225" s="32"/>
      <c r="AB225" s="32"/>
      <c r="AC225" s="32"/>
      <c r="AD225" s="32"/>
      <c r="AE225" s="32"/>
      <c r="AR225" s="156" t="s">
        <v>212</v>
      </c>
      <c r="AT225" s="156" t="s">
        <v>208</v>
      </c>
      <c r="AU225" s="156" t="s">
        <v>87</v>
      </c>
      <c r="AY225" s="17" t="s">
        <v>207</v>
      </c>
      <c r="BE225" s="157">
        <f>IF(N225="základní",J225,0)</f>
        <v>0</v>
      </c>
      <c r="BF225" s="157">
        <f>IF(N225="snížená",J225,0)</f>
        <v>0</v>
      </c>
      <c r="BG225" s="157">
        <f>IF(N225="zákl. přenesená",J225,0)</f>
        <v>0</v>
      </c>
      <c r="BH225" s="157">
        <f>IF(N225="sníž. přenesená",J225,0)</f>
        <v>0</v>
      </c>
      <c r="BI225" s="157">
        <f>IF(N225="nulová",J225,0)</f>
        <v>0</v>
      </c>
      <c r="BJ225" s="17" t="s">
        <v>87</v>
      </c>
      <c r="BK225" s="157">
        <f>ROUND(I225*H225,2)</f>
        <v>0</v>
      </c>
      <c r="BL225" s="17" t="s">
        <v>212</v>
      </c>
      <c r="BM225" s="156" t="s">
        <v>560</v>
      </c>
    </row>
    <row r="226" spans="1:47" s="2" customFormat="1" ht="12">
      <c r="A226" s="32"/>
      <c r="B226" s="33"/>
      <c r="C226" s="32"/>
      <c r="D226" s="158" t="s">
        <v>213</v>
      </c>
      <c r="E226" s="32"/>
      <c r="F226" s="159" t="s">
        <v>559</v>
      </c>
      <c r="G226" s="32"/>
      <c r="H226" s="32"/>
      <c r="I226" s="160"/>
      <c r="J226" s="32"/>
      <c r="K226" s="32"/>
      <c r="L226" s="33"/>
      <c r="M226" s="161"/>
      <c r="N226" s="162"/>
      <c r="O226" s="58"/>
      <c r="P226" s="58"/>
      <c r="Q226" s="58"/>
      <c r="R226" s="58"/>
      <c r="S226" s="58"/>
      <c r="T226" s="59"/>
      <c r="U226" s="32"/>
      <c r="V226" s="32"/>
      <c r="W226" s="32"/>
      <c r="X226" s="32"/>
      <c r="Y226" s="32"/>
      <c r="Z226" s="32"/>
      <c r="AA226" s="32"/>
      <c r="AB226" s="32"/>
      <c r="AC226" s="32"/>
      <c r="AD226" s="32"/>
      <c r="AE226" s="32"/>
      <c r="AT226" s="17" t="s">
        <v>213</v>
      </c>
      <c r="AU226" s="17" t="s">
        <v>87</v>
      </c>
    </row>
    <row r="227" spans="1:65" s="2" customFormat="1" ht="33" customHeight="1">
      <c r="A227" s="32"/>
      <c r="B227" s="143"/>
      <c r="C227" s="144" t="s">
        <v>288</v>
      </c>
      <c r="D227" s="144" t="s">
        <v>208</v>
      </c>
      <c r="E227" s="145" t="s">
        <v>273</v>
      </c>
      <c r="F227" s="146" t="s">
        <v>274</v>
      </c>
      <c r="G227" s="147" t="s">
        <v>267</v>
      </c>
      <c r="H227" s="148">
        <v>130</v>
      </c>
      <c r="I227" s="149"/>
      <c r="J227" s="150">
        <f>ROUND(I227*H227,2)</f>
        <v>0</v>
      </c>
      <c r="K227" s="151"/>
      <c r="L227" s="33"/>
      <c r="M227" s="152" t="s">
        <v>1</v>
      </c>
      <c r="N227" s="153" t="s">
        <v>44</v>
      </c>
      <c r="O227" s="58"/>
      <c r="P227" s="154">
        <f>O227*H227</f>
        <v>0</v>
      </c>
      <c r="Q227" s="154">
        <v>0</v>
      </c>
      <c r="R227" s="154">
        <f>Q227*H227</f>
        <v>0</v>
      </c>
      <c r="S227" s="154">
        <v>0</v>
      </c>
      <c r="T227" s="155">
        <f>S227*H227</f>
        <v>0</v>
      </c>
      <c r="U227" s="32"/>
      <c r="V227" s="32"/>
      <c r="W227" s="32"/>
      <c r="X227" s="32"/>
      <c r="Y227" s="32"/>
      <c r="Z227" s="32"/>
      <c r="AA227" s="32"/>
      <c r="AB227" s="32"/>
      <c r="AC227" s="32"/>
      <c r="AD227" s="32"/>
      <c r="AE227" s="32"/>
      <c r="AR227" s="156" t="s">
        <v>212</v>
      </c>
      <c r="AT227" s="156" t="s">
        <v>208</v>
      </c>
      <c r="AU227" s="156" t="s">
        <v>87</v>
      </c>
      <c r="AY227" s="17" t="s">
        <v>207</v>
      </c>
      <c r="BE227" s="157">
        <f>IF(N227="základní",J227,0)</f>
        <v>0</v>
      </c>
      <c r="BF227" s="157">
        <f>IF(N227="snížená",J227,0)</f>
        <v>0</v>
      </c>
      <c r="BG227" s="157">
        <f>IF(N227="zákl. přenesená",J227,0)</f>
        <v>0</v>
      </c>
      <c r="BH227" s="157">
        <f>IF(N227="sníž. přenesená",J227,0)</f>
        <v>0</v>
      </c>
      <c r="BI227" s="157">
        <f>IF(N227="nulová",J227,0)</f>
        <v>0</v>
      </c>
      <c r="BJ227" s="17" t="s">
        <v>87</v>
      </c>
      <c r="BK227" s="157">
        <f>ROUND(I227*H227,2)</f>
        <v>0</v>
      </c>
      <c r="BL227" s="17" t="s">
        <v>212</v>
      </c>
      <c r="BM227" s="156" t="s">
        <v>561</v>
      </c>
    </row>
    <row r="228" spans="1:47" s="2" customFormat="1" ht="19.5">
      <c r="A228" s="32"/>
      <c r="B228" s="33"/>
      <c r="C228" s="32"/>
      <c r="D228" s="158" t="s">
        <v>213</v>
      </c>
      <c r="E228" s="32"/>
      <c r="F228" s="159" t="s">
        <v>274</v>
      </c>
      <c r="G228" s="32"/>
      <c r="H228" s="32"/>
      <c r="I228" s="160"/>
      <c r="J228" s="32"/>
      <c r="K228" s="32"/>
      <c r="L228" s="33"/>
      <c r="M228" s="161"/>
      <c r="N228" s="162"/>
      <c r="O228" s="58"/>
      <c r="P228" s="58"/>
      <c r="Q228" s="58"/>
      <c r="R228" s="58"/>
      <c r="S228" s="58"/>
      <c r="T228" s="59"/>
      <c r="U228" s="32"/>
      <c r="V228" s="32"/>
      <c r="W228" s="32"/>
      <c r="X228" s="32"/>
      <c r="Y228" s="32"/>
      <c r="Z228" s="32"/>
      <c r="AA228" s="32"/>
      <c r="AB228" s="32"/>
      <c r="AC228" s="32"/>
      <c r="AD228" s="32"/>
      <c r="AE228" s="32"/>
      <c r="AT228" s="17" t="s">
        <v>213</v>
      </c>
      <c r="AU228" s="17" t="s">
        <v>87</v>
      </c>
    </row>
    <row r="229" spans="1:65" s="2" customFormat="1" ht="21.75" customHeight="1">
      <c r="A229" s="32"/>
      <c r="B229" s="143"/>
      <c r="C229" s="144" t="s">
        <v>562</v>
      </c>
      <c r="D229" s="144" t="s">
        <v>208</v>
      </c>
      <c r="E229" s="145" t="s">
        <v>290</v>
      </c>
      <c r="F229" s="146" t="s">
        <v>291</v>
      </c>
      <c r="G229" s="147" t="s">
        <v>211</v>
      </c>
      <c r="H229" s="148">
        <v>3</v>
      </c>
      <c r="I229" s="149"/>
      <c r="J229" s="150">
        <f>ROUND(I229*H229,2)</f>
        <v>0</v>
      </c>
      <c r="K229" s="151"/>
      <c r="L229" s="33"/>
      <c r="M229" s="152" t="s">
        <v>1</v>
      </c>
      <c r="N229" s="153" t="s">
        <v>44</v>
      </c>
      <c r="O229" s="58"/>
      <c r="P229" s="154">
        <f>O229*H229</f>
        <v>0</v>
      </c>
      <c r="Q229" s="154">
        <v>0</v>
      </c>
      <c r="R229" s="154">
        <f>Q229*H229</f>
        <v>0</v>
      </c>
      <c r="S229" s="154">
        <v>0</v>
      </c>
      <c r="T229" s="155">
        <f>S229*H229</f>
        <v>0</v>
      </c>
      <c r="U229" s="32"/>
      <c r="V229" s="32"/>
      <c r="W229" s="32"/>
      <c r="X229" s="32"/>
      <c r="Y229" s="32"/>
      <c r="Z229" s="32"/>
      <c r="AA229" s="32"/>
      <c r="AB229" s="32"/>
      <c r="AC229" s="32"/>
      <c r="AD229" s="32"/>
      <c r="AE229" s="32"/>
      <c r="AR229" s="156" t="s">
        <v>212</v>
      </c>
      <c r="AT229" s="156" t="s">
        <v>208</v>
      </c>
      <c r="AU229" s="156" t="s">
        <v>87</v>
      </c>
      <c r="AY229" s="17" t="s">
        <v>207</v>
      </c>
      <c r="BE229" s="157">
        <f>IF(N229="základní",J229,0)</f>
        <v>0</v>
      </c>
      <c r="BF229" s="157">
        <f>IF(N229="snížená",J229,0)</f>
        <v>0</v>
      </c>
      <c r="BG229" s="157">
        <f>IF(N229="zákl. přenesená",J229,0)</f>
        <v>0</v>
      </c>
      <c r="BH229" s="157">
        <f>IF(N229="sníž. přenesená",J229,0)</f>
        <v>0</v>
      </c>
      <c r="BI229" s="157">
        <f>IF(N229="nulová",J229,0)</f>
        <v>0</v>
      </c>
      <c r="BJ229" s="17" t="s">
        <v>87</v>
      </c>
      <c r="BK229" s="157">
        <f>ROUND(I229*H229,2)</f>
        <v>0</v>
      </c>
      <c r="BL229" s="17" t="s">
        <v>212</v>
      </c>
      <c r="BM229" s="156" t="s">
        <v>563</v>
      </c>
    </row>
    <row r="230" spans="1:47" s="2" customFormat="1" ht="19.5">
      <c r="A230" s="32"/>
      <c r="B230" s="33"/>
      <c r="C230" s="32"/>
      <c r="D230" s="158" t="s">
        <v>213</v>
      </c>
      <c r="E230" s="32"/>
      <c r="F230" s="159" t="s">
        <v>291</v>
      </c>
      <c r="G230" s="32"/>
      <c r="H230" s="32"/>
      <c r="I230" s="160"/>
      <c r="J230" s="32"/>
      <c r="K230" s="32"/>
      <c r="L230" s="33"/>
      <c r="M230" s="161"/>
      <c r="N230" s="162"/>
      <c r="O230" s="58"/>
      <c r="P230" s="58"/>
      <c r="Q230" s="58"/>
      <c r="R230" s="58"/>
      <c r="S230" s="58"/>
      <c r="T230" s="59"/>
      <c r="U230" s="32"/>
      <c r="V230" s="32"/>
      <c r="W230" s="32"/>
      <c r="X230" s="32"/>
      <c r="Y230" s="32"/>
      <c r="Z230" s="32"/>
      <c r="AA230" s="32"/>
      <c r="AB230" s="32"/>
      <c r="AC230" s="32"/>
      <c r="AD230" s="32"/>
      <c r="AE230" s="32"/>
      <c r="AT230" s="17" t="s">
        <v>213</v>
      </c>
      <c r="AU230" s="17" t="s">
        <v>87</v>
      </c>
    </row>
    <row r="231" spans="1:65" s="2" customFormat="1" ht="21.75" customHeight="1">
      <c r="A231" s="32"/>
      <c r="B231" s="143"/>
      <c r="C231" s="144" t="s">
        <v>292</v>
      </c>
      <c r="D231" s="144" t="s">
        <v>208</v>
      </c>
      <c r="E231" s="145" t="s">
        <v>293</v>
      </c>
      <c r="F231" s="146" t="s">
        <v>294</v>
      </c>
      <c r="G231" s="147" t="s">
        <v>211</v>
      </c>
      <c r="H231" s="148">
        <v>3</v>
      </c>
      <c r="I231" s="149"/>
      <c r="J231" s="150">
        <f>ROUND(I231*H231,2)</f>
        <v>0</v>
      </c>
      <c r="K231" s="151"/>
      <c r="L231" s="33"/>
      <c r="M231" s="152" t="s">
        <v>1</v>
      </c>
      <c r="N231" s="153" t="s">
        <v>44</v>
      </c>
      <c r="O231" s="58"/>
      <c r="P231" s="154">
        <f>O231*H231</f>
        <v>0</v>
      </c>
      <c r="Q231" s="154">
        <v>0</v>
      </c>
      <c r="R231" s="154">
        <f>Q231*H231</f>
        <v>0</v>
      </c>
      <c r="S231" s="154">
        <v>0</v>
      </c>
      <c r="T231" s="155">
        <f>S231*H231</f>
        <v>0</v>
      </c>
      <c r="U231" s="32"/>
      <c r="V231" s="32"/>
      <c r="W231" s="32"/>
      <c r="X231" s="32"/>
      <c r="Y231" s="32"/>
      <c r="Z231" s="32"/>
      <c r="AA231" s="32"/>
      <c r="AB231" s="32"/>
      <c r="AC231" s="32"/>
      <c r="AD231" s="32"/>
      <c r="AE231" s="32"/>
      <c r="AR231" s="156" t="s">
        <v>212</v>
      </c>
      <c r="AT231" s="156" t="s">
        <v>208</v>
      </c>
      <c r="AU231" s="156" t="s">
        <v>87</v>
      </c>
      <c r="AY231" s="17" t="s">
        <v>207</v>
      </c>
      <c r="BE231" s="157">
        <f>IF(N231="základní",J231,0)</f>
        <v>0</v>
      </c>
      <c r="BF231" s="157">
        <f>IF(N231="snížená",J231,0)</f>
        <v>0</v>
      </c>
      <c r="BG231" s="157">
        <f>IF(N231="zákl. přenesená",J231,0)</f>
        <v>0</v>
      </c>
      <c r="BH231" s="157">
        <f>IF(N231="sníž. přenesená",J231,0)</f>
        <v>0</v>
      </c>
      <c r="BI231" s="157">
        <f>IF(N231="nulová",J231,0)</f>
        <v>0</v>
      </c>
      <c r="BJ231" s="17" t="s">
        <v>87</v>
      </c>
      <c r="BK231" s="157">
        <f>ROUND(I231*H231,2)</f>
        <v>0</v>
      </c>
      <c r="BL231" s="17" t="s">
        <v>212</v>
      </c>
      <c r="BM231" s="156" t="s">
        <v>564</v>
      </c>
    </row>
    <row r="232" spans="1:47" s="2" customFormat="1" ht="19.5">
      <c r="A232" s="32"/>
      <c r="B232" s="33"/>
      <c r="C232" s="32"/>
      <c r="D232" s="158" t="s">
        <v>213</v>
      </c>
      <c r="E232" s="32"/>
      <c r="F232" s="159" t="s">
        <v>294</v>
      </c>
      <c r="G232" s="32"/>
      <c r="H232" s="32"/>
      <c r="I232" s="160"/>
      <c r="J232" s="32"/>
      <c r="K232" s="32"/>
      <c r="L232" s="33"/>
      <c r="M232" s="161"/>
      <c r="N232" s="162"/>
      <c r="O232" s="58"/>
      <c r="P232" s="58"/>
      <c r="Q232" s="58"/>
      <c r="R232" s="58"/>
      <c r="S232" s="58"/>
      <c r="T232" s="59"/>
      <c r="U232" s="32"/>
      <c r="V232" s="32"/>
      <c r="W232" s="32"/>
      <c r="X232" s="32"/>
      <c r="Y232" s="32"/>
      <c r="Z232" s="32"/>
      <c r="AA232" s="32"/>
      <c r="AB232" s="32"/>
      <c r="AC232" s="32"/>
      <c r="AD232" s="32"/>
      <c r="AE232" s="32"/>
      <c r="AT232" s="17" t="s">
        <v>213</v>
      </c>
      <c r="AU232" s="17" t="s">
        <v>87</v>
      </c>
    </row>
    <row r="233" spans="1:65" s="2" customFormat="1" ht="21.75" customHeight="1">
      <c r="A233" s="32"/>
      <c r="B233" s="143"/>
      <c r="C233" s="144" t="s">
        <v>565</v>
      </c>
      <c r="D233" s="144" t="s">
        <v>208</v>
      </c>
      <c r="E233" s="145" t="s">
        <v>297</v>
      </c>
      <c r="F233" s="146" t="s">
        <v>298</v>
      </c>
      <c r="G233" s="147" t="s">
        <v>211</v>
      </c>
      <c r="H233" s="148">
        <v>2</v>
      </c>
      <c r="I233" s="149"/>
      <c r="J233" s="150">
        <f>ROUND(I233*H233,2)</f>
        <v>0</v>
      </c>
      <c r="K233" s="151"/>
      <c r="L233" s="33"/>
      <c r="M233" s="152" t="s">
        <v>1</v>
      </c>
      <c r="N233" s="153" t="s">
        <v>44</v>
      </c>
      <c r="O233" s="58"/>
      <c r="P233" s="154">
        <f>O233*H233</f>
        <v>0</v>
      </c>
      <c r="Q233" s="154">
        <v>0</v>
      </c>
      <c r="R233" s="154">
        <f>Q233*H233</f>
        <v>0</v>
      </c>
      <c r="S233" s="154">
        <v>0</v>
      </c>
      <c r="T233" s="155">
        <f>S233*H233</f>
        <v>0</v>
      </c>
      <c r="U233" s="32"/>
      <c r="V233" s="32"/>
      <c r="W233" s="32"/>
      <c r="X233" s="32"/>
      <c r="Y233" s="32"/>
      <c r="Z233" s="32"/>
      <c r="AA233" s="32"/>
      <c r="AB233" s="32"/>
      <c r="AC233" s="32"/>
      <c r="AD233" s="32"/>
      <c r="AE233" s="32"/>
      <c r="AR233" s="156" t="s">
        <v>212</v>
      </c>
      <c r="AT233" s="156" t="s">
        <v>208</v>
      </c>
      <c r="AU233" s="156" t="s">
        <v>87</v>
      </c>
      <c r="AY233" s="17" t="s">
        <v>207</v>
      </c>
      <c r="BE233" s="157">
        <f>IF(N233="základní",J233,0)</f>
        <v>0</v>
      </c>
      <c r="BF233" s="157">
        <f>IF(N233="snížená",J233,0)</f>
        <v>0</v>
      </c>
      <c r="BG233" s="157">
        <f>IF(N233="zákl. přenesená",J233,0)</f>
        <v>0</v>
      </c>
      <c r="BH233" s="157">
        <f>IF(N233="sníž. přenesená",J233,0)</f>
        <v>0</v>
      </c>
      <c r="BI233" s="157">
        <f>IF(N233="nulová",J233,0)</f>
        <v>0</v>
      </c>
      <c r="BJ233" s="17" t="s">
        <v>87</v>
      </c>
      <c r="BK233" s="157">
        <f>ROUND(I233*H233,2)</f>
        <v>0</v>
      </c>
      <c r="BL233" s="17" t="s">
        <v>212</v>
      </c>
      <c r="BM233" s="156" t="s">
        <v>566</v>
      </c>
    </row>
    <row r="234" spans="1:47" s="2" customFormat="1" ht="19.5">
      <c r="A234" s="32"/>
      <c r="B234" s="33"/>
      <c r="C234" s="32"/>
      <c r="D234" s="158" t="s">
        <v>213</v>
      </c>
      <c r="E234" s="32"/>
      <c r="F234" s="159" t="s">
        <v>298</v>
      </c>
      <c r="G234" s="32"/>
      <c r="H234" s="32"/>
      <c r="I234" s="160"/>
      <c r="J234" s="32"/>
      <c r="K234" s="32"/>
      <c r="L234" s="33"/>
      <c r="M234" s="161"/>
      <c r="N234" s="162"/>
      <c r="O234" s="58"/>
      <c r="P234" s="58"/>
      <c r="Q234" s="58"/>
      <c r="R234" s="58"/>
      <c r="S234" s="58"/>
      <c r="T234" s="59"/>
      <c r="U234" s="32"/>
      <c r="V234" s="32"/>
      <c r="W234" s="32"/>
      <c r="X234" s="32"/>
      <c r="Y234" s="32"/>
      <c r="Z234" s="32"/>
      <c r="AA234" s="32"/>
      <c r="AB234" s="32"/>
      <c r="AC234" s="32"/>
      <c r="AD234" s="32"/>
      <c r="AE234" s="32"/>
      <c r="AT234" s="17" t="s">
        <v>213</v>
      </c>
      <c r="AU234" s="17" t="s">
        <v>87</v>
      </c>
    </row>
    <row r="235" spans="1:65" s="2" customFormat="1" ht="21.75" customHeight="1">
      <c r="A235" s="32"/>
      <c r="B235" s="143"/>
      <c r="C235" s="144" t="s">
        <v>295</v>
      </c>
      <c r="D235" s="144" t="s">
        <v>208</v>
      </c>
      <c r="E235" s="145" t="s">
        <v>567</v>
      </c>
      <c r="F235" s="146" t="s">
        <v>568</v>
      </c>
      <c r="G235" s="147" t="s">
        <v>267</v>
      </c>
      <c r="H235" s="148">
        <v>50</v>
      </c>
      <c r="I235" s="149"/>
      <c r="J235" s="150">
        <f>ROUND(I235*H235,2)</f>
        <v>0</v>
      </c>
      <c r="K235" s="151"/>
      <c r="L235" s="33"/>
      <c r="M235" s="152" t="s">
        <v>1</v>
      </c>
      <c r="N235" s="153" t="s">
        <v>44</v>
      </c>
      <c r="O235" s="58"/>
      <c r="P235" s="154">
        <f>O235*H235</f>
        <v>0</v>
      </c>
      <c r="Q235" s="154">
        <v>0</v>
      </c>
      <c r="R235" s="154">
        <f>Q235*H235</f>
        <v>0</v>
      </c>
      <c r="S235" s="154">
        <v>0</v>
      </c>
      <c r="T235" s="155">
        <f>S235*H235</f>
        <v>0</v>
      </c>
      <c r="U235" s="32"/>
      <c r="V235" s="32"/>
      <c r="W235" s="32"/>
      <c r="X235" s="32"/>
      <c r="Y235" s="32"/>
      <c r="Z235" s="32"/>
      <c r="AA235" s="32"/>
      <c r="AB235" s="32"/>
      <c r="AC235" s="32"/>
      <c r="AD235" s="32"/>
      <c r="AE235" s="32"/>
      <c r="AR235" s="156" t="s">
        <v>212</v>
      </c>
      <c r="AT235" s="156" t="s">
        <v>208</v>
      </c>
      <c r="AU235" s="156" t="s">
        <v>87</v>
      </c>
      <c r="AY235" s="17" t="s">
        <v>207</v>
      </c>
      <c r="BE235" s="157">
        <f>IF(N235="základní",J235,0)</f>
        <v>0</v>
      </c>
      <c r="BF235" s="157">
        <f>IF(N235="snížená",J235,0)</f>
        <v>0</v>
      </c>
      <c r="BG235" s="157">
        <f>IF(N235="zákl. přenesená",J235,0)</f>
        <v>0</v>
      </c>
      <c r="BH235" s="157">
        <f>IF(N235="sníž. přenesená",J235,0)</f>
        <v>0</v>
      </c>
      <c r="BI235" s="157">
        <f>IF(N235="nulová",J235,0)</f>
        <v>0</v>
      </c>
      <c r="BJ235" s="17" t="s">
        <v>87</v>
      </c>
      <c r="BK235" s="157">
        <f>ROUND(I235*H235,2)</f>
        <v>0</v>
      </c>
      <c r="BL235" s="17" t="s">
        <v>212</v>
      </c>
      <c r="BM235" s="156" t="s">
        <v>569</v>
      </c>
    </row>
    <row r="236" spans="1:47" s="2" customFormat="1" ht="12">
      <c r="A236" s="32"/>
      <c r="B236" s="33"/>
      <c r="C236" s="32"/>
      <c r="D236" s="158" t="s">
        <v>213</v>
      </c>
      <c r="E236" s="32"/>
      <c r="F236" s="159" t="s">
        <v>568</v>
      </c>
      <c r="G236" s="32"/>
      <c r="H236" s="32"/>
      <c r="I236" s="160"/>
      <c r="J236" s="32"/>
      <c r="K236" s="32"/>
      <c r="L236" s="33"/>
      <c r="M236" s="161"/>
      <c r="N236" s="162"/>
      <c r="O236" s="58"/>
      <c r="P236" s="58"/>
      <c r="Q236" s="58"/>
      <c r="R236" s="58"/>
      <c r="S236" s="58"/>
      <c r="T236" s="59"/>
      <c r="U236" s="32"/>
      <c r="V236" s="32"/>
      <c r="W236" s="32"/>
      <c r="X236" s="32"/>
      <c r="Y236" s="32"/>
      <c r="Z236" s="32"/>
      <c r="AA236" s="32"/>
      <c r="AB236" s="32"/>
      <c r="AC236" s="32"/>
      <c r="AD236" s="32"/>
      <c r="AE236" s="32"/>
      <c r="AT236" s="17" t="s">
        <v>213</v>
      </c>
      <c r="AU236" s="17" t="s">
        <v>87</v>
      </c>
    </row>
    <row r="237" spans="1:65" s="2" customFormat="1" ht="21.75" customHeight="1">
      <c r="A237" s="32"/>
      <c r="B237" s="143"/>
      <c r="C237" s="144" t="s">
        <v>570</v>
      </c>
      <c r="D237" s="144" t="s">
        <v>208</v>
      </c>
      <c r="E237" s="145" t="s">
        <v>571</v>
      </c>
      <c r="F237" s="146" t="s">
        <v>572</v>
      </c>
      <c r="G237" s="147" t="s">
        <v>267</v>
      </c>
      <c r="H237" s="148">
        <v>50</v>
      </c>
      <c r="I237" s="149"/>
      <c r="J237" s="150">
        <f>ROUND(I237*H237,2)</f>
        <v>0</v>
      </c>
      <c r="K237" s="151"/>
      <c r="L237" s="33"/>
      <c r="M237" s="152" t="s">
        <v>1</v>
      </c>
      <c r="N237" s="153" t="s">
        <v>44</v>
      </c>
      <c r="O237" s="58"/>
      <c r="P237" s="154">
        <f>O237*H237</f>
        <v>0</v>
      </c>
      <c r="Q237" s="154">
        <v>0</v>
      </c>
      <c r="R237" s="154">
        <f>Q237*H237</f>
        <v>0</v>
      </c>
      <c r="S237" s="154">
        <v>0</v>
      </c>
      <c r="T237" s="155">
        <f>S237*H237</f>
        <v>0</v>
      </c>
      <c r="U237" s="32"/>
      <c r="V237" s="32"/>
      <c r="W237" s="32"/>
      <c r="X237" s="32"/>
      <c r="Y237" s="32"/>
      <c r="Z237" s="32"/>
      <c r="AA237" s="32"/>
      <c r="AB237" s="32"/>
      <c r="AC237" s="32"/>
      <c r="AD237" s="32"/>
      <c r="AE237" s="32"/>
      <c r="AR237" s="156" t="s">
        <v>212</v>
      </c>
      <c r="AT237" s="156" t="s">
        <v>208</v>
      </c>
      <c r="AU237" s="156" t="s">
        <v>87</v>
      </c>
      <c r="AY237" s="17" t="s">
        <v>207</v>
      </c>
      <c r="BE237" s="157">
        <f>IF(N237="základní",J237,0)</f>
        <v>0</v>
      </c>
      <c r="BF237" s="157">
        <f>IF(N237="snížená",J237,0)</f>
        <v>0</v>
      </c>
      <c r="BG237" s="157">
        <f>IF(N237="zákl. přenesená",J237,0)</f>
        <v>0</v>
      </c>
      <c r="BH237" s="157">
        <f>IF(N237="sníž. přenesená",J237,0)</f>
        <v>0</v>
      </c>
      <c r="BI237" s="157">
        <f>IF(N237="nulová",J237,0)</f>
        <v>0</v>
      </c>
      <c r="BJ237" s="17" t="s">
        <v>87</v>
      </c>
      <c r="BK237" s="157">
        <f>ROUND(I237*H237,2)</f>
        <v>0</v>
      </c>
      <c r="BL237" s="17" t="s">
        <v>212</v>
      </c>
      <c r="BM237" s="156" t="s">
        <v>573</v>
      </c>
    </row>
    <row r="238" spans="1:47" s="2" customFormat="1" ht="19.5">
      <c r="A238" s="32"/>
      <c r="B238" s="33"/>
      <c r="C238" s="32"/>
      <c r="D238" s="158" t="s">
        <v>213</v>
      </c>
      <c r="E238" s="32"/>
      <c r="F238" s="159" t="s">
        <v>572</v>
      </c>
      <c r="G238" s="32"/>
      <c r="H238" s="32"/>
      <c r="I238" s="160"/>
      <c r="J238" s="32"/>
      <c r="K238" s="32"/>
      <c r="L238" s="33"/>
      <c r="M238" s="161"/>
      <c r="N238" s="162"/>
      <c r="O238" s="58"/>
      <c r="P238" s="58"/>
      <c r="Q238" s="58"/>
      <c r="R238" s="58"/>
      <c r="S238" s="58"/>
      <c r="T238" s="59"/>
      <c r="U238" s="32"/>
      <c r="V238" s="32"/>
      <c r="W238" s="32"/>
      <c r="X238" s="32"/>
      <c r="Y238" s="32"/>
      <c r="Z238" s="32"/>
      <c r="AA238" s="32"/>
      <c r="AB238" s="32"/>
      <c r="AC238" s="32"/>
      <c r="AD238" s="32"/>
      <c r="AE238" s="32"/>
      <c r="AT238" s="17" t="s">
        <v>213</v>
      </c>
      <c r="AU238" s="17" t="s">
        <v>87</v>
      </c>
    </row>
    <row r="239" spans="1:65" s="2" customFormat="1" ht="21.75" customHeight="1">
      <c r="A239" s="32"/>
      <c r="B239" s="143"/>
      <c r="C239" s="144" t="s">
        <v>299</v>
      </c>
      <c r="D239" s="144" t="s">
        <v>208</v>
      </c>
      <c r="E239" s="145" t="s">
        <v>574</v>
      </c>
      <c r="F239" s="146" t="s">
        <v>575</v>
      </c>
      <c r="G239" s="147" t="s">
        <v>576</v>
      </c>
      <c r="H239" s="148">
        <v>2</v>
      </c>
      <c r="I239" s="149"/>
      <c r="J239" s="150">
        <f>ROUND(I239*H239,2)</f>
        <v>0</v>
      </c>
      <c r="K239" s="151"/>
      <c r="L239" s="33"/>
      <c r="M239" s="152" t="s">
        <v>1</v>
      </c>
      <c r="N239" s="153" t="s">
        <v>44</v>
      </c>
      <c r="O239" s="58"/>
      <c r="P239" s="154">
        <f>O239*H239</f>
        <v>0</v>
      </c>
      <c r="Q239" s="154">
        <v>0</v>
      </c>
      <c r="R239" s="154">
        <f>Q239*H239</f>
        <v>0</v>
      </c>
      <c r="S239" s="154">
        <v>0</v>
      </c>
      <c r="T239" s="155">
        <f>S239*H239</f>
        <v>0</v>
      </c>
      <c r="U239" s="32"/>
      <c r="V239" s="32"/>
      <c r="W239" s="32"/>
      <c r="X239" s="32"/>
      <c r="Y239" s="32"/>
      <c r="Z239" s="32"/>
      <c r="AA239" s="32"/>
      <c r="AB239" s="32"/>
      <c r="AC239" s="32"/>
      <c r="AD239" s="32"/>
      <c r="AE239" s="32"/>
      <c r="AR239" s="156" t="s">
        <v>212</v>
      </c>
      <c r="AT239" s="156" t="s">
        <v>208</v>
      </c>
      <c r="AU239" s="156" t="s">
        <v>87</v>
      </c>
      <c r="AY239" s="17" t="s">
        <v>207</v>
      </c>
      <c r="BE239" s="157">
        <f>IF(N239="základní",J239,0)</f>
        <v>0</v>
      </c>
      <c r="BF239" s="157">
        <f>IF(N239="snížená",J239,0)</f>
        <v>0</v>
      </c>
      <c r="BG239" s="157">
        <f>IF(N239="zákl. přenesená",J239,0)</f>
        <v>0</v>
      </c>
      <c r="BH239" s="157">
        <f>IF(N239="sníž. přenesená",J239,0)</f>
        <v>0</v>
      </c>
      <c r="BI239" s="157">
        <f>IF(N239="nulová",J239,0)</f>
        <v>0</v>
      </c>
      <c r="BJ239" s="17" t="s">
        <v>87</v>
      </c>
      <c r="BK239" s="157">
        <f>ROUND(I239*H239,2)</f>
        <v>0</v>
      </c>
      <c r="BL239" s="17" t="s">
        <v>212</v>
      </c>
      <c r="BM239" s="156" t="s">
        <v>577</v>
      </c>
    </row>
    <row r="240" spans="1:47" s="2" customFormat="1" ht="12">
      <c r="A240" s="32"/>
      <c r="B240" s="33"/>
      <c r="C240" s="32"/>
      <c r="D240" s="158" t="s">
        <v>213</v>
      </c>
      <c r="E240" s="32"/>
      <c r="F240" s="159" t="s">
        <v>575</v>
      </c>
      <c r="G240" s="32"/>
      <c r="H240" s="32"/>
      <c r="I240" s="160"/>
      <c r="J240" s="32"/>
      <c r="K240" s="32"/>
      <c r="L240" s="33"/>
      <c r="M240" s="161"/>
      <c r="N240" s="162"/>
      <c r="O240" s="58"/>
      <c r="P240" s="58"/>
      <c r="Q240" s="58"/>
      <c r="R240" s="58"/>
      <c r="S240" s="58"/>
      <c r="T240" s="59"/>
      <c r="U240" s="32"/>
      <c r="V240" s="32"/>
      <c r="W240" s="32"/>
      <c r="X240" s="32"/>
      <c r="Y240" s="32"/>
      <c r="Z240" s="32"/>
      <c r="AA240" s="32"/>
      <c r="AB240" s="32"/>
      <c r="AC240" s="32"/>
      <c r="AD240" s="32"/>
      <c r="AE240" s="32"/>
      <c r="AT240" s="17" t="s">
        <v>213</v>
      </c>
      <c r="AU240" s="17" t="s">
        <v>87</v>
      </c>
    </row>
    <row r="241" spans="1:65" s="2" customFormat="1" ht="21.75" customHeight="1">
      <c r="A241" s="32"/>
      <c r="B241" s="143"/>
      <c r="C241" s="144" t="s">
        <v>578</v>
      </c>
      <c r="D241" s="144" t="s">
        <v>208</v>
      </c>
      <c r="E241" s="145" t="s">
        <v>579</v>
      </c>
      <c r="F241" s="146" t="s">
        <v>580</v>
      </c>
      <c r="G241" s="147" t="s">
        <v>576</v>
      </c>
      <c r="H241" s="148">
        <v>11</v>
      </c>
      <c r="I241" s="149"/>
      <c r="J241" s="150">
        <f>ROUND(I241*H241,2)</f>
        <v>0</v>
      </c>
      <c r="K241" s="151"/>
      <c r="L241" s="33"/>
      <c r="M241" s="152" t="s">
        <v>1</v>
      </c>
      <c r="N241" s="153" t="s">
        <v>44</v>
      </c>
      <c r="O241" s="58"/>
      <c r="P241" s="154">
        <f>O241*H241</f>
        <v>0</v>
      </c>
      <c r="Q241" s="154">
        <v>0</v>
      </c>
      <c r="R241" s="154">
        <f>Q241*H241</f>
        <v>0</v>
      </c>
      <c r="S241" s="154">
        <v>0</v>
      </c>
      <c r="T241" s="155">
        <f>S241*H241</f>
        <v>0</v>
      </c>
      <c r="U241" s="32"/>
      <c r="V241" s="32"/>
      <c r="W241" s="32"/>
      <c r="X241" s="32"/>
      <c r="Y241" s="32"/>
      <c r="Z241" s="32"/>
      <c r="AA241" s="32"/>
      <c r="AB241" s="32"/>
      <c r="AC241" s="32"/>
      <c r="AD241" s="32"/>
      <c r="AE241" s="32"/>
      <c r="AR241" s="156" t="s">
        <v>212</v>
      </c>
      <c r="AT241" s="156" t="s">
        <v>208</v>
      </c>
      <c r="AU241" s="156" t="s">
        <v>87</v>
      </c>
      <c r="AY241" s="17" t="s">
        <v>207</v>
      </c>
      <c r="BE241" s="157">
        <f>IF(N241="základní",J241,0)</f>
        <v>0</v>
      </c>
      <c r="BF241" s="157">
        <f>IF(N241="snížená",J241,0)</f>
        <v>0</v>
      </c>
      <c r="BG241" s="157">
        <f>IF(N241="zákl. přenesená",J241,0)</f>
        <v>0</v>
      </c>
      <c r="BH241" s="157">
        <f>IF(N241="sníž. přenesená",J241,0)</f>
        <v>0</v>
      </c>
      <c r="BI241" s="157">
        <f>IF(N241="nulová",J241,0)</f>
        <v>0</v>
      </c>
      <c r="BJ241" s="17" t="s">
        <v>87</v>
      </c>
      <c r="BK241" s="157">
        <f>ROUND(I241*H241,2)</f>
        <v>0</v>
      </c>
      <c r="BL241" s="17" t="s">
        <v>212</v>
      </c>
      <c r="BM241" s="156" t="s">
        <v>581</v>
      </c>
    </row>
    <row r="242" spans="1:47" s="2" customFormat="1" ht="19.5">
      <c r="A242" s="32"/>
      <c r="B242" s="33"/>
      <c r="C242" s="32"/>
      <c r="D242" s="158" t="s">
        <v>213</v>
      </c>
      <c r="E242" s="32"/>
      <c r="F242" s="159" t="s">
        <v>580</v>
      </c>
      <c r="G242" s="32"/>
      <c r="H242" s="32"/>
      <c r="I242" s="160"/>
      <c r="J242" s="32"/>
      <c r="K242" s="32"/>
      <c r="L242" s="33"/>
      <c r="M242" s="161"/>
      <c r="N242" s="162"/>
      <c r="O242" s="58"/>
      <c r="P242" s="58"/>
      <c r="Q242" s="58"/>
      <c r="R242" s="58"/>
      <c r="S242" s="58"/>
      <c r="T242" s="59"/>
      <c r="U242" s="32"/>
      <c r="V242" s="32"/>
      <c r="W242" s="32"/>
      <c r="X242" s="32"/>
      <c r="Y242" s="32"/>
      <c r="Z242" s="32"/>
      <c r="AA242" s="32"/>
      <c r="AB242" s="32"/>
      <c r="AC242" s="32"/>
      <c r="AD242" s="32"/>
      <c r="AE242" s="32"/>
      <c r="AT242" s="17" t="s">
        <v>213</v>
      </c>
      <c r="AU242" s="17" t="s">
        <v>87</v>
      </c>
    </row>
    <row r="243" spans="1:65" s="2" customFormat="1" ht="16.5" customHeight="1">
      <c r="A243" s="32"/>
      <c r="B243" s="143"/>
      <c r="C243" s="144" t="s">
        <v>302</v>
      </c>
      <c r="D243" s="144" t="s">
        <v>208</v>
      </c>
      <c r="E243" s="145" t="s">
        <v>582</v>
      </c>
      <c r="F243" s="146" t="s">
        <v>583</v>
      </c>
      <c r="G243" s="147" t="s">
        <v>576</v>
      </c>
      <c r="H243" s="148">
        <v>13</v>
      </c>
      <c r="I243" s="149"/>
      <c r="J243" s="150">
        <f>ROUND(I243*H243,2)</f>
        <v>0</v>
      </c>
      <c r="K243" s="151"/>
      <c r="L243" s="33"/>
      <c r="M243" s="152" t="s">
        <v>1</v>
      </c>
      <c r="N243" s="153" t="s">
        <v>44</v>
      </c>
      <c r="O243" s="58"/>
      <c r="P243" s="154">
        <f>O243*H243</f>
        <v>0</v>
      </c>
      <c r="Q243" s="154">
        <v>0</v>
      </c>
      <c r="R243" s="154">
        <f>Q243*H243</f>
        <v>0</v>
      </c>
      <c r="S243" s="154">
        <v>0</v>
      </c>
      <c r="T243" s="155">
        <f>S243*H243</f>
        <v>0</v>
      </c>
      <c r="U243" s="32"/>
      <c r="V243" s="32"/>
      <c r="W243" s="32"/>
      <c r="X243" s="32"/>
      <c r="Y243" s="32"/>
      <c r="Z243" s="32"/>
      <c r="AA243" s="32"/>
      <c r="AB243" s="32"/>
      <c r="AC243" s="32"/>
      <c r="AD243" s="32"/>
      <c r="AE243" s="32"/>
      <c r="AR243" s="156" t="s">
        <v>212</v>
      </c>
      <c r="AT243" s="156" t="s">
        <v>208</v>
      </c>
      <c r="AU243" s="156" t="s">
        <v>87</v>
      </c>
      <c r="AY243" s="17" t="s">
        <v>207</v>
      </c>
      <c r="BE243" s="157">
        <f>IF(N243="základní",J243,0)</f>
        <v>0</v>
      </c>
      <c r="BF243" s="157">
        <f>IF(N243="snížená",J243,0)</f>
        <v>0</v>
      </c>
      <c r="BG243" s="157">
        <f>IF(N243="zákl. přenesená",J243,0)</f>
        <v>0</v>
      </c>
      <c r="BH243" s="157">
        <f>IF(N243="sníž. přenesená",J243,0)</f>
        <v>0</v>
      </c>
      <c r="BI243" s="157">
        <f>IF(N243="nulová",J243,0)</f>
        <v>0</v>
      </c>
      <c r="BJ243" s="17" t="s">
        <v>87</v>
      </c>
      <c r="BK243" s="157">
        <f>ROUND(I243*H243,2)</f>
        <v>0</v>
      </c>
      <c r="BL243" s="17" t="s">
        <v>212</v>
      </c>
      <c r="BM243" s="156" t="s">
        <v>584</v>
      </c>
    </row>
    <row r="244" spans="1:47" s="2" customFormat="1" ht="12">
      <c r="A244" s="32"/>
      <c r="B244" s="33"/>
      <c r="C244" s="32"/>
      <c r="D244" s="158" t="s">
        <v>213</v>
      </c>
      <c r="E244" s="32"/>
      <c r="F244" s="159" t="s">
        <v>583</v>
      </c>
      <c r="G244" s="32"/>
      <c r="H244" s="32"/>
      <c r="I244" s="160"/>
      <c r="J244" s="32"/>
      <c r="K244" s="32"/>
      <c r="L244" s="33"/>
      <c r="M244" s="161"/>
      <c r="N244" s="162"/>
      <c r="O244" s="58"/>
      <c r="P244" s="58"/>
      <c r="Q244" s="58"/>
      <c r="R244" s="58"/>
      <c r="S244" s="58"/>
      <c r="T244" s="59"/>
      <c r="U244" s="32"/>
      <c r="V244" s="32"/>
      <c r="W244" s="32"/>
      <c r="X244" s="32"/>
      <c r="Y244" s="32"/>
      <c r="Z244" s="32"/>
      <c r="AA244" s="32"/>
      <c r="AB244" s="32"/>
      <c r="AC244" s="32"/>
      <c r="AD244" s="32"/>
      <c r="AE244" s="32"/>
      <c r="AT244" s="17" t="s">
        <v>213</v>
      </c>
      <c r="AU244" s="17" t="s">
        <v>87</v>
      </c>
    </row>
    <row r="245" spans="1:65" s="2" customFormat="1" ht="21.75" customHeight="1">
      <c r="A245" s="32"/>
      <c r="B245" s="143"/>
      <c r="C245" s="144" t="s">
        <v>585</v>
      </c>
      <c r="D245" s="144" t="s">
        <v>208</v>
      </c>
      <c r="E245" s="145" t="s">
        <v>300</v>
      </c>
      <c r="F245" s="146" t="s">
        <v>301</v>
      </c>
      <c r="G245" s="147" t="s">
        <v>267</v>
      </c>
      <c r="H245" s="148">
        <v>200</v>
      </c>
      <c r="I245" s="149"/>
      <c r="J245" s="150">
        <f>ROUND(I245*H245,2)</f>
        <v>0</v>
      </c>
      <c r="K245" s="151"/>
      <c r="L245" s="33"/>
      <c r="M245" s="152" t="s">
        <v>1</v>
      </c>
      <c r="N245" s="153" t="s">
        <v>44</v>
      </c>
      <c r="O245" s="58"/>
      <c r="P245" s="154">
        <f>O245*H245</f>
        <v>0</v>
      </c>
      <c r="Q245" s="154">
        <v>0</v>
      </c>
      <c r="R245" s="154">
        <f>Q245*H245</f>
        <v>0</v>
      </c>
      <c r="S245" s="154">
        <v>0</v>
      </c>
      <c r="T245" s="155">
        <f>S245*H245</f>
        <v>0</v>
      </c>
      <c r="U245" s="32"/>
      <c r="V245" s="32"/>
      <c r="W245" s="32"/>
      <c r="X245" s="32"/>
      <c r="Y245" s="32"/>
      <c r="Z245" s="32"/>
      <c r="AA245" s="32"/>
      <c r="AB245" s="32"/>
      <c r="AC245" s="32"/>
      <c r="AD245" s="32"/>
      <c r="AE245" s="32"/>
      <c r="AR245" s="156" t="s">
        <v>212</v>
      </c>
      <c r="AT245" s="156" t="s">
        <v>208</v>
      </c>
      <c r="AU245" s="156" t="s">
        <v>87</v>
      </c>
      <c r="AY245" s="17" t="s">
        <v>207</v>
      </c>
      <c r="BE245" s="157">
        <f>IF(N245="základní",J245,0)</f>
        <v>0</v>
      </c>
      <c r="BF245" s="157">
        <f>IF(N245="snížená",J245,0)</f>
        <v>0</v>
      </c>
      <c r="BG245" s="157">
        <f>IF(N245="zákl. přenesená",J245,0)</f>
        <v>0</v>
      </c>
      <c r="BH245" s="157">
        <f>IF(N245="sníž. přenesená",J245,0)</f>
        <v>0</v>
      </c>
      <c r="BI245" s="157">
        <f>IF(N245="nulová",J245,0)</f>
        <v>0</v>
      </c>
      <c r="BJ245" s="17" t="s">
        <v>87</v>
      </c>
      <c r="BK245" s="157">
        <f>ROUND(I245*H245,2)</f>
        <v>0</v>
      </c>
      <c r="BL245" s="17" t="s">
        <v>212</v>
      </c>
      <c r="BM245" s="156" t="s">
        <v>586</v>
      </c>
    </row>
    <row r="246" spans="1:47" s="2" customFormat="1" ht="19.5">
      <c r="A246" s="32"/>
      <c r="B246" s="33"/>
      <c r="C246" s="32"/>
      <c r="D246" s="158" t="s">
        <v>213</v>
      </c>
      <c r="E246" s="32"/>
      <c r="F246" s="159" t="s">
        <v>301</v>
      </c>
      <c r="G246" s="32"/>
      <c r="H246" s="32"/>
      <c r="I246" s="160"/>
      <c r="J246" s="32"/>
      <c r="K246" s="32"/>
      <c r="L246" s="33"/>
      <c r="M246" s="161"/>
      <c r="N246" s="162"/>
      <c r="O246" s="58"/>
      <c r="P246" s="58"/>
      <c r="Q246" s="58"/>
      <c r="R246" s="58"/>
      <c r="S246" s="58"/>
      <c r="T246" s="59"/>
      <c r="U246" s="32"/>
      <c r="V246" s="32"/>
      <c r="W246" s="32"/>
      <c r="X246" s="32"/>
      <c r="Y246" s="32"/>
      <c r="Z246" s="32"/>
      <c r="AA246" s="32"/>
      <c r="AB246" s="32"/>
      <c r="AC246" s="32"/>
      <c r="AD246" s="32"/>
      <c r="AE246" s="32"/>
      <c r="AT246" s="17" t="s">
        <v>213</v>
      </c>
      <c r="AU246" s="17" t="s">
        <v>87</v>
      </c>
    </row>
    <row r="247" spans="1:65" s="2" customFormat="1" ht="16.5" customHeight="1">
      <c r="A247" s="32"/>
      <c r="B247" s="143"/>
      <c r="C247" s="144" t="s">
        <v>306</v>
      </c>
      <c r="D247" s="144" t="s">
        <v>208</v>
      </c>
      <c r="E247" s="145" t="s">
        <v>304</v>
      </c>
      <c r="F247" s="146" t="s">
        <v>305</v>
      </c>
      <c r="G247" s="147" t="s">
        <v>267</v>
      </c>
      <c r="H247" s="148">
        <v>200</v>
      </c>
      <c r="I247" s="149"/>
      <c r="J247" s="150">
        <f>ROUND(I247*H247,2)</f>
        <v>0</v>
      </c>
      <c r="K247" s="151"/>
      <c r="L247" s="33"/>
      <c r="M247" s="152" t="s">
        <v>1</v>
      </c>
      <c r="N247" s="153" t="s">
        <v>44</v>
      </c>
      <c r="O247" s="58"/>
      <c r="P247" s="154">
        <f>O247*H247</f>
        <v>0</v>
      </c>
      <c r="Q247" s="154">
        <v>0</v>
      </c>
      <c r="R247" s="154">
        <f>Q247*H247</f>
        <v>0</v>
      </c>
      <c r="S247" s="154">
        <v>0</v>
      </c>
      <c r="T247" s="155">
        <f>S247*H247</f>
        <v>0</v>
      </c>
      <c r="U247" s="32"/>
      <c r="V247" s="32"/>
      <c r="W247" s="32"/>
      <c r="X247" s="32"/>
      <c r="Y247" s="32"/>
      <c r="Z247" s="32"/>
      <c r="AA247" s="32"/>
      <c r="AB247" s="32"/>
      <c r="AC247" s="32"/>
      <c r="AD247" s="32"/>
      <c r="AE247" s="32"/>
      <c r="AR247" s="156" t="s">
        <v>212</v>
      </c>
      <c r="AT247" s="156" t="s">
        <v>208</v>
      </c>
      <c r="AU247" s="156" t="s">
        <v>87</v>
      </c>
      <c r="AY247" s="17" t="s">
        <v>207</v>
      </c>
      <c r="BE247" s="157">
        <f>IF(N247="základní",J247,0)</f>
        <v>0</v>
      </c>
      <c r="BF247" s="157">
        <f>IF(N247="snížená",J247,0)</f>
        <v>0</v>
      </c>
      <c r="BG247" s="157">
        <f>IF(N247="zákl. přenesená",J247,0)</f>
        <v>0</v>
      </c>
      <c r="BH247" s="157">
        <f>IF(N247="sníž. přenesená",J247,0)</f>
        <v>0</v>
      </c>
      <c r="BI247" s="157">
        <f>IF(N247="nulová",J247,0)</f>
        <v>0</v>
      </c>
      <c r="BJ247" s="17" t="s">
        <v>87</v>
      </c>
      <c r="BK247" s="157">
        <f>ROUND(I247*H247,2)</f>
        <v>0</v>
      </c>
      <c r="BL247" s="17" t="s">
        <v>212</v>
      </c>
      <c r="BM247" s="156" t="s">
        <v>587</v>
      </c>
    </row>
    <row r="248" spans="1:47" s="2" customFormat="1" ht="12">
      <c r="A248" s="32"/>
      <c r="B248" s="33"/>
      <c r="C248" s="32"/>
      <c r="D248" s="158" t="s">
        <v>213</v>
      </c>
      <c r="E248" s="32"/>
      <c r="F248" s="159" t="s">
        <v>305</v>
      </c>
      <c r="G248" s="32"/>
      <c r="H248" s="32"/>
      <c r="I248" s="160"/>
      <c r="J248" s="32"/>
      <c r="K248" s="32"/>
      <c r="L248" s="33"/>
      <c r="M248" s="161"/>
      <c r="N248" s="162"/>
      <c r="O248" s="58"/>
      <c r="P248" s="58"/>
      <c r="Q248" s="58"/>
      <c r="R248" s="58"/>
      <c r="S248" s="58"/>
      <c r="T248" s="59"/>
      <c r="U248" s="32"/>
      <c r="V248" s="32"/>
      <c r="W248" s="32"/>
      <c r="X248" s="32"/>
      <c r="Y248" s="32"/>
      <c r="Z248" s="32"/>
      <c r="AA248" s="32"/>
      <c r="AB248" s="32"/>
      <c r="AC248" s="32"/>
      <c r="AD248" s="32"/>
      <c r="AE248" s="32"/>
      <c r="AT248" s="17" t="s">
        <v>213</v>
      </c>
      <c r="AU248" s="17" t="s">
        <v>87</v>
      </c>
    </row>
    <row r="249" spans="1:65" s="2" customFormat="1" ht="21.75" customHeight="1">
      <c r="A249" s="32"/>
      <c r="B249" s="143"/>
      <c r="C249" s="144" t="s">
        <v>588</v>
      </c>
      <c r="D249" s="144" t="s">
        <v>208</v>
      </c>
      <c r="E249" s="145" t="s">
        <v>506</v>
      </c>
      <c r="F249" s="146" t="s">
        <v>507</v>
      </c>
      <c r="G249" s="147" t="s">
        <v>257</v>
      </c>
      <c r="H249" s="148">
        <v>1</v>
      </c>
      <c r="I249" s="149"/>
      <c r="J249" s="150">
        <f>ROUND(I249*H249,2)</f>
        <v>0</v>
      </c>
      <c r="K249" s="151"/>
      <c r="L249" s="33"/>
      <c r="M249" s="152" t="s">
        <v>1</v>
      </c>
      <c r="N249" s="153" t="s">
        <v>44</v>
      </c>
      <c r="O249" s="58"/>
      <c r="P249" s="154">
        <f>O249*H249</f>
        <v>0</v>
      </c>
      <c r="Q249" s="154">
        <v>0</v>
      </c>
      <c r="R249" s="154">
        <f>Q249*H249</f>
        <v>0</v>
      </c>
      <c r="S249" s="154">
        <v>0</v>
      </c>
      <c r="T249" s="155">
        <f>S249*H249</f>
        <v>0</v>
      </c>
      <c r="U249" s="32"/>
      <c r="V249" s="32"/>
      <c r="W249" s="32"/>
      <c r="X249" s="32"/>
      <c r="Y249" s="32"/>
      <c r="Z249" s="32"/>
      <c r="AA249" s="32"/>
      <c r="AB249" s="32"/>
      <c r="AC249" s="32"/>
      <c r="AD249" s="32"/>
      <c r="AE249" s="32"/>
      <c r="AR249" s="156" t="s">
        <v>212</v>
      </c>
      <c r="AT249" s="156" t="s">
        <v>208</v>
      </c>
      <c r="AU249" s="156" t="s">
        <v>87</v>
      </c>
      <c r="AY249" s="17" t="s">
        <v>207</v>
      </c>
      <c r="BE249" s="157">
        <f>IF(N249="základní",J249,0)</f>
        <v>0</v>
      </c>
      <c r="BF249" s="157">
        <f>IF(N249="snížená",J249,0)</f>
        <v>0</v>
      </c>
      <c r="BG249" s="157">
        <f>IF(N249="zákl. přenesená",J249,0)</f>
        <v>0</v>
      </c>
      <c r="BH249" s="157">
        <f>IF(N249="sníž. přenesená",J249,0)</f>
        <v>0</v>
      </c>
      <c r="BI249" s="157">
        <f>IF(N249="nulová",J249,0)</f>
        <v>0</v>
      </c>
      <c r="BJ249" s="17" t="s">
        <v>87</v>
      </c>
      <c r="BK249" s="157">
        <f>ROUND(I249*H249,2)</f>
        <v>0</v>
      </c>
      <c r="BL249" s="17" t="s">
        <v>212</v>
      </c>
      <c r="BM249" s="156" t="s">
        <v>589</v>
      </c>
    </row>
    <row r="250" spans="1:47" s="2" customFormat="1" ht="12">
      <c r="A250" s="32"/>
      <c r="B250" s="33"/>
      <c r="C250" s="32"/>
      <c r="D250" s="158" t="s">
        <v>213</v>
      </c>
      <c r="E250" s="32"/>
      <c r="F250" s="159" t="s">
        <v>507</v>
      </c>
      <c r="G250" s="32"/>
      <c r="H250" s="32"/>
      <c r="I250" s="160"/>
      <c r="J250" s="32"/>
      <c r="K250" s="32"/>
      <c r="L250" s="33"/>
      <c r="M250" s="161"/>
      <c r="N250" s="162"/>
      <c r="O250" s="58"/>
      <c r="P250" s="58"/>
      <c r="Q250" s="58"/>
      <c r="R250" s="58"/>
      <c r="S250" s="58"/>
      <c r="T250" s="59"/>
      <c r="U250" s="32"/>
      <c r="V250" s="32"/>
      <c r="W250" s="32"/>
      <c r="X250" s="32"/>
      <c r="Y250" s="32"/>
      <c r="Z250" s="32"/>
      <c r="AA250" s="32"/>
      <c r="AB250" s="32"/>
      <c r="AC250" s="32"/>
      <c r="AD250" s="32"/>
      <c r="AE250" s="32"/>
      <c r="AT250" s="17" t="s">
        <v>213</v>
      </c>
      <c r="AU250" s="17" t="s">
        <v>87</v>
      </c>
    </row>
    <row r="251" spans="1:65" s="2" customFormat="1" ht="33" customHeight="1">
      <c r="A251" s="32"/>
      <c r="B251" s="143"/>
      <c r="C251" s="144" t="s">
        <v>309</v>
      </c>
      <c r="D251" s="144" t="s">
        <v>208</v>
      </c>
      <c r="E251" s="145" t="s">
        <v>307</v>
      </c>
      <c r="F251" s="146" t="s">
        <v>308</v>
      </c>
      <c r="G251" s="147" t="s">
        <v>211</v>
      </c>
      <c r="H251" s="148">
        <v>1</v>
      </c>
      <c r="I251" s="149"/>
      <c r="J251" s="150">
        <f>ROUND(I251*H251,2)</f>
        <v>0</v>
      </c>
      <c r="K251" s="151"/>
      <c r="L251" s="33"/>
      <c r="M251" s="152" t="s">
        <v>1</v>
      </c>
      <c r="N251" s="153" t="s">
        <v>44</v>
      </c>
      <c r="O251" s="58"/>
      <c r="P251" s="154">
        <f>O251*H251</f>
        <v>0</v>
      </c>
      <c r="Q251" s="154">
        <v>0</v>
      </c>
      <c r="R251" s="154">
        <f>Q251*H251</f>
        <v>0</v>
      </c>
      <c r="S251" s="154">
        <v>0</v>
      </c>
      <c r="T251" s="155">
        <f>S251*H251</f>
        <v>0</v>
      </c>
      <c r="U251" s="32"/>
      <c r="V251" s="32"/>
      <c r="W251" s="32"/>
      <c r="X251" s="32"/>
      <c r="Y251" s="32"/>
      <c r="Z251" s="32"/>
      <c r="AA251" s="32"/>
      <c r="AB251" s="32"/>
      <c r="AC251" s="32"/>
      <c r="AD251" s="32"/>
      <c r="AE251" s="32"/>
      <c r="AR251" s="156" t="s">
        <v>212</v>
      </c>
      <c r="AT251" s="156" t="s">
        <v>208</v>
      </c>
      <c r="AU251" s="156" t="s">
        <v>87</v>
      </c>
      <c r="AY251" s="17" t="s">
        <v>207</v>
      </c>
      <c r="BE251" s="157">
        <f>IF(N251="základní",J251,0)</f>
        <v>0</v>
      </c>
      <c r="BF251" s="157">
        <f>IF(N251="snížená",J251,0)</f>
        <v>0</v>
      </c>
      <c r="BG251" s="157">
        <f>IF(N251="zákl. přenesená",J251,0)</f>
        <v>0</v>
      </c>
      <c r="BH251" s="157">
        <f>IF(N251="sníž. přenesená",J251,0)</f>
        <v>0</v>
      </c>
      <c r="BI251" s="157">
        <f>IF(N251="nulová",J251,0)</f>
        <v>0</v>
      </c>
      <c r="BJ251" s="17" t="s">
        <v>87</v>
      </c>
      <c r="BK251" s="157">
        <f>ROUND(I251*H251,2)</f>
        <v>0</v>
      </c>
      <c r="BL251" s="17" t="s">
        <v>212</v>
      </c>
      <c r="BM251" s="156" t="s">
        <v>590</v>
      </c>
    </row>
    <row r="252" spans="1:47" s="2" customFormat="1" ht="19.5">
      <c r="A252" s="32"/>
      <c r="B252" s="33"/>
      <c r="C252" s="32"/>
      <c r="D252" s="158" t="s">
        <v>213</v>
      </c>
      <c r="E252" s="32"/>
      <c r="F252" s="159" t="s">
        <v>308</v>
      </c>
      <c r="G252" s="32"/>
      <c r="H252" s="32"/>
      <c r="I252" s="160"/>
      <c r="J252" s="32"/>
      <c r="K252" s="32"/>
      <c r="L252" s="33"/>
      <c r="M252" s="161"/>
      <c r="N252" s="162"/>
      <c r="O252" s="58"/>
      <c r="P252" s="58"/>
      <c r="Q252" s="58"/>
      <c r="R252" s="58"/>
      <c r="S252" s="58"/>
      <c r="T252" s="59"/>
      <c r="U252" s="32"/>
      <c r="V252" s="32"/>
      <c r="W252" s="32"/>
      <c r="X252" s="32"/>
      <c r="Y252" s="32"/>
      <c r="Z252" s="32"/>
      <c r="AA252" s="32"/>
      <c r="AB252" s="32"/>
      <c r="AC252" s="32"/>
      <c r="AD252" s="32"/>
      <c r="AE252" s="32"/>
      <c r="AT252" s="17" t="s">
        <v>213</v>
      </c>
      <c r="AU252" s="17" t="s">
        <v>87</v>
      </c>
    </row>
    <row r="253" spans="1:65" s="2" customFormat="1" ht="33" customHeight="1">
      <c r="A253" s="32"/>
      <c r="B253" s="143"/>
      <c r="C253" s="144" t="s">
        <v>591</v>
      </c>
      <c r="D253" s="144" t="s">
        <v>208</v>
      </c>
      <c r="E253" s="145" t="s">
        <v>311</v>
      </c>
      <c r="F253" s="146" t="s">
        <v>312</v>
      </c>
      <c r="G253" s="147" t="s">
        <v>313</v>
      </c>
      <c r="H253" s="148">
        <v>50</v>
      </c>
      <c r="I253" s="149"/>
      <c r="J253" s="150">
        <f>ROUND(I253*H253,2)</f>
        <v>0</v>
      </c>
      <c r="K253" s="151"/>
      <c r="L253" s="33"/>
      <c r="M253" s="152" t="s">
        <v>1</v>
      </c>
      <c r="N253" s="153" t="s">
        <v>44</v>
      </c>
      <c r="O253" s="58"/>
      <c r="P253" s="154">
        <f>O253*H253</f>
        <v>0</v>
      </c>
      <c r="Q253" s="154">
        <v>0</v>
      </c>
      <c r="R253" s="154">
        <f>Q253*H253</f>
        <v>0</v>
      </c>
      <c r="S253" s="154">
        <v>0</v>
      </c>
      <c r="T253" s="155">
        <f>S253*H253</f>
        <v>0</v>
      </c>
      <c r="U253" s="32"/>
      <c r="V253" s="32"/>
      <c r="W253" s="32"/>
      <c r="X253" s="32"/>
      <c r="Y253" s="32"/>
      <c r="Z253" s="32"/>
      <c r="AA253" s="32"/>
      <c r="AB253" s="32"/>
      <c r="AC253" s="32"/>
      <c r="AD253" s="32"/>
      <c r="AE253" s="32"/>
      <c r="AR253" s="156" t="s">
        <v>212</v>
      </c>
      <c r="AT253" s="156" t="s">
        <v>208</v>
      </c>
      <c r="AU253" s="156" t="s">
        <v>87</v>
      </c>
      <c r="AY253" s="17" t="s">
        <v>207</v>
      </c>
      <c r="BE253" s="157">
        <f>IF(N253="základní",J253,0)</f>
        <v>0</v>
      </c>
      <c r="BF253" s="157">
        <f>IF(N253="snížená",J253,0)</f>
        <v>0</v>
      </c>
      <c r="BG253" s="157">
        <f>IF(N253="zákl. přenesená",J253,0)</f>
        <v>0</v>
      </c>
      <c r="BH253" s="157">
        <f>IF(N253="sníž. přenesená",J253,0)</f>
        <v>0</v>
      </c>
      <c r="BI253" s="157">
        <f>IF(N253="nulová",J253,0)</f>
        <v>0</v>
      </c>
      <c r="BJ253" s="17" t="s">
        <v>87</v>
      </c>
      <c r="BK253" s="157">
        <f>ROUND(I253*H253,2)</f>
        <v>0</v>
      </c>
      <c r="BL253" s="17" t="s">
        <v>212</v>
      </c>
      <c r="BM253" s="156" t="s">
        <v>592</v>
      </c>
    </row>
    <row r="254" spans="1:47" s="2" customFormat="1" ht="19.5">
      <c r="A254" s="32"/>
      <c r="B254" s="33"/>
      <c r="C254" s="32"/>
      <c r="D254" s="158" t="s">
        <v>213</v>
      </c>
      <c r="E254" s="32"/>
      <c r="F254" s="159" t="s">
        <v>312</v>
      </c>
      <c r="G254" s="32"/>
      <c r="H254" s="32"/>
      <c r="I254" s="160"/>
      <c r="J254" s="32"/>
      <c r="K254" s="32"/>
      <c r="L254" s="33"/>
      <c r="M254" s="161"/>
      <c r="N254" s="162"/>
      <c r="O254" s="58"/>
      <c r="P254" s="58"/>
      <c r="Q254" s="58"/>
      <c r="R254" s="58"/>
      <c r="S254" s="58"/>
      <c r="T254" s="59"/>
      <c r="U254" s="32"/>
      <c r="V254" s="32"/>
      <c r="W254" s="32"/>
      <c r="X254" s="32"/>
      <c r="Y254" s="32"/>
      <c r="Z254" s="32"/>
      <c r="AA254" s="32"/>
      <c r="AB254" s="32"/>
      <c r="AC254" s="32"/>
      <c r="AD254" s="32"/>
      <c r="AE254" s="32"/>
      <c r="AT254" s="17" t="s">
        <v>213</v>
      </c>
      <c r="AU254" s="17" t="s">
        <v>87</v>
      </c>
    </row>
    <row r="255" spans="1:65" s="2" customFormat="1" ht="33" customHeight="1">
      <c r="A255" s="32"/>
      <c r="B255" s="143"/>
      <c r="C255" s="144" t="s">
        <v>314</v>
      </c>
      <c r="D255" s="144" t="s">
        <v>208</v>
      </c>
      <c r="E255" s="145" t="s">
        <v>315</v>
      </c>
      <c r="F255" s="146" t="s">
        <v>316</v>
      </c>
      <c r="G255" s="147" t="s">
        <v>257</v>
      </c>
      <c r="H255" s="148">
        <v>1</v>
      </c>
      <c r="I255" s="149"/>
      <c r="J255" s="150">
        <f>ROUND(I255*H255,2)</f>
        <v>0</v>
      </c>
      <c r="K255" s="151"/>
      <c r="L255" s="33"/>
      <c r="M255" s="152" t="s">
        <v>1</v>
      </c>
      <c r="N255" s="153" t="s">
        <v>44</v>
      </c>
      <c r="O255" s="58"/>
      <c r="P255" s="154">
        <f>O255*H255</f>
        <v>0</v>
      </c>
      <c r="Q255" s="154">
        <v>0</v>
      </c>
      <c r="R255" s="154">
        <f>Q255*H255</f>
        <v>0</v>
      </c>
      <c r="S255" s="154">
        <v>0</v>
      </c>
      <c r="T255" s="155">
        <f>S255*H255</f>
        <v>0</v>
      </c>
      <c r="U255" s="32"/>
      <c r="V255" s="32"/>
      <c r="W255" s="32"/>
      <c r="X255" s="32"/>
      <c r="Y255" s="32"/>
      <c r="Z255" s="32"/>
      <c r="AA255" s="32"/>
      <c r="AB255" s="32"/>
      <c r="AC255" s="32"/>
      <c r="AD255" s="32"/>
      <c r="AE255" s="32"/>
      <c r="AR255" s="156" t="s">
        <v>212</v>
      </c>
      <c r="AT255" s="156" t="s">
        <v>208</v>
      </c>
      <c r="AU255" s="156" t="s">
        <v>87</v>
      </c>
      <c r="AY255" s="17" t="s">
        <v>207</v>
      </c>
      <c r="BE255" s="157">
        <f>IF(N255="základní",J255,0)</f>
        <v>0</v>
      </c>
      <c r="BF255" s="157">
        <f>IF(N255="snížená",J255,0)</f>
        <v>0</v>
      </c>
      <c r="BG255" s="157">
        <f>IF(N255="zákl. přenesená",J255,0)</f>
        <v>0</v>
      </c>
      <c r="BH255" s="157">
        <f>IF(N255="sníž. přenesená",J255,0)</f>
        <v>0</v>
      </c>
      <c r="BI255" s="157">
        <f>IF(N255="nulová",J255,0)</f>
        <v>0</v>
      </c>
      <c r="BJ255" s="17" t="s">
        <v>87</v>
      </c>
      <c r="BK255" s="157">
        <f>ROUND(I255*H255,2)</f>
        <v>0</v>
      </c>
      <c r="BL255" s="17" t="s">
        <v>212</v>
      </c>
      <c r="BM255" s="156" t="s">
        <v>593</v>
      </c>
    </row>
    <row r="256" spans="1:47" s="2" customFormat="1" ht="19.5">
      <c r="A256" s="32"/>
      <c r="B256" s="33"/>
      <c r="C256" s="32"/>
      <c r="D256" s="158" t="s">
        <v>213</v>
      </c>
      <c r="E256" s="32"/>
      <c r="F256" s="159" t="s">
        <v>316</v>
      </c>
      <c r="G256" s="32"/>
      <c r="H256" s="32"/>
      <c r="I256" s="160"/>
      <c r="J256" s="32"/>
      <c r="K256" s="32"/>
      <c r="L256" s="33"/>
      <c r="M256" s="161"/>
      <c r="N256" s="162"/>
      <c r="O256" s="58"/>
      <c r="P256" s="58"/>
      <c r="Q256" s="58"/>
      <c r="R256" s="58"/>
      <c r="S256" s="58"/>
      <c r="T256" s="59"/>
      <c r="U256" s="32"/>
      <c r="V256" s="32"/>
      <c r="W256" s="32"/>
      <c r="X256" s="32"/>
      <c r="Y256" s="32"/>
      <c r="Z256" s="32"/>
      <c r="AA256" s="32"/>
      <c r="AB256" s="32"/>
      <c r="AC256" s="32"/>
      <c r="AD256" s="32"/>
      <c r="AE256" s="32"/>
      <c r="AT256" s="17" t="s">
        <v>213</v>
      </c>
      <c r="AU256" s="17" t="s">
        <v>87</v>
      </c>
    </row>
    <row r="257" spans="1:65" s="2" customFormat="1" ht="21.75" customHeight="1">
      <c r="A257" s="32"/>
      <c r="B257" s="143"/>
      <c r="C257" s="144" t="s">
        <v>594</v>
      </c>
      <c r="D257" s="144" t="s">
        <v>208</v>
      </c>
      <c r="E257" s="145" t="s">
        <v>595</v>
      </c>
      <c r="F257" s="146" t="s">
        <v>596</v>
      </c>
      <c r="G257" s="147" t="s">
        <v>257</v>
      </c>
      <c r="H257" s="148">
        <v>1</v>
      </c>
      <c r="I257" s="149"/>
      <c r="J257" s="150">
        <f>ROUND(I257*H257,2)</f>
        <v>0</v>
      </c>
      <c r="K257" s="151"/>
      <c r="L257" s="33"/>
      <c r="M257" s="152" t="s">
        <v>1</v>
      </c>
      <c r="N257" s="153" t="s">
        <v>44</v>
      </c>
      <c r="O257" s="58"/>
      <c r="P257" s="154">
        <f>O257*H257</f>
        <v>0</v>
      </c>
      <c r="Q257" s="154">
        <v>0</v>
      </c>
      <c r="R257" s="154">
        <f>Q257*H257</f>
        <v>0</v>
      </c>
      <c r="S257" s="154">
        <v>0</v>
      </c>
      <c r="T257" s="155">
        <f>S257*H257</f>
        <v>0</v>
      </c>
      <c r="U257" s="32"/>
      <c r="V257" s="32"/>
      <c r="W257" s="32"/>
      <c r="X257" s="32"/>
      <c r="Y257" s="32"/>
      <c r="Z257" s="32"/>
      <c r="AA257" s="32"/>
      <c r="AB257" s="32"/>
      <c r="AC257" s="32"/>
      <c r="AD257" s="32"/>
      <c r="AE257" s="32"/>
      <c r="AR257" s="156" t="s">
        <v>212</v>
      </c>
      <c r="AT257" s="156" t="s">
        <v>208</v>
      </c>
      <c r="AU257" s="156" t="s">
        <v>87</v>
      </c>
      <c r="AY257" s="17" t="s">
        <v>207</v>
      </c>
      <c r="BE257" s="157">
        <f>IF(N257="základní",J257,0)</f>
        <v>0</v>
      </c>
      <c r="BF257" s="157">
        <f>IF(N257="snížená",J257,0)</f>
        <v>0</v>
      </c>
      <c r="BG257" s="157">
        <f>IF(N257="zákl. přenesená",J257,0)</f>
        <v>0</v>
      </c>
      <c r="BH257" s="157">
        <f>IF(N257="sníž. přenesená",J257,0)</f>
        <v>0</v>
      </c>
      <c r="BI257" s="157">
        <f>IF(N257="nulová",J257,0)</f>
        <v>0</v>
      </c>
      <c r="BJ257" s="17" t="s">
        <v>87</v>
      </c>
      <c r="BK257" s="157">
        <f>ROUND(I257*H257,2)</f>
        <v>0</v>
      </c>
      <c r="BL257" s="17" t="s">
        <v>212</v>
      </c>
      <c r="BM257" s="156" t="s">
        <v>597</v>
      </c>
    </row>
    <row r="258" spans="1:47" s="2" customFormat="1" ht="12">
      <c r="A258" s="32"/>
      <c r="B258" s="33"/>
      <c r="C258" s="32"/>
      <c r="D258" s="158" t="s">
        <v>213</v>
      </c>
      <c r="E258" s="32"/>
      <c r="F258" s="159" t="s">
        <v>596</v>
      </c>
      <c r="G258" s="32"/>
      <c r="H258" s="32"/>
      <c r="I258" s="160"/>
      <c r="J258" s="32"/>
      <c r="K258" s="32"/>
      <c r="L258" s="33"/>
      <c r="M258" s="161"/>
      <c r="N258" s="162"/>
      <c r="O258" s="58"/>
      <c r="P258" s="58"/>
      <c r="Q258" s="58"/>
      <c r="R258" s="58"/>
      <c r="S258" s="58"/>
      <c r="T258" s="59"/>
      <c r="U258" s="32"/>
      <c r="V258" s="32"/>
      <c r="W258" s="32"/>
      <c r="X258" s="32"/>
      <c r="Y258" s="32"/>
      <c r="Z258" s="32"/>
      <c r="AA258" s="32"/>
      <c r="AB258" s="32"/>
      <c r="AC258" s="32"/>
      <c r="AD258" s="32"/>
      <c r="AE258" s="32"/>
      <c r="AT258" s="17" t="s">
        <v>213</v>
      </c>
      <c r="AU258" s="17" t="s">
        <v>87</v>
      </c>
    </row>
    <row r="259" spans="1:65" s="2" customFormat="1" ht="16.5" customHeight="1">
      <c r="A259" s="32"/>
      <c r="B259" s="143"/>
      <c r="C259" s="144" t="s">
        <v>317</v>
      </c>
      <c r="D259" s="144" t="s">
        <v>208</v>
      </c>
      <c r="E259" s="145" t="s">
        <v>319</v>
      </c>
      <c r="F259" s="146" t="s">
        <v>320</v>
      </c>
      <c r="G259" s="147" t="s">
        <v>321</v>
      </c>
      <c r="H259" s="148">
        <v>0.4</v>
      </c>
      <c r="I259" s="149"/>
      <c r="J259" s="150">
        <f>ROUND(I259*H259,2)</f>
        <v>0</v>
      </c>
      <c r="K259" s="151"/>
      <c r="L259" s="33"/>
      <c r="M259" s="152" t="s">
        <v>1</v>
      </c>
      <c r="N259" s="153" t="s">
        <v>44</v>
      </c>
      <c r="O259" s="58"/>
      <c r="P259" s="154">
        <f>O259*H259</f>
        <v>0</v>
      </c>
      <c r="Q259" s="154">
        <v>0</v>
      </c>
      <c r="R259" s="154">
        <f>Q259*H259</f>
        <v>0</v>
      </c>
      <c r="S259" s="154">
        <v>0</v>
      </c>
      <c r="T259" s="155">
        <f>S259*H259</f>
        <v>0</v>
      </c>
      <c r="U259" s="32"/>
      <c r="V259" s="32"/>
      <c r="W259" s="32"/>
      <c r="X259" s="32"/>
      <c r="Y259" s="32"/>
      <c r="Z259" s="32"/>
      <c r="AA259" s="32"/>
      <c r="AB259" s="32"/>
      <c r="AC259" s="32"/>
      <c r="AD259" s="32"/>
      <c r="AE259" s="32"/>
      <c r="AR259" s="156" t="s">
        <v>212</v>
      </c>
      <c r="AT259" s="156" t="s">
        <v>208</v>
      </c>
      <c r="AU259" s="156" t="s">
        <v>87</v>
      </c>
      <c r="AY259" s="17" t="s">
        <v>207</v>
      </c>
      <c r="BE259" s="157">
        <f>IF(N259="základní",J259,0)</f>
        <v>0</v>
      </c>
      <c r="BF259" s="157">
        <f>IF(N259="snížená",J259,0)</f>
        <v>0</v>
      </c>
      <c r="BG259" s="157">
        <f>IF(N259="zákl. přenesená",J259,0)</f>
        <v>0</v>
      </c>
      <c r="BH259" s="157">
        <f>IF(N259="sníž. přenesená",J259,0)</f>
        <v>0</v>
      </c>
      <c r="BI259" s="157">
        <f>IF(N259="nulová",J259,0)</f>
        <v>0</v>
      </c>
      <c r="BJ259" s="17" t="s">
        <v>87</v>
      </c>
      <c r="BK259" s="157">
        <f>ROUND(I259*H259,2)</f>
        <v>0</v>
      </c>
      <c r="BL259" s="17" t="s">
        <v>212</v>
      </c>
      <c r="BM259" s="156" t="s">
        <v>598</v>
      </c>
    </row>
    <row r="260" spans="1:47" s="2" customFormat="1" ht="12">
      <c r="A260" s="32"/>
      <c r="B260" s="33"/>
      <c r="C260" s="32"/>
      <c r="D260" s="158" t="s">
        <v>213</v>
      </c>
      <c r="E260" s="32"/>
      <c r="F260" s="159" t="s">
        <v>320</v>
      </c>
      <c r="G260" s="32"/>
      <c r="H260" s="32"/>
      <c r="I260" s="160"/>
      <c r="J260" s="32"/>
      <c r="K260" s="32"/>
      <c r="L260" s="33"/>
      <c r="M260" s="161"/>
      <c r="N260" s="162"/>
      <c r="O260" s="58"/>
      <c r="P260" s="58"/>
      <c r="Q260" s="58"/>
      <c r="R260" s="58"/>
      <c r="S260" s="58"/>
      <c r="T260" s="59"/>
      <c r="U260" s="32"/>
      <c r="V260" s="32"/>
      <c r="W260" s="32"/>
      <c r="X260" s="32"/>
      <c r="Y260" s="32"/>
      <c r="Z260" s="32"/>
      <c r="AA260" s="32"/>
      <c r="AB260" s="32"/>
      <c r="AC260" s="32"/>
      <c r="AD260" s="32"/>
      <c r="AE260" s="32"/>
      <c r="AT260" s="17" t="s">
        <v>213</v>
      </c>
      <c r="AU260" s="17" t="s">
        <v>87</v>
      </c>
    </row>
    <row r="261" spans="1:65" s="2" customFormat="1" ht="21.75" customHeight="1">
      <c r="A261" s="32"/>
      <c r="B261" s="143"/>
      <c r="C261" s="144" t="s">
        <v>599</v>
      </c>
      <c r="D261" s="144" t="s">
        <v>208</v>
      </c>
      <c r="E261" s="145" t="s">
        <v>323</v>
      </c>
      <c r="F261" s="146" t="s">
        <v>324</v>
      </c>
      <c r="G261" s="147" t="s">
        <v>325</v>
      </c>
      <c r="H261" s="148">
        <v>16</v>
      </c>
      <c r="I261" s="149"/>
      <c r="J261" s="150">
        <f>ROUND(I261*H261,2)</f>
        <v>0</v>
      </c>
      <c r="K261" s="151"/>
      <c r="L261" s="33"/>
      <c r="M261" s="152" t="s">
        <v>1</v>
      </c>
      <c r="N261" s="153" t="s">
        <v>44</v>
      </c>
      <c r="O261" s="58"/>
      <c r="P261" s="154">
        <f>O261*H261</f>
        <v>0</v>
      </c>
      <c r="Q261" s="154">
        <v>0</v>
      </c>
      <c r="R261" s="154">
        <f>Q261*H261</f>
        <v>0</v>
      </c>
      <c r="S261" s="154">
        <v>0</v>
      </c>
      <c r="T261" s="155">
        <f>S261*H261</f>
        <v>0</v>
      </c>
      <c r="U261" s="32"/>
      <c r="V261" s="32"/>
      <c r="W261" s="32"/>
      <c r="X261" s="32"/>
      <c r="Y261" s="32"/>
      <c r="Z261" s="32"/>
      <c r="AA261" s="32"/>
      <c r="AB261" s="32"/>
      <c r="AC261" s="32"/>
      <c r="AD261" s="32"/>
      <c r="AE261" s="32"/>
      <c r="AR261" s="156" t="s">
        <v>212</v>
      </c>
      <c r="AT261" s="156" t="s">
        <v>208</v>
      </c>
      <c r="AU261" s="156" t="s">
        <v>87</v>
      </c>
      <c r="AY261" s="17" t="s">
        <v>207</v>
      </c>
      <c r="BE261" s="157">
        <f>IF(N261="základní",J261,0)</f>
        <v>0</v>
      </c>
      <c r="BF261" s="157">
        <f>IF(N261="snížená",J261,0)</f>
        <v>0</v>
      </c>
      <c r="BG261" s="157">
        <f>IF(N261="zákl. přenesená",J261,0)</f>
        <v>0</v>
      </c>
      <c r="BH261" s="157">
        <f>IF(N261="sníž. přenesená",J261,0)</f>
        <v>0</v>
      </c>
      <c r="BI261" s="157">
        <f>IF(N261="nulová",J261,0)</f>
        <v>0</v>
      </c>
      <c r="BJ261" s="17" t="s">
        <v>87</v>
      </c>
      <c r="BK261" s="157">
        <f>ROUND(I261*H261,2)</f>
        <v>0</v>
      </c>
      <c r="BL261" s="17" t="s">
        <v>212</v>
      </c>
      <c r="BM261" s="156" t="s">
        <v>600</v>
      </c>
    </row>
    <row r="262" spans="1:47" s="2" customFormat="1" ht="12">
      <c r="A262" s="32"/>
      <c r="B262" s="33"/>
      <c r="C262" s="32"/>
      <c r="D262" s="158" t="s">
        <v>213</v>
      </c>
      <c r="E262" s="32"/>
      <c r="F262" s="159" t="s">
        <v>324</v>
      </c>
      <c r="G262" s="32"/>
      <c r="H262" s="32"/>
      <c r="I262" s="160"/>
      <c r="J262" s="32"/>
      <c r="K262" s="32"/>
      <c r="L262" s="33"/>
      <c r="M262" s="161"/>
      <c r="N262" s="162"/>
      <c r="O262" s="58"/>
      <c r="P262" s="58"/>
      <c r="Q262" s="58"/>
      <c r="R262" s="58"/>
      <c r="S262" s="58"/>
      <c r="T262" s="59"/>
      <c r="U262" s="32"/>
      <c r="V262" s="32"/>
      <c r="W262" s="32"/>
      <c r="X262" s="32"/>
      <c r="Y262" s="32"/>
      <c r="Z262" s="32"/>
      <c r="AA262" s="32"/>
      <c r="AB262" s="32"/>
      <c r="AC262" s="32"/>
      <c r="AD262" s="32"/>
      <c r="AE262" s="32"/>
      <c r="AT262" s="17" t="s">
        <v>213</v>
      </c>
      <c r="AU262" s="17" t="s">
        <v>87</v>
      </c>
    </row>
    <row r="263" spans="1:65" s="2" customFormat="1" ht="16.5" customHeight="1">
      <c r="A263" s="32"/>
      <c r="B263" s="143"/>
      <c r="C263" s="144" t="s">
        <v>322</v>
      </c>
      <c r="D263" s="144" t="s">
        <v>208</v>
      </c>
      <c r="E263" s="145" t="s">
        <v>328</v>
      </c>
      <c r="F263" s="146" t="s">
        <v>329</v>
      </c>
      <c r="G263" s="147" t="s">
        <v>325</v>
      </c>
      <c r="H263" s="148">
        <v>48</v>
      </c>
      <c r="I263" s="149"/>
      <c r="J263" s="150">
        <f>ROUND(I263*H263,2)</f>
        <v>0</v>
      </c>
      <c r="K263" s="151"/>
      <c r="L263" s="33"/>
      <c r="M263" s="152" t="s">
        <v>1</v>
      </c>
      <c r="N263" s="153" t="s">
        <v>44</v>
      </c>
      <c r="O263" s="58"/>
      <c r="P263" s="154">
        <f>O263*H263</f>
        <v>0</v>
      </c>
      <c r="Q263" s="154">
        <v>0</v>
      </c>
      <c r="R263" s="154">
        <f>Q263*H263</f>
        <v>0</v>
      </c>
      <c r="S263" s="154">
        <v>0</v>
      </c>
      <c r="T263" s="155">
        <f>S263*H263</f>
        <v>0</v>
      </c>
      <c r="U263" s="32"/>
      <c r="V263" s="32"/>
      <c r="W263" s="32"/>
      <c r="X263" s="32"/>
      <c r="Y263" s="32"/>
      <c r="Z263" s="32"/>
      <c r="AA263" s="32"/>
      <c r="AB263" s="32"/>
      <c r="AC263" s="32"/>
      <c r="AD263" s="32"/>
      <c r="AE263" s="32"/>
      <c r="AR263" s="156" t="s">
        <v>212</v>
      </c>
      <c r="AT263" s="156" t="s">
        <v>208</v>
      </c>
      <c r="AU263" s="156" t="s">
        <v>87</v>
      </c>
      <c r="AY263" s="17" t="s">
        <v>207</v>
      </c>
      <c r="BE263" s="157">
        <f>IF(N263="základní",J263,0)</f>
        <v>0</v>
      </c>
      <c r="BF263" s="157">
        <f>IF(N263="snížená",J263,0)</f>
        <v>0</v>
      </c>
      <c r="BG263" s="157">
        <f>IF(N263="zákl. přenesená",J263,0)</f>
        <v>0</v>
      </c>
      <c r="BH263" s="157">
        <f>IF(N263="sníž. přenesená",J263,0)</f>
        <v>0</v>
      </c>
      <c r="BI263" s="157">
        <f>IF(N263="nulová",J263,0)</f>
        <v>0</v>
      </c>
      <c r="BJ263" s="17" t="s">
        <v>87</v>
      </c>
      <c r="BK263" s="157">
        <f>ROUND(I263*H263,2)</f>
        <v>0</v>
      </c>
      <c r="BL263" s="17" t="s">
        <v>212</v>
      </c>
      <c r="BM263" s="156" t="s">
        <v>601</v>
      </c>
    </row>
    <row r="264" spans="1:47" s="2" customFormat="1" ht="12">
      <c r="A264" s="32"/>
      <c r="B264" s="33"/>
      <c r="C264" s="32"/>
      <c r="D264" s="158" t="s">
        <v>213</v>
      </c>
      <c r="E264" s="32"/>
      <c r="F264" s="159" t="s">
        <v>329</v>
      </c>
      <c r="G264" s="32"/>
      <c r="H264" s="32"/>
      <c r="I264" s="160"/>
      <c r="J264" s="32"/>
      <c r="K264" s="32"/>
      <c r="L264" s="33"/>
      <c r="M264" s="161"/>
      <c r="N264" s="162"/>
      <c r="O264" s="58"/>
      <c r="P264" s="58"/>
      <c r="Q264" s="58"/>
      <c r="R264" s="58"/>
      <c r="S264" s="58"/>
      <c r="T264" s="59"/>
      <c r="U264" s="32"/>
      <c r="V264" s="32"/>
      <c r="W264" s="32"/>
      <c r="X264" s="32"/>
      <c r="Y264" s="32"/>
      <c r="Z264" s="32"/>
      <c r="AA264" s="32"/>
      <c r="AB264" s="32"/>
      <c r="AC264" s="32"/>
      <c r="AD264" s="32"/>
      <c r="AE264" s="32"/>
      <c r="AT264" s="17" t="s">
        <v>213</v>
      </c>
      <c r="AU264" s="17" t="s">
        <v>87</v>
      </c>
    </row>
    <row r="265" spans="1:65" s="2" customFormat="1" ht="16.5" customHeight="1">
      <c r="A265" s="32"/>
      <c r="B265" s="143"/>
      <c r="C265" s="144" t="s">
        <v>602</v>
      </c>
      <c r="D265" s="144" t="s">
        <v>208</v>
      </c>
      <c r="E265" s="145" t="s">
        <v>331</v>
      </c>
      <c r="F265" s="146" t="s">
        <v>332</v>
      </c>
      <c r="G265" s="147" t="s">
        <v>333</v>
      </c>
      <c r="H265" s="148">
        <v>1</v>
      </c>
      <c r="I265" s="149"/>
      <c r="J265" s="150">
        <f>ROUND(I265*H265,2)</f>
        <v>0</v>
      </c>
      <c r="K265" s="151"/>
      <c r="L265" s="33"/>
      <c r="M265" s="152" t="s">
        <v>1</v>
      </c>
      <c r="N265" s="153" t="s">
        <v>44</v>
      </c>
      <c r="O265" s="58"/>
      <c r="P265" s="154">
        <f>O265*H265</f>
        <v>0</v>
      </c>
      <c r="Q265" s="154">
        <v>0</v>
      </c>
      <c r="R265" s="154">
        <f>Q265*H265</f>
        <v>0</v>
      </c>
      <c r="S265" s="154">
        <v>0</v>
      </c>
      <c r="T265" s="155">
        <f>S265*H265</f>
        <v>0</v>
      </c>
      <c r="U265" s="32"/>
      <c r="V265" s="32"/>
      <c r="W265" s="32"/>
      <c r="X265" s="32"/>
      <c r="Y265" s="32"/>
      <c r="Z265" s="32"/>
      <c r="AA265" s="32"/>
      <c r="AB265" s="32"/>
      <c r="AC265" s="32"/>
      <c r="AD265" s="32"/>
      <c r="AE265" s="32"/>
      <c r="AR265" s="156" t="s">
        <v>212</v>
      </c>
      <c r="AT265" s="156" t="s">
        <v>208</v>
      </c>
      <c r="AU265" s="156" t="s">
        <v>87</v>
      </c>
      <c r="AY265" s="17" t="s">
        <v>207</v>
      </c>
      <c r="BE265" s="157">
        <f>IF(N265="základní",J265,0)</f>
        <v>0</v>
      </c>
      <c r="BF265" s="157">
        <f>IF(N265="snížená",J265,0)</f>
        <v>0</v>
      </c>
      <c r="BG265" s="157">
        <f>IF(N265="zákl. přenesená",J265,0)</f>
        <v>0</v>
      </c>
      <c r="BH265" s="157">
        <f>IF(N265="sníž. přenesená",J265,0)</f>
        <v>0</v>
      </c>
      <c r="BI265" s="157">
        <f>IF(N265="nulová",J265,0)</f>
        <v>0</v>
      </c>
      <c r="BJ265" s="17" t="s">
        <v>87</v>
      </c>
      <c r="BK265" s="157">
        <f>ROUND(I265*H265,2)</f>
        <v>0</v>
      </c>
      <c r="BL265" s="17" t="s">
        <v>212</v>
      </c>
      <c r="BM265" s="156" t="s">
        <v>603</v>
      </c>
    </row>
    <row r="266" spans="1:47" s="2" customFormat="1" ht="12">
      <c r="A266" s="32"/>
      <c r="B266" s="33"/>
      <c r="C266" s="32"/>
      <c r="D266" s="158" t="s">
        <v>213</v>
      </c>
      <c r="E266" s="32"/>
      <c r="F266" s="159" t="s">
        <v>332</v>
      </c>
      <c r="G266" s="32"/>
      <c r="H266" s="32"/>
      <c r="I266" s="160"/>
      <c r="J266" s="32"/>
      <c r="K266" s="32"/>
      <c r="L266" s="33"/>
      <c r="M266" s="161"/>
      <c r="N266" s="162"/>
      <c r="O266" s="58"/>
      <c r="P266" s="58"/>
      <c r="Q266" s="58"/>
      <c r="R266" s="58"/>
      <c r="S266" s="58"/>
      <c r="T266" s="59"/>
      <c r="U266" s="32"/>
      <c r="V266" s="32"/>
      <c r="W266" s="32"/>
      <c r="X266" s="32"/>
      <c r="Y266" s="32"/>
      <c r="Z266" s="32"/>
      <c r="AA266" s="32"/>
      <c r="AB266" s="32"/>
      <c r="AC266" s="32"/>
      <c r="AD266" s="32"/>
      <c r="AE266" s="32"/>
      <c r="AT266" s="17" t="s">
        <v>213</v>
      </c>
      <c r="AU266" s="17" t="s">
        <v>87</v>
      </c>
    </row>
    <row r="267" spans="1:65" s="2" customFormat="1" ht="16.5" customHeight="1">
      <c r="A267" s="32"/>
      <c r="B267" s="143"/>
      <c r="C267" s="144" t="s">
        <v>326</v>
      </c>
      <c r="D267" s="144" t="s">
        <v>208</v>
      </c>
      <c r="E267" s="145" t="s">
        <v>336</v>
      </c>
      <c r="F267" s="146" t="s">
        <v>337</v>
      </c>
      <c r="G267" s="147" t="s">
        <v>321</v>
      </c>
      <c r="H267" s="148">
        <v>0.4</v>
      </c>
      <c r="I267" s="149"/>
      <c r="J267" s="150">
        <f>ROUND(I267*H267,2)</f>
        <v>0</v>
      </c>
      <c r="K267" s="151"/>
      <c r="L267" s="33"/>
      <c r="M267" s="152" t="s">
        <v>1</v>
      </c>
      <c r="N267" s="153" t="s">
        <v>44</v>
      </c>
      <c r="O267" s="58"/>
      <c r="P267" s="154">
        <f>O267*H267</f>
        <v>0</v>
      </c>
      <c r="Q267" s="154">
        <v>0</v>
      </c>
      <c r="R267" s="154">
        <f>Q267*H267</f>
        <v>0</v>
      </c>
      <c r="S267" s="154">
        <v>0</v>
      </c>
      <c r="T267" s="155">
        <f>S267*H267</f>
        <v>0</v>
      </c>
      <c r="U267" s="32"/>
      <c r="V267" s="32"/>
      <c r="W267" s="32"/>
      <c r="X267" s="32"/>
      <c r="Y267" s="32"/>
      <c r="Z267" s="32"/>
      <c r="AA267" s="32"/>
      <c r="AB267" s="32"/>
      <c r="AC267" s="32"/>
      <c r="AD267" s="32"/>
      <c r="AE267" s="32"/>
      <c r="AR267" s="156" t="s">
        <v>212</v>
      </c>
      <c r="AT267" s="156" t="s">
        <v>208</v>
      </c>
      <c r="AU267" s="156" t="s">
        <v>87</v>
      </c>
      <c r="AY267" s="17" t="s">
        <v>207</v>
      </c>
      <c r="BE267" s="157">
        <f>IF(N267="základní",J267,0)</f>
        <v>0</v>
      </c>
      <c r="BF267" s="157">
        <f>IF(N267="snížená",J267,0)</f>
        <v>0</v>
      </c>
      <c r="BG267" s="157">
        <f>IF(N267="zákl. přenesená",J267,0)</f>
        <v>0</v>
      </c>
      <c r="BH267" s="157">
        <f>IF(N267="sníž. přenesená",J267,0)</f>
        <v>0</v>
      </c>
      <c r="BI267" s="157">
        <f>IF(N267="nulová",J267,0)</f>
        <v>0</v>
      </c>
      <c r="BJ267" s="17" t="s">
        <v>87</v>
      </c>
      <c r="BK267" s="157">
        <f>ROUND(I267*H267,2)</f>
        <v>0</v>
      </c>
      <c r="BL267" s="17" t="s">
        <v>212</v>
      </c>
      <c r="BM267" s="156" t="s">
        <v>604</v>
      </c>
    </row>
    <row r="268" spans="1:47" s="2" customFormat="1" ht="12">
      <c r="A268" s="32"/>
      <c r="B268" s="33"/>
      <c r="C268" s="32"/>
      <c r="D268" s="158" t="s">
        <v>213</v>
      </c>
      <c r="E268" s="32"/>
      <c r="F268" s="159" t="s">
        <v>337</v>
      </c>
      <c r="G268" s="32"/>
      <c r="H268" s="32"/>
      <c r="I268" s="160"/>
      <c r="J268" s="32"/>
      <c r="K268" s="32"/>
      <c r="L268" s="33"/>
      <c r="M268" s="164"/>
      <c r="N268" s="165"/>
      <c r="O268" s="166"/>
      <c r="P268" s="166"/>
      <c r="Q268" s="166"/>
      <c r="R268" s="166"/>
      <c r="S268" s="166"/>
      <c r="T268" s="167"/>
      <c r="U268" s="32"/>
      <c r="V268" s="32"/>
      <c r="W268" s="32"/>
      <c r="X268" s="32"/>
      <c r="Y268" s="32"/>
      <c r="Z268" s="32"/>
      <c r="AA268" s="32"/>
      <c r="AB268" s="32"/>
      <c r="AC268" s="32"/>
      <c r="AD268" s="32"/>
      <c r="AE268" s="32"/>
      <c r="AT268" s="17" t="s">
        <v>213</v>
      </c>
      <c r="AU268" s="17" t="s">
        <v>87</v>
      </c>
    </row>
    <row r="269" spans="1:31" s="2" customFormat="1" ht="6.95" customHeight="1">
      <c r="A269" s="32"/>
      <c r="B269" s="47"/>
      <c r="C269" s="48"/>
      <c r="D269" s="48"/>
      <c r="E269" s="48"/>
      <c r="F269" s="48"/>
      <c r="G269" s="48"/>
      <c r="H269" s="48"/>
      <c r="I269" s="48"/>
      <c r="J269" s="48"/>
      <c r="K269" s="48"/>
      <c r="L269" s="33"/>
      <c r="M269" s="32"/>
      <c r="O269" s="32"/>
      <c r="P269" s="32"/>
      <c r="Q269" s="32"/>
      <c r="R269" s="32"/>
      <c r="S269" s="32"/>
      <c r="T269" s="32"/>
      <c r="U269" s="32"/>
      <c r="V269" s="32"/>
      <c r="W269" s="32"/>
      <c r="X269" s="32"/>
      <c r="Y269" s="32"/>
      <c r="Z269" s="32"/>
      <c r="AA269" s="32"/>
      <c r="AB269" s="32"/>
      <c r="AC269" s="32"/>
      <c r="AD269" s="32"/>
      <c r="AE269" s="32"/>
    </row>
  </sheetData>
  <autoFilter ref="C116:K268"/>
  <mergeCells count="9">
    <mergeCell ref="E87:H87"/>
    <mergeCell ref="E107:H107"/>
    <mergeCell ref="E109:H10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24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2" t="s">
        <v>5</v>
      </c>
      <c r="M2" s="243"/>
      <c r="N2" s="243"/>
      <c r="O2" s="243"/>
      <c r="P2" s="243"/>
      <c r="Q2" s="243"/>
      <c r="R2" s="243"/>
      <c r="S2" s="243"/>
      <c r="T2" s="243"/>
      <c r="U2" s="243"/>
      <c r="V2" s="243"/>
      <c r="AT2" s="17" t="s">
        <v>104</v>
      </c>
    </row>
    <row r="3" spans="2:46" s="1" customFormat="1" ht="6.95" customHeight="1" hidden="1">
      <c r="B3" s="18"/>
      <c r="C3" s="19"/>
      <c r="D3" s="19"/>
      <c r="E3" s="19"/>
      <c r="F3" s="19"/>
      <c r="G3" s="19"/>
      <c r="H3" s="19"/>
      <c r="I3" s="19"/>
      <c r="J3" s="19"/>
      <c r="K3" s="19"/>
      <c r="L3" s="20"/>
      <c r="AT3" s="17" t="s">
        <v>89</v>
      </c>
    </row>
    <row r="4" spans="2:46" s="1" customFormat="1" ht="24.95" customHeight="1" hidden="1">
      <c r="B4" s="20"/>
      <c r="D4" s="21" t="s">
        <v>183</v>
      </c>
      <c r="L4" s="20"/>
      <c r="M4" s="98" t="s">
        <v>10</v>
      </c>
      <c r="AT4" s="17" t="s">
        <v>3</v>
      </c>
    </row>
    <row r="5" spans="2:12" s="1" customFormat="1" ht="6.95" customHeight="1" hidden="1">
      <c r="B5" s="20"/>
      <c r="L5" s="20"/>
    </row>
    <row r="6" spans="2:12" s="1" customFormat="1" ht="12" customHeight="1" hidden="1">
      <c r="B6" s="20"/>
      <c r="D6" s="27" t="s">
        <v>16</v>
      </c>
      <c r="L6" s="20"/>
    </row>
    <row r="7" spans="2:12" s="1" customFormat="1" ht="16.5" customHeight="1" hidden="1">
      <c r="B7" s="20"/>
      <c r="E7" s="259" t="str">
        <f>'Rekapitulace stavby'!K6</f>
        <v>Oprava nástupišť č. 5 a 6 v žst. Brno hl.n.</v>
      </c>
      <c r="F7" s="260"/>
      <c r="G7" s="260"/>
      <c r="H7" s="260"/>
      <c r="L7" s="20"/>
    </row>
    <row r="8" spans="1:31" s="2" customFormat="1" ht="12" customHeight="1" hidden="1">
      <c r="A8" s="32"/>
      <c r="B8" s="33"/>
      <c r="C8" s="32"/>
      <c r="D8" s="27" t="s">
        <v>184</v>
      </c>
      <c r="E8" s="32"/>
      <c r="F8" s="32"/>
      <c r="G8" s="32"/>
      <c r="H8" s="32"/>
      <c r="I8" s="32"/>
      <c r="J8" s="32"/>
      <c r="K8" s="32"/>
      <c r="L8" s="42"/>
      <c r="S8" s="32"/>
      <c r="T8" s="32"/>
      <c r="U8" s="32"/>
      <c r="V8" s="32"/>
      <c r="W8" s="32"/>
      <c r="X8" s="32"/>
      <c r="Y8" s="32"/>
      <c r="Z8" s="32"/>
      <c r="AA8" s="32"/>
      <c r="AB8" s="32"/>
      <c r="AC8" s="32"/>
      <c r="AD8" s="32"/>
      <c r="AE8" s="32"/>
    </row>
    <row r="9" spans="1:31" s="2" customFormat="1" ht="16.5" customHeight="1" hidden="1">
      <c r="A9" s="32"/>
      <c r="B9" s="33"/>
      <c r="C9" s="32"/>
      <c r="D9" s="32"/>
      <c r="E9" s="232" t="s">
        <v>605</v>
      </c>
      <c r="F9" s="258"/>
      <c r="G9" s="258"/>
      <c r="H9" s="258"/>
      <c r="I9" s="32"/>
      <c r="J9" s="32"/>
      <c r="K9" s="32"/>
      <c r="L9" s="42"/>
      <c r="S9" s="32"/>
      <c r="T9" s="32"/>
      <c r="U9" s="32"/>
      <c r="V9" s="32"/>
      <c r="W9" s="32"/>
      <c r="X9" s="32"/>
      <c r="Y9" s="32"/>
      <c r="Z9" s="32"/>
      <c r="AA9" s="32"/>
      <c r="AB9" s="32"/>
      <c r="AC9" s="32"/>
      <c r="AD9" s="32"/>
      <c r="AE9" s="32"/>
    </row>
    <row r="10" spans="1:31" s="2" customFormat="1" ht="12" hidden="1">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hidden="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hidden="1">
      <c r="A12" s="32"/>
      <c r="B12" s="33"/>
      <c r="C12" s="32"/>
      <c r="D12" s="27" t="s">
        <v>20</v>
      </c>
      <c r="E12" s="32"/>
      <c r="F12" s="25" t="s">
        <v>21</v>
      </c>
      <c r="G12" s="32"/>
      <c r="H12" s="32"/>
      <c r="I12" s="27" t="s">
        <v>22</v>
      </c>
      <c r="J12" s="55" t="str">
        <f>'Rekapitulace stavby'!AN8</f>
        <v>18. 2. 2021</v>
      </c>
      <c r="K12" s="32"/>
      <c r="L12" s="42"/>
      <c r="S12" s="32"/>
      <c r="T12" s="32"/>
      <c r="U12" s="32"/>
      <c r="V12" s="32"/>
      <c r="W12" s="32"/>
      <c r="X12" s="32"/>
      <c r="Y12" s="32"/>
      <c r="Z12" s="32"/>
      <c r="AA12" s="32"/>
      <c r="AB12" s="32"/>
      <c r="AC12" s="32"/>
      <c r="AD12" s="32"/>
      <c r="AE12" s="32"/>
    </row>
    <row r="13" spans="1:31" s="2" customFormat="1" ht="10.9" customHeight="1" hidden="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hidden="1">
      <c r="A14" s="32"/>
      <c r="B14" s="33"/>
      <c r="C14" s="32"/>
      <c r="D14" s="27" t="s">
        <v>24</v>
      </c>
      <c r="E14" s="32"/>
      <c r="F14" s="32"/>
      <c r="G14" s="32"/>
      <c r="H14" s="32"/>
      <c r="I14" s="27" t="s">
        <v>25</v>
      </c>
      <c r="J14" s="25" t="s">
        <v>26</v>
      </c>
      <c r="K14" s="32"/>
      <c r="L14" s="42"/>
      <c r="S14" s="32"/>
      <c r="T14" s="32"/>
      <c r="U14" s="32"/>
      <c r="V14" s="32"/>
      <c r="W14" s="32"/>
      <c r="X14" s="32"/>
      <c r="Y14" s="32"/>
      <c r="Z14" s="32"/>
      <c r="AA14" s="32"/>
      <c r="AB14" s="32"/>
      <c r="AC14" s="32"/>
      <c r="AD14" s="32"/>
      <c r="AE14" s="32"/>
    </row>
    <row r="15" spans="1:31" s="2" customFormat="1" ht="18" customHeight="1" hidden="1">
      <c r="A15" s="32"/>
      <c r="B15" s="33"/>
      <c r="C15" s="32"/>
      <c r="D15" s="32"/>
      <c r="E15" s="25" t="s">
        <v>27</v>
      </c>
      <c r="F15" s="32"/>
      <c r="G15" s="32"/>
      <c r="H15" s="32"/>
      <c r="I15" s="27" t="s">
        <v>28</v>
      </c>
      <c r="J15" s="25" t="s">
        <v>29</v>
      </c>
      <c r="K15" s="32"/>
      <c r="L15" s="42"/>
      <c r="S15" s="32"/>
      <c r="T15" s="32"/>
      <c r="U15" s="32"/>
      <c r="V15" s="32"/>
      <c r="W15" s="32"/>
      <c r="X15" s="32"/>
      <c r="Y15" s="32"/>
      <c r="Z15" s="32"/>
      <c r="AA15" s="32"/>
      <c r="AB15" s="32"/>
      <c r="AC15" s="32"/>
      <c r="AD15" s="32"/>
      <c r="AE15" s="32"/>
    </row>
    <row r="16" spans="1:31" s="2" customFormat="1" ht="6.95" customHeight="1" hidden="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hidden="1">
      <c r="A17" s="32"/>
      <c r="B17" s="33"/>
      <c r="C17" s="32"/>
      <c r="D17" s="27" t="s">
        <v>30</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hidden="1">
      <c r="A18" s="32"/>
      <c r="B18" s="33"/>
      <c r="C18" s="32"/>
      <c r="D18" s="32"/>
      <c r="E18" s="261" t="str">
        <f>'Rekapitulace stavby'!E14</f>
        <v>Vyplň údaj</v>
      </c>
      <c r="F18" s="247"/>
      <c r="G18" s="247"/>
      <c r="H18" s="247"/>
      <c r="I18" s="27" t="s">
        <v>28</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hidden="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hidden="1">
      <c r="A20" s="32"/>
      <c r="B20" s="33"/>
      <c r="C20" s="32"/>
      <c r="D20" s="27" t="s">
        <v>32</v>
      </c>
      <c r="E20" s="32"/>
      <c r="F20" s="32"/>
      <c r="G20" s="32"/>
      <c r="H20" s="32"/>
      <c r="I20" s="27" t="s">
        <v>25</v>
      </c>
      <c r="J20" s="25" t="s">
        <v>33</v>
      </c>
      <c r="K20" s="32"/>
      <c r="L20" s="42"/>
      <c r="S20" s="32"/>
      <c r="T20" s="32"/>
      <c r="U20" s="32"/>
      <c r="V20" s="32"/>
      <c r="W20" s="32"/>
      <c r="X20" s="32"/>
      <c r="Y20" s="32"/>
      <c r="Z20" s="32"/>
      <c r="AA20" s="32"/>
      <c r="AB20" s="32"/>
      <c r="AC20" s="32"/>
      <c r="AD20" s="32"/>
      <c r="AE20" s="32"/>
    </row>
    <row r="21" spans="1:31" s="2" customFormat="1" ht="18" customHeight="1" hidden="1">
      <c r="A21" s="32"/>
      <c r="B21" s="33"/>
      <c r="C21" s="32"/>
      <c r="D21" s="32"/>
      <c r="E21" s="25" t="s">
        <v>34</v>
      </c>
      <c r="F21" s="32"/>
      <c r="G21" s="32"/>
      <c r="H21" s="32"/>
      <c r="I21" s="27" t="s">
        <v>28</v>
      </c>
      <c r="J21" s="25" t="s">
        <v>35</v>
      </c>
      <c r="K21" s="32"/>
      <c r="L21" s="42"/>
      <c r="S21" s="32"/>
      <c r="T21" s="32"/>
      <c r="U21" s="32"/>
      <c r="V21" s="32"/>
      <c r="W21" s="32"/>
      <c r="X21" s="32"/>
      <c r="Y21" s="32"/>
      <c r="Z21" s="32"/>
      <c r="AA21" s="32"/>
      <c r="AB21" s="32"/>
      <c r="AC21" s="32"/>
      <c r="AD21" s="32"/>
      <c r="AE21" s="32"/>
    </row>
    <row r="22" spans="1:31" s="2" customFormat="1" ht="6.95" customHeight="1" hidden="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hidden="1">
      <c r="A23" s="32"/>
      <c r="B23" s="33"/>
      <c r="C23" s="32"/>
      <c r="D23" s="27" t="s">
        <v>37</v>
      </c>
      <c r="E23" s="32"/>
      <c r="F23" s="32"/>
      <c r="G23" s="32"/>
      <c r="H23" s="32"/>
      <c r="I23" s="27" t="s">
        <v>25</v>
      </c>
      <c r="J23" s="25" t="s">
        <v>33</v>
      </c>
      <c r="K23" s="32"/>
      <c r="L23" s="42"/>
      <c r="S23" s="32"/>
      <c r="T23" s="32"/>
      <c r="U23" s="32"/>
      <c r="V23" s="32"/>
      <c r="W23" s="32"/>
      <c r="X23" s="32"/>
      <c r="Y23" s="32"/>
      <c r="Z23" s="32"/>
      <c r="AA23" s="32"/>
      <c r="AB23" s="32"/>
      <c r="AC23" s="32"/>
      <c r="AD23" s="32"/>
      <c r="AE23" s="32"/>
    </row>
    <row r="24" spans="1:31" s="2" customFormat="1" ht="18" customHeight="1" hidden="1">
      <c r="A24" s="32"/>
      <c r="B24" s="33"/>
      <c r="C24" s="32"/>
      <c r="D24" s="32"/>
      <c r="E24" s="25" t="s">
        <v>34</v>
      </c>
      <c r="F24" s="32"/>
      <c r="G24" s="32"/>
      <c r="H24" s="32"/>
      <c r="I24" s="27" t="s">
        <v>28</v>
      </c>
      <c r="J24" s="25" t="s">
        <v>35</v>
      </c>
      <c r="K24" s="32"/>
      <c r="L24" s="42"/>
      <c r="S24" s="32"/>
      <c r="T24" s="32"/>
      <c r="U24" s="32"/>
      <c r="V24" s="32"/>
      <c r="W24" s="32"/>
      <c r="X24" s="32"/>
      <c r="Y24" s="32"/>
      <c r="Z24" s="32"/>
      <c r="AA24" s="32"/>
      <c r="AB24" s="32"/>
      <c r="AC24" s="32"/>
      <c r="AD24" s="32"/>
      <c r="AE24" s="32"/>
    </row>
    <row r="25" spans="1:31" s="2" customFormat="1" ht="6.95" customHeight="1" hidden="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hidden="1">
      <c r="A26" s="32"/>
      <c r="B26" s="33"/>
      <c r="C26" s="32"/>
      <c r="D26" s="27" t="s">
        <v>38</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hidden="1">
      <c r="A27" s="99"/>
      <c r="B27" s="100"/>
      <c r="C27" s="99"/>
      <c r="D27" s="99"/>
      <c r="E27" s="251" t="s">
        <v>1</v>
      </c>
      <c r="F27" s="251"/>
      <c r="G27" s="251"/>
      <c r="H27" s="251"/>
      <c r="I27" s="99"/>
      <c r="J27" s="99"/>
      <c r="K27" s="99"/>
      <c r="L27" s="101"/>
      <c r="S27" s="99"/>
      <c r="T27" s="99"/>
      <c r="U27" s="99"/>
      <c r="V27" s="99"/>
      <c r="W27" s="99"/>
      <c r="X27" s="99"/>
      <c r="Y27" s="99"/>
      <c r="Z27" s="99"/>
      <c r="AA27" s="99"/>
      <c r="AB27" s="99"/>
      <c r="AC27" s="99"/>
      <c r="AD27" s="99"/>
      <c r="AE27" s="99"/>
    </row>
    <row r="28" spans="1:31" s="2" customFormat="1" ht="6.95" customHeight="1" hidden="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hidden="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hidden="1">
      <c r="A30" s="32"/>
      <c r="B30" s="33"/>
      <c r="C30" s="32"/>
      <c r="D30" s="102" t="s">
        <v>39</v>
      </c>
      <c r="E30" s="32"/>
      <c r="F30" s="32"/>
      <c r="G30" s="32"/>
      <c r="H30" s="32"/>
      <c r="I30" s="32"/>
      <c r="J30" s="71">
        <f>ROUND(J117,2)</f>
        <v>0</v>
      </c>
      <c r="K30" s="32"/>
      <c r="L30" s="42"/>
      <c r="S30" s="32"/>
      <c r="T30" s="32"/>
      <c r="U30" s="32"/>
      <c r="V30" s="32"/>
      <c r="W30" s="32"/>
      <c r="X30" s="32"/>
      <c r="Y30" s="32"/>
      <c r="Z30" s="32"/>
      <c r="AA30" s="32"/>
      <c r="AB30" s="32"/>
      <c r="AC30" s="32"/>
      <c r="AD30" s="32"/>
      <c r="AE30" s="32"/>
    </row>
    <row r="31" spans="1:31" s="2" customFormat="1" ht="6.95" customHeight="1" hidden="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hidden="1">
      <c r="A32" s="32"/>
      <c r="B32" s="33"/>
      <c r="C32" s="32"/>
      <c r="D32" s="32"/>
      <c r="E32" s="32"/>
      <c r="F32" s="36" t="s">
        <v>41</v>
      </c>
      <c r="G32" s="32"/>
      <c r="H32" s="32"/>
      <c r="I32" s="36" t="s">
        <v>40</v>
      </c>
      <c r="J32" s="36" t="s">
        <v>42</v>
      </c>
      <c r="K32" s="32"/>
      <c r="L32" s="42"/>
      <c r="S32" s="32"/>
      <c r="T32" s="32"/>
      <c r="U32" s="32"/>
      <c r="V32" s="32"/>
      <c r="W32" s="32"/>
      <c r="X32" s="32"/>
      <c r="Y32" s="32"/>
      <c r="Z32" s="32"/>
      <c r="AA32" s="32"/>
      <c r="AB32" s="32"/>
      <c r="AC32" s="32"/>
      <c r="AD32" s="32"/>
      <c r="AE32" s="32"/>
    </row>
    <row r="33" spans="1:31" s="2" customFormat="1" ht="14.45" customHeight="1" hidden="1">
      <c r="A33" s="32"/>
      <c r="B33" s="33"/>
      <c r="C33" s="32"/>
      <c r="D33" s="103" t="s">
        <v>43</v>
      </c>
      <c r="E33" s="27" t="s">
        <v>44</v>
      </c>
      <c r="F33" s="104">
        <f>ROUND((SUM(BE117:BE246)),2)</f>
        <v>0</v>
      </c>
      <c r="G33" s="32"/>
      <c r="H33" s="32"/>
      <c r="I33" s="105">
        <v>0.21</v>
      </c>
      <c r="J33" s="104">
        <f>ROUND(((SUM(BE117:BE246))*I33),2)</f>
        <v>0</v>
      </c>
      <c r="K33" s="32"/>
      <c r="L33" s="42"/>
      <c r="S33" s="32"/>
      <c r="T33" s="32"/>
      <c r="U33" s="32"/>
      <c r="V33" s="32"/>
      <c r="W33" s="32"/>
      <c r="X33" s="32"/>
      <c r="Y33" s="32"/>
      <c r="Z33" s="32"/>
      <c r="AA33" s="32"/>
      <c r="AB33" s="32"/>
      <c r="AC33" s="32"/>
      <c r="AD33" s="32"/>
      <c r="AE33" s="32"/>
    </row>
    <row r="34" spans="1:31" s="2" customFormat="1" ht="14.45" customHeight="1" hidden="1">
      <c r="A34" s="32"/>
      <c r="B34" s="33"/>
      <c r="C34" s="32"/>
      <c r="D34" s="32"/>
      <c r="E34" s="27" t="s">
        <v>45</v>
      </c>
      <c r="F34" s="104">
        <f>ROUND((SUM(BF117:BF246)),2)</f>
        <v>0</v>
      </c>
      <c r="G34" s="32"/>
      <c r="H34" s="32"/>
      <c r="I34" s="105">
        <v>0.15</v>
      </c>
      <c r="J34" s="104">
        <f>ROUND(((SUM(BF117:BF246))*I34),2)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46</v>
      </c>
      <c r="F35" s="104">
        <f>ROUND((SUM(BG117:BG246)),2)</f>
        <v>0</v>
      </c>
      <c r="G35" s="32"/>
      <c r="H35" s="32"/>
      <c r="I35" s="105">
        <v>0.21</v>
      </c>
      <c r="J35" s="104">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47</v>
      </c>
      <c r="F36" s="104">
        <f>ROUND((SUM(BH117:BH246)),2)</f>
        <v>0</v>
      </c>
      <c r="G36" s="32"/>
      <c r="H36" s="32"/>
      <c r="I36" s="105">
        <v>0.15</v>
      </c>
      <c r="J36" s="104">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48</v>
      </c>
      <c r="F37" s="104">
        <f>ROUND((SUM(BI117:BI246)),2)</f>
        <v>0</v>
      </c>
      <c r="G37" s="32"/>
      <c r="H37" s="32"/>
      <c r="I37" s="105">
        <v>0</v>
      </c>
      <c r="J37" s="104">
        <f>0</f>
        <v>0</v>
      </c>
      <c r="K37" s="32"/>
      <c r="L37" s="42"/>
      <c r="S37" s="32"/>
      <c r="T37" s="32"/>
      <c r="U37" s="32"/>
      <c r="V37" s="32"/>
      <c r="W37" s="32"/>
      <c r="X37" s="32"/>
      <c r="Y37" s="32"/>
      <c r="Z37" s="32"/>
      <c r="AA37" s="32"/>
      <c r="AB37" s="32"/>
      <c r="AC37" s="32"/>
      <c r="AD37" s="32"/>
      <c r="AE37" s="32"/>
    </row>
    <row r="38" spans="1:31" s="2" customFormat="1" ht="6.95" customHeight="1" hidden="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hidden="1">
      <c r="A39" s="32"/>
      <c r="B39" s="33"/>
      <c r="C39" s="106"/>
      <c r="D39" s="107" t="s">
        <v>49</v>
      </c>
      <c r="E39" s="60"/>
      <c r="F39" s="60"/>
      <c r="G39" s="108" t="s">
        <v>50</v>
      </c>
      <c r="H39" s="109" t="s">
        <v>51</v>
      </c>
      <c r="I39" s="60"/>
      <c r="J39" s="110">
        <f>SUM(J30:J37)</f>
        <v>0</v>
      </c>
      <c r="K39" s="111"/>
      <c r="L39" s="42"/>
      <c r="S39" s="32"/>
      <c r="T39" s="32"/>
      <c r="U39" s="32"/>
      <c r="V39" s="32"/>
      <c r="W39" s="32"/>
      <c r="X39" s="32"/>
      <c r="Y39" s="32"/>
      <c r="Z39" s="32"/>
      <c r="AA39" s="32"/>
      <c r="AB39" s="32"/>
      <c r="AC39" s="32"/>
      <c r="AD39" s="32"/>
      <c r="AE39" s="32"/>
    </row>
    <row r="40" spans="1:31" s="2" customFormat="1" ht="14.45" customHeight="1" hidden="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42"/>
      <c r="D50" s="43" t="s">
        <v>52</v>
      </c>
      <c r="E50" s="44"/>
      <c r="F50" s="44"/>
      <c r="G50" s="43" t="s">
        <v>53</v>
      </c>
      <c r="H50" s="44"/>
      <c r="I50" s="44"/>
      <c r="J50" s="44"/>
      <c r="K50" s="44"/>
      <c r="L50" s="42"/>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75" hidden="1">
      <c r="A61" s="32"/>
      <c r="B61" s="33"/>
      <c r="C61" s="32"/>
      <c r="D61" s="45" t="s">
        <v>54</v>
      </c>
      <c r="E61" s="35"/>
      <c r="F61" s="112" t="s">
        <v>55</v>
      </c>
      <c r="G61" s="45" t="s">
        <v>54</v>
      </c>
      <c r="H61" s="35"/>
      <c r="I61" s="35"/>
      <c r="J61" s="113" t="s">
        <v>55</v>
      </c>
      <c r="K61" s="35"/>
      <c r="L61" s="42"/>
      <c r="S61" s="32"/>
      <c r="T61" s="32"/>
      <c r="U61" s="32"/>
      <c r="V61" s="32"/>
      <c r="W61" s="32"/>
      <c r="X61" s="32"/>
      <c r="Y61" s="32"/>
      <c r="Z61" s="32"/>
      <c r="AA61" s="32"/>
      <c r="AB61" s="32"/>
      <c r="AC61" s="32"/>
      <c r="AD61" s="32"/>
      <c r="AE61" s="32"/>
    </row>
    <row r="62" spans="2:12" ht="12" hidden="1">
      <c r="B62" s="20"/>
      <c r="L62" s="20"/>
    </row>
    <row r="63" spans="2:12" ht="12" hidden="1">
      <c r="B63" s="20"/>
      <c r="L63" s="20"/>
    </row>
    <row r="64" spans="2:12" ht="12" hidden="1">
      <c r="B64" s="20"/>
      <c r="L64" s="20"/>
    </row>
    <row r="65" spans="1:31" s="2" customFormat="1" ht="12.75" hidden="1">
      <c r="A65" s="32"/>
      <c r="B65" s="33"/>
      <c r="C65" s="32"/>
      <c r="D65" s="43" t="s">
        <v>56</v>
      </c>
      <c r="E65" s="46"/>
      <c r="F65" s="46"/>
      <c r="G65" s="43" t="s">
        <v>57</v>
      </c>
      <c r="H65" s="46"/>
      <c r="I65" s="46"/>
      <c r="J65" s="46"/>
      <c r="K65" s="46"/>
      <c r="L65" s="42"/>
      <c r="S65" s="32"/>
      <c r="T65" s="32"/>
      <c r="U65" s="32"/>
      <c r="V65" s="32"/>
      <c r="W65" s="32"/>
      <c r="X65" s="32"/>
      <c r="Y65" s="32"/>
      <c r="Z65" s="32"/>
      <c r="AA65" s="32"/>
      <c r="AB65" s="32"/>
      <c r="AC65" s="32"/>
      <c r="AD65" s="32"/>
      <c r="AE65" s="32"/>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75" hidden="1">
      <c r="A76" s="32"/>
      <c r="B76" s="33"/>
      <c r="C76" s="32"/>
      <c r="D76" s="45" t="s">
        <v>54</v>
      </c>
      <c r="E76" s="35"/>
      <c r="F76" s="112" t="s">
        <v>55</v>
      </c>
      <c r="G76" s="45" t="s">
        <v>54</v>
      </c>
      <c r="H76" s="35"/>
      <c r="I76" s="35"/>
      <c r="J76" s="113" t="s">
        <v>55</v>
      </c>
      <c r="K76" s="35"/>
      <c r="L76" s="42"/>
      <c r="S76" s="32"/>
      <c r="T76" s="32"/>
      <c r="U76" s="32"/>
      <c r="V76" s="32"/>
      <c r="W76" s="32"/>
      <c r="X76" s="32"/>
      <c r="Y76" s="32"/>
      <c r="Z76" s="32"/>
      <c r="AA76" s="32"/>
      <c r="AB76" s="32"/>
      <c r="AC76" s="32"/>
      <c r="AD76" s="32"/>
      <c r="AE76" s="32"/>
    </row>
    <row r="77" spans="1:31" s="2" customFormat="1" ht="14.45" customHeight="1" hidden="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78" ht="12" hidden="1"/>
    <row r="79" ht="12" hidden="1"/>
    <row r="80" ht="12" hidden="1"/>
    <row r="81" spans="1:31" s="2" customFormat="1" ht="6.95" customHeight="1" hidden="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hidden="1">
      <c r="A82" s="32"/>
      <c r="B82" s="33"/>
      <c r="C82" s="21" t="s">
        <v>186</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hidden="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hidden="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hidden="1">
      <c r="A85" s="32"/>
      <c r="B85" s="33"/>
      <c r="C85" s="32"/>
      <c r="D85" s="32"/>
      <c r="E85" s="259" t="str">
        <f>E7</f>
        <v>Oprava nástupišť č. 5 a 6 v žst. Brno hl.n.</v>
      </c>
      <c r="F85" s="260"/>
      <c r="G85" s="260"/>
      <c r="H85" s="260"/>
      <c r="I85" s="32"/>
      <c r="J85" s="32"/>
      <c r="K85" s="32"/>
      <c r="L85" s="42"/>
      <c r="S85" s="32"/>
      <c r="T85" s="32"/>
      <c r="U85" s="32"/>
      <c r="V85" s="32"/>
      <c r="W85" s="32"/>
      <c r="X85" s="32"/>
      <c r="Y85" s="32"/>
      <c r="Z85" s="32"/>
      <c r="AA85" s="32"/>
      <c r="AB85" s="32"/>
      <c r="AC85" s="32"/>
      <c r="AD85" s="32"/>
      <c r="AE85" s="32"/>
    </row>
    <row r="86" spans="1:31" s="2" customFormat="1" ht="12" customHeight="1" hidden="1">
      <c r="A86" s="32"/>
      <c r="B86" s="33"/>
      <c r="C86" s="27" t="s">
        <v>184</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hidden="1">
      <c r="A87" s="32"/>
      <c r="B87" s="33"/>
      <c r="C87" s="32"/>
      <c r="D87" s="32"/>
      <c r="E87" s="232" t="str">
        <f>E9</f>
        <v>PS 613 - Kamerový systém (nástupiště č. 6)</v>
      </c>
      <c r="F87" s="258"/>
      <c r="G87" s="258"/>
      <c r="H87" s="258"/>
      <c r="I87" s="32"/>
      <c r="J87" s="32"/>
      <c r="K87" s="32"/>
      <c r="L87" s="42"/>
      <c r="S87" s="32"/>
      <c r="T87" s="32"/>
      <c r="U87" s="32"/>
      <c r="V87" s="32"/>
      <c r="W87" s="32"/>
      <c r="X87" s="32"/>
      <c r="Y87" s="32"/>
      <c r="Z87" s="32"/>
      <c r="AA87" s="32"/>
      <c r="AB87" s="32"/>
      <c r="AC87" s="32"/>
      <c r="AD87" s="32"/>
      <c r="AE87" s="32"/>
    </row>
    <row r="88" spans="1:31" s="2" customFormat="1" ht="6.95" customHeight="1" hidden="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hidden="1">
      <c r="A89" s="32"/>
      <c r="B89" s="33"/>
      <c r="C89" s="27" t="s">
        <v>20</v>
      </c>
      <c r="D89" s="32"/>
      <c r="E89" s="32"/>
      <c r="F89" s="25" t="str">
        <f>F12</f>
        <v>Brno hl.n.</v>
      </c>
      <c r="G89" s="32"/>
      <c r="H89" s="32"/>
      <c r="I89" s="27" t="s">
        <v>22</v>
      </c>
      <c r="J89" s="55" t="str">
        <f>IF(J12="","",J12)</f>
        <v>18. 2. 2021</v>
      </c>
      <c r="K89" s="32"/>
      <c r="L89" s="42"/>
      <c r="S89" s="32"/>
      <c r="T89" s="32"/>
      <c r="U89" s="32"/>
      <c r="V89" s="32"/>
      <c r="W89" s="32"/>
      <c r="X89" s="32"/>
      <c r="Y89" s="32"/>
      <c r="Z89" s="32"/>
      <c r="AA89" s="32"/>
      <c r="AB89" s="32"/>
      <c r="AC89" s="32"/>
      <c r="AD89" s="32"/>
      <c r="AE89" s="32"/>
    </row>
    <row r="90" spans="1:31" s="2" customFormat="1" ht="6.95" customHeight="1" hidden="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25.7" customHeight="1" hidden="1">
      <c r="A91" s="32"/>
      <c r="B91" s="33"/>
      <c r="C91" s="27" t="s">
        <v>24</v>
      </c>
      <c r="D91" s="32"/>
      <c r="E91" s="32"/>
      <c r="F91" s="25" t="str">
        <f>E15</f>
        <v>Správa železnic, státní organizace</v>
      </c>
      <c r="G91" s="32"/>
      <c r="H91" s="32"/>
      <c r="I91" s="27" t="s">
        <v>32</v>
      </c>
      <c r="J91" s="30" t="str">
        <f>E21</f>
        <v>DMC Havlíčkův Brod, s.r.o.</v>
      </c>
      <c r="K91" s="32"/>
      <c r="L91" s="42"/>
      <c r="S91" s="32"/>
      <c r="T91" s="32"/>
      <c r="U91" s="32"/>
      <c r="V91" s="32"/>
      <c r="W91" s="32"/>
      <c r="X91" s="32"/>
      <c r="Y91" s="32"/>
      <c r="Z91" s="32"/>
      <c r="AA91" s="32"/>
      <c r="AB91" s="32"/>
      <c r="AC91" s="32"/>
      <c r="AD91" s="32"/>
      <c r="AE91" s="32"/>
    </row>
    <row r="92" spans="1:31" s="2" customFormat="1" ht="25.7" customHeight="1" hidden="1">
      <c r="A92" s="32"/>
      <c r="B92" s="33"/>
      <c r="C92" s="27" t="s">
        <v>30</v>
      </c>
      <c r="D92" s="32"/>
      <c r="E92" s="32"/>
      <c r="F92" s="25" t="str">
        <f>IF(E18="","",E18)</f>
        <v>Vyplň údaj</v>
      </c>
      <c r="G92" s="32"/>
      <c r="H92" s="32"/>
      <c r="I92" s="27" t="s">
        <v>37</v>
      </c>
      <c r="J92" s="30" t="str">
        <f>E24</f>
        <v>DMC Havlíčkův Brod, s.r.o.</v>
      </c>
      <c r="K92" s="32"/>
      <c r="L92" s="42"/>
      <c r="S92" s="32"/>
      <c r="T92" s="32"/>
      <c r="U92" s="32"/>
      <c r="V92" s="32"/>
      <c r="W92" s="32"/>
      <c r="X92" s="32"/>
      <c r="Y92" s="32"/>
      <c r="Z92" s="32"/>
      <c r="AA92" s="32"/>
      <c r="AB92" s="32"/>
      <c r="AC92" s="32"/>
      <c r="AD92" s="32"/>
      <c r="AE92" s="32"/>
    </row>
    <row r="93" spans="1:31" s="2" customFormat="1" ht="10.35" customHeight="1" hidden="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hidden="1">
      <c r="A94" s="32"/>
      <c r="B94" s="33"/>
      <c r="C94" s="114" t="s">
        <v>187</v>
      </c>
      <c r="D94" s="106"/>
      <c r="E94" s="106"/>
      <c r="F94" s="106"/>
      <c r="G94" s="106"/>
      <c r="H94" s="106"/>
      <c r="I94" s="106"/>
      <c r="J94" s="115" t="s">
        <v>188</v>
      </c>
      <c r="K94" s="106"/>
      <c r="L94" s="42"/>
      <c r="S94" s="32"/>
      <c r="T94" s="32"/>
      <c r="U94" s="32"/>
      <c r="V94" s="32"/>
      <c r="W94" s="32"/>
      <c r="X94" s="32"/>
      <c r="Y94" s="32"/>
      <c r="Z94" s="32"/>
      <c r="AA94" s="32"/>
      <c r="AB94" s="32"/>
      <c r="AC94" s="32"/>
      <c r="AD94" s="32"/>
      <c r="AE94" s="32"/>
    </row>
    <row r="95" spans="1:31" s="2" customFormat="1" ht="10.35" customHeight="1" hidden="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hidden="1">
      <c r="A96" s="32"/>
      <c r="B96" s="33"/>
      <c r="C96" s="116" t="s">
        <v>189</v>
      </c>
      <c r="D96" s="32"/>
      <c r="E96" s="32"/>
      <c r="F96" s="32"/>
      <c r="G96" s="32"/>
      <c r="H96" s="32"/>
      <c r="I96" s="32"/>
      <c r="J96" s="71">
        <f>J117</f>
        <v>0</v>
      </c>
      <c r="K96" s="32"/>
      <c r="L96" s="42"/>
      <c r="S96" s="32"/>
      <c r="T96" s="32"/>
      <c r="U96" s="32"/>
      <c r="V96" s="32"/>
      <c r="W96" s="32"/>
      <c r="X96" s="32"/>
      <c r="Y96" s="32"/>
      <c r="Z96" s="32"/>
      <c r="AA96" s="32"/>
      <c r="AB96" s="32"/>
      <c r="AC96" s="32"/>
      <c r="AD96" s="32"/>
      <c r="AE96" s="32"/>
      <c r="AU96" s="17" t="s">
        <v>190</v>
      </c>
    </row>
    <row r="97" spans="2:12" s="9" customFormat="1" ht="24.95" customHeight="1" hidden="1">
      <c r="B97" s="117"/>
      <c r="D97" s="118" t="s">
        <v>191</v>
      </c>
      <c r="E97" s="119"/>
      <c r="F97" s="119"/>
      <c r="G97" s="119"/>
      <c r="H97" s="119"/>
      <c r="I97" s="119"/>
      <c r="J97" s="120">
        <f>J118</f>
        <v>0</v>
      </c>
      <c r="L97" s="117"/>
    </row>
    <row r="98" spans="1:31" s="2" customFormat="1" ht="21.75" customHeight="1" hidden="1">
      <c r="A98" s="32"/>
      <c r="B98" s="33"/>
      <c r="C98" s="32"/>
      <c r="D98" s="32"/>
      <c r="E98" s="32"/>
      <c r="F98" s="32"/>
      <c r="G98" s="32"/>
      <c r="H98" s="32"/>
      <c r="I98" s="32"/>
      <c r="J98" s="32"/>
      <c r="K98" s="32"/>
      <c r="L98" s="42"/>
      <c r="S98" s="32"/>
      <c r="T98" s="32"/>
      <c r="U98" s="32"/>
      <c r="V98" s="32"/>
      <c r="W98" s="32"/>
      <c r="X98" s="32"/>
      <c r="Y98" s="32"/>
      <c r="Z98" s="32"/>
      <c r="AA98" s="32"/>
      <c r="AB98" s="32"/>
      <c r="AC98" s="32"/>
      <c r="AD98" s="32"/>
      <c r="AE98" s="32"/>
    </row>
    <row r="99" spans="1:31" s="2" customFormat="1" ht="6.95" customHeight="1" hidden="1">
      <c r="A99" s="32"/>
      <c r="B99" s="47"/>
      <c r="C99" s="48"/>
      <c r="D99" s="48"/>
      <c r="E99" s="48"/>
      <c r="F99" s="48"/>
      <c r="G99" s="48"/>
      <c r="H99" s="48"/>
      <c r="I99" s="48"/>
      <c r="J99" s="48"/>
      <c r="K99" s="48"/>
      <c r="L99" s="42"/>
      <c r="S99" s="32"/>
      <c r="T99" s="32"/>
      <c r="U99" s="32"/>
      <c r="V99" s="32"/>
      <c r="W99" s="32"/>
      <c r="X99" s="32"/>
      <c r="Y99" s="32"/>
      <c r="Z99" s="32"/>
      <c r="AA99" s="32"/>
      <c r="AB99" s="32"/>
      <c r="AC99" s="32"/>
      <c r="AD99" s="32"/>
      <c r="AE99" s="32"/>
    </row>
    <row r="100" ht="12" hidden="1"/>
    <row r="101" ht="12" hidden="1"/>
    <row r="102" ht="12" hidden="1"/>
    <row r="103" spans="1:31" s="2" customFormat="1" ht="6.95" customHeight="1">
      <c r="A103" s="32"/>
      <c r="B103" s="49"/>
      <c r="C103" s="50"/>
      <c r="D103" s="50"/>
      <c r="E103" s="50"/>
      <c r="F103" s="50"/>
      <c r="G103" s="50"/>
      <c r="H103" s="50"/>
      <c r="I103" s="50"/>
      <c r="J103" s="50"/>
      <c r="K103" s="50"/>
      <c r="L103" s="42"/>
      <c r="S103" s="32"/>
      <c r="T103" s="32"/>
      <c r="U103" s="32"/>
      <c r="V103" s="32"/>
      <c r="W103" s="32"/>
      <c r="X103" s="32"/>
      <c r="Y103" s="32"/>
      <c r="Z103" s="32"/>
      <c r="AA103" s="32"/>
      <c r="AB103" s="32"/>
      <c r="AC103" s="32"/>
      <c r="AD103" s="32"/>
      <c r="AE103" s="32"/>
    </row>
    <row r="104" spans="1:31" s="2" customFormat="1" ht="24.95" customHeight="1">
      <c r="A104" s="32"/>
      <c r="B104" s="33"/>
      <c r="C104" s="21" t="s">
        <v>192</v>
      </c>
      <c r="D104" s="32"/>
      <c r="E104" s="32"/>
      <c r="F104" s="32"/>
      <c r="G104" s="32"/>
      <c r="H104" s="32"/>
      <c r="I104" s="32"/>
      <c r="J104" s="32"/>
      <c r="K104" s="32"/>
      <c r="L104" s="42"/>
      <c r="S104" s="32"/>
      <c r="T104" s="32"/>
      <c r="U104" s="32"/>
      <c r="V104" s="32"/>
      <c r="W104" s="32"/>
      <c r="X104" s="32"/>
      <c r="Y104" s="32"/>
      <c r="Z104" s="32"/>
      <c r="AA104" s="32"/>
      <c r="AB104" s="32"/>
      <c r="AC104" s="32"/>
      <c r="AD104" s="32"/>
      <c r="AE104" s="32"/>
    </row>
    <row r="105" spans="1:31" s="2" customFormat="1" ht="6.95" customHeight="1">
      <c r="A105" s="32"/>
      <c r="B105" s="33"/>
      <c r="C105" s="32"/>
      <c r="D105" s="32"/>
      <c r="E105" s="32"/>
      <c r="F105" s="32"/>
      <c r="G105" s="32"/>
      <c r="H105" s="32"/>
      <c r="I105" s="32"/>
      <c r="J105" s="32"/>
      <c r="K105" s="32"/>
      <c r="L105" s="42"/>
      <c r="S105" s="32"/>
      <c r="T105" s="32"/>
      <c r="U105" s="32"/>
      <c r="V105" s="32"/>
      <c r="W105" s="32"/>
      <c r="X105" s="32"/>
      <c r="Y105" s="32"/>
      <c r="Z105" s="32"/>
      <c r="AA105" s="32"/>
      <c r="AB105" s="32"/>
      <c r="AC105" s="32"/>
      <c r="AD105" s="32"/>
      <c r="AE105" s="32"/>
    </row>
    <row r="106" spans="1:31" s="2" customFormat="1" ht="12" customHeight="1">
      <c r="A106" s="32"/>
      <c r="B106" s="33"/>
      <c r="C106" s="27" t="s">
        <v>16</v>
      </c>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16.5" customHeight="1">
      <c r="A107" s="32"/>
      <c r="B107" s="33"/>
      <c r="C107" s="32"/>
      <c r="D107" s="32"/>
      <c r="E107" s="259" t="str">
        <f>E7</f>
        <v>Oprava nástupišť č. 5 a 6 v žst. Brno hl.n.</v>
      </c>
      <c r="F107" s="260"/>
      <c r="G107" s="260"/>
      <c r="H107" s="260"/>
      <c r="I107" s="32"/>
      <c r="J107" s="32"/>
      <c r="K107" s="32"/>
      <c r="L107" s="42"/>
      <c r="S107" s="32"/>
      <c r="T107" s="32"/>
      <c r="U107" s="32"/>
      <c r="V107" s="32"/>
      <c r="W107" s="32"/>
      <c r="X107" s="32"/>
      <c r="Y107" s="32"/>
      <c r="Z107" s="32"/>
      <c r="AA107" s="32"/>
      <c r="AB107" s="32"/>
      <c r="AC107" s="32"/>
      <c r="AD107" s="32"/>
      <c r="AE107" s="32"/>
    </row>
    <row r="108" spans="1:31" s="2" customFormat="1" ht="12" customHeight="1">
      <c r="A108" s="32"/>
      <c r="B108" s="33"/>
      <c r="C108" s="27" t="s">
        <v>184</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6.5" customHeight="1">
      <c r="A109" s="32"/>
      <c r="B109" s="33"/>
      <c r="C109" s="32"/>
      <c r="D109" s="32"/>
      <c r="E109" s="232" t="str">
        <f>E9</f>
        <v>PS 613 - Kamerový systém (nástupiště č. 6)</v>
      </c>
      <c r="F109" s="258"/>
      <c r="G109" s="258"/>
      <c r="H109" s="258"/>
      <c r="I109" s="32"/>
      <c r="J109" s="32"/>
      <c r="K109" s="32"/>
      <c r="L109" s="42"/>
      <c r="S109" s="32"/>
      <c r="T109" s="32"/>
      <c r="U109" s="32"/>
      <c r="V109" s="32"/>
      <c r="W109" s="32"/>
      <c r="X109" s="32"/>
      <c r="Y109" s="32"/>
      <c r="Z109" s="32"/>
      <c r="AA109" s="32"/>
      <c r="AB109" s="32"/>
      <c r="AC109" s="32"/>
      <c r="AD109" s="32"/>
      <c r="AE109" s="32"/>
    </row>
    <row r="110" spans="1:31" s="2" customFormat="1" ht="6.95" customHeight="1">
      <c r="A110" s="32"/>
      <c r="B110" s="33"/>
      <c r="C110" s="32"/>
      <c r="D110" s="32"/>
      <c r="E110" s="32"/>
      <c r="F110" s="32"/>
      <c r="G110" s="32"/>
      <c r="H110" s="32"/>
      <c r="I110" s="32"/>
      <c r="J110" s="32"/>
      <c r="K110" s="32"/>
      <c r="L110" s="42"/>
      <c r="S110" s="32"/>
      <c r="T110" s="32"/>
      <c r="U110" s="32"/>
      <c r="V110" s="32"/>
      <c r="W110" s="32"/>
      <c r="X110" s="32"/>
      <c r="Y110" s="32"/>
      <c r="Z110" s="32"/>
      <c r="AA110" s="32"/>
      <c r="AB110" s="32"/>
      <c r="AC110" s="32"/>
      <c r="AD110" s="32"/>
      <c r="AE110" s="32"/>
    </row>
    <row r="111" spans="1:31" s="2" customFormat="1" ht="12" customHeight="1">
      <c r="A111" s="32"/>
      <c r="B111" s="33"/>
      <c r="C111" s="27" t="s">
        <v>20</v>
      </c>
      <c r="D111" s="32"/>
      <c r="E111" s="32"/>
      <c r="F111" s="25" t="str">
        <f>F12</f>
        <v>Brno hl.n.</v>
      </c>
      <c r="G111" s="32"/>
      <c r="H111" s="32"/>
      <c r="I111" s="27" t="s">
        <v>22</v>
      </c>
      <c r="J111" s="55" t="str">
        <f>IF(J12="","",J12)</f>
        <v>18. 2. 2021</v>
      </c>
      <c r="K111" s="32"/>
      <c r="L111" s="42"/>
      <c r="S111" s="32"/>
      <c r="T111" s="32"/>
      <c r="U111" s="32"/>
      <c r="V111" s="32"/>
      <c r="W111" s="32"/>
      <c r="X111" s="32"/>
      <c r="Y111" s="32"/>
      <c r="Z111" s="32"/>
      <c r="AA111" s="32"/>
      <c r="AB111" s="32"/>
      <c r="AC111" s="32"/>
      <c r="AD111" s="32"/>
      <c r="AE111" s="32"/>
    </row>
    <row r="112" spans="1:31" s="2" customFormat="1" ht="6.95" customHeight="1">
      <c r="A112" s="32"/>
      <c r="B112" s="33"/>
      <c r="C112" s="32"/>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25.7" customHeight="1">
      <c r="A113" s="32"/>
      <c r="B113" s="33"/>
      <c r="C113" s="27" t="s">
        <v>24</v>
      </c>
      <c r="D113" s="32"/>
      <c r="E113" s="32"/>
      <c r="F113" s="25" t="str">
        <f>E15</f>
        <v>Správa železnic, státní organizace</v>
      </c>
      <c r="G113" s="32"/>
      <c r="H113" s="32"/>
      <c r="I113" s="27" t="s">
        <v>32</v>
      </c>
      <c r="J113" s="30" t="str">
        <f>E21</f>
        <v>DMC Havlíčkův Brod, s.r.o.</v>
      </c>
      <c r="K113" s="32"/>
      <c r="L113" s="42"/>
      <c r="S113" s="32"/>
      <c r="T113" s="32"/>
      <c r="U113" s="32"/>
      <c r="V113" s="32"/>
      <c r="W113" s="32"/>
      <c r="X113" s="32"/>
      <c r="Y113" s="32"/>
      <c r="Z113" s="32"/>
      <c r="AA113" s="32"/>
      <c r="AB113" s="32"/>
      <c r="AC113" s="32"/>
      <c r="AD113" s="32"/>
      <c r="AE113" s="32"/>
    </row>
    <row r="114" spans="1:31" s="2" customFormat="1" ht="25.7" customHeight="1">
      <c r="A114" s="32"/>
      <c r="B114" s="33"/>
      <c r="C114" s="27" t="s">
        <v>30</v>
      </c>
      <c r="D114" s="32"/>
      <c r="E114" s="32"/>
      <c r="F114" s="25" t="str">
        <f>IF(E18="","",E18)</f>
        <v>Vyplň údaj</v>
      </c>
      <c r="G114" s="32"/>
      <c r="H114" s="32"/>
      <c r="I114" s="27" t="s">
        <v>37</v>
      </c>
      <c r="J114" s="30" t="str">
        <f>E24</f>
        <v>DMC Havlíčkův Brod, s.r.o.</v>
      </c>
      <c r="K114" s="32"/>
      <c r="L114" s="42"/>
      <c r="S114" s="32"/>
      <c r="T114" s="32"/>
      <c r="U114" s="32"/>
      <c r="V114" s="32"/>
      <c r="W114" s="32"/>
      <c r="X114" s="32"/>
      <c r="Y114" s="32"/>
      <c r="Z114" s="32"/>
      <c r="AA114" s="32"/>
      <c r="AB114" s="32"/>
      <c r="AC114" s="32"/>
      <c r="AD114" s="32"/>
      <c r="AE114" s="32"/>
    </row>
    <row r="115" spans="1:31" s="2" customFormat="1" ht="10.35" customHeight="1">
      <c r="A115" s="32"/>
      <c r="B115" s="33"/>
      <c r="C115" s="32"/>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10" customFormat="1" ht="29.25" customHeight="1">
      <c r="A116" s="121"/>
      <c r="B116" s="122"/>
      <c r="C116" s="123" t="s">
        <v>193</v>
      </c>
      <c r="D116" s="124" t="s">
        <v>64</v>
      </c>
      <c r="E116" s="124" t="s">
        <v>60</v>
      </c>
      <c r="F116" s="124" t="s">
        <v>61</v>
      </c>
      <c r="G116" s="124" t="s">
        <v>194</v>
      </c>
      <c r="H116" s="124" t="s">
        <v>195</v>
      </c>
      <c r="I116" s="124" t="s">
        <v>196</v>
      </c>
      <c r="J116" s="125" t="s">
        <v>188</v>
      </c>
      <c r="K116" s="126" t="s">
        <v>197</v>
      </c>
      <c r="L116" s="127"/>
      <c r="M116" s="62" t="s">
        <v>1</v>
      </c>
      <c r="N116" s="63" t="s">
        <v>43</v>
      </c>
      <c r="O116" s="63" t="s">
        <v>198</v>
      </c>
      <c r="P116" s="63" t="s">
        <v>199</v>
      </c>
      <c r="Q116" s="63" t="s">
        <v>200</v>
      </c>
      <c r="R116" s="63" t="s">
        <v>201</v>
      </c>
      <c r="S116" s="63" t="s">
        <v>202</v>
      </c>
      <c r="T116" s="64" t="s">
        <v>203</v>
      </c>
      <c r="U116" s="121"/>
      <c r="V116" s="121"/>
      <c r="W116" s="121"/>
      <c r="X116" s="121"/>
      <c r="Y116" s="121"/>
      <c r="Z116" s="121"/>
      <c r="AA116" s="121"/>
      <c r="AB116" s="121"/>
      <c r="AC116" s="121"/>
      <c r="AD116" s="121"/>
      <c r="AE116" s="121"/>
    </row>
    <row r="117" spans="1:63" s="2" customFormat="1" ht="22.9" customHeight="1">
      <c r="A117" s="32"/>
      <c r="B117" s="33"/>
      <c r="C117" s="69" t="s">
        <v>204</v>
      </c>
      <c r="D117" s="32"/>
      <c r="E117" s="32"/>
      <c r="F117" s="32"/>
      <c r="G117" s="32"/>
      <c r="H117" s="32"/>
      <c r="I117" s="32"/>
      <c r="J117" s="128">
        <f>BK117</f>
        <v>0</v>
      </c>
      <c r="K117" s="32"/>
      <c r="L117" s="33"/>
      <c r="M117" s="65"/>
      <c r="N117" s="56"/>
      <c r="O117" s="66"/>
      <c r="P117" s="129">
        <f>P118</f>
        <v>0</v>
      </c>
      <c r="Q117" s="66"/>
      <c r="R117" s="129">
        <f>R118</f>
        <v>0</v>
      </c>
      <c r="S117" s="66"/>
      <c r="T117" s="130">
        <f>T118</f>
        <v>0</v>
      </c>
      <c r="U117" s="32"/>
      <c r="V117" s="32"/>
      <c r="W117" s="32"/>
      <c r="X117" s="32"/>
      <c r="Y117" s="32"/>
      <c r="Z117" s="32"/>
      <c r="AA117" s="32"/>
      <c r="AB117" s="32"/>
      <c r="AC117" s="32"/>
      <c r="AD117" s="32"/>
      <c r="AE117" s="32"/>
      <c r="AT117" s="17" t="s">
        <v>78</v>
      </c>
      <c r="AU117" s="17" t="s">
        <v>190</v>
      </c>
      <c r="BK117" s="131">
        <f>BK118</f>
        <v>0</v>
      </c>
    </row>
    <row r="118" spans="2:63" s="11" customFormat="1" ht="25.9" customHeight="1">
      <c r="B118" s="132"/>
      <c r="D118" s="133" t="s">
        <v>78</v>
      </c>
      <c r="E118" s="134" t="s">
        <v>205</v>
      </c>
      <c r="F118" s="134" t="s">
        <v>206</v>
      </c>
      <c r="I118" s="135"/>
      <c r="J118" s="136">
        <f>BK118</f>
        <v>0</v>
      </c>
      <c r="L118" s="132"/>
      <c r="M118" s="137"/>
      <c r="N118" s="138"/>
      <c r="O118" s="138"/>
      <c r="P118" s="139">
        <f>SUM(P119:P246)</f>
        <v>0</v>
      </c>
      <c r="Q118" s="138"/>
      <c r="R118" s="139">
        <f>SUM(R119:R246)</f>
        <v>0</v>
      </c>
      <c r="S118" s="138"/>
      <c r="T118" s="140">
        <f>SUM(T119:T246)</f>
        <v>0</v>
      </c>
      <c r="AR118" s="133" t="s">
        <v>87</v>
      </c>
      <c r="AT118" s="141" t="s">
        <v>78</v>
      </c>
      <c r="AU118" s="141" t="s">
        <v>79</v>
      </c>
      <c r="AY118" s="133" t="s">
        <v>207</v>
      </c>
      <c r="BK118" s="142">
        <f>SUM(BK119:BK246)</f>
        <v>0</v>
      </c>
    </row>
    <row r="119" spans="1:65" s="2" customFormat="1" ht="16.5" customHeight="1">
      <c r="A119" s="32"/>
      <c r="B119" s="143"/>
      <c r="C119" s="144" t="s">
        <v>87</v>
      </c>
      <c r="D119" s="144" t="s">
        <v>208</v>
      </c>
      <c r="E119" s="145" t="s">
        <v>464</v>
      </c>
      <c r="F119" s="146" t="s">
        <v>465</v>
      </c>
      <c r="G119" s="147" t="s">
        <v>211</v>
      </c>
      <c r="H119" s="148">
        <v>2</v>
      </c>
      <c r="I119" s="149"/>
      <c r="J119" s="150">
        <f>ROUND(I119*H119,2)</f>
        <v>0</v>
      </c>
      <c r="K119" s="151"/>
      <c r="L119" s="33"/>
      <c r="M119" s="152" t="s">
        <v>1</v>
      </c>
      <c r="N119" s="153" t="s">
        <v>44</v>
      </c>
      <c r="O119" s="58"/>
      <c r="P119" s="154">
        <f>O119*H119</f>
        <v>0</v>
      </c>
      <c r="Q119" s="154">
        <v>0</v>
      </c>
      <c r="R119" s="154">
        <f>Q119*H119</f>
        <v>0</v>
      </c>
      <c r="S119" s="154">
        <v>0</v>
      </c>
      <c r="T119" s="155">
        <f>S119*H119</f>
        <v>0</v>
      </c>
      <c r="U119" s="32"/>
      <c r="V119" s="32"/>
      <c r="W119" s="32"/>
      <c r="X119" s="32"/>
      <c r="Y119" s="32"/>
      <c r="Z119" s="32"/>
      <c r="AA119" s="32"/>
      <c r="AB119" s="32"/>
      <c r="AC119" s="32"/>
      <c r="AD119" s="32"/>
      <c r="AE119" s="32"/>
      <c r="AR119" s="156" t="s">
        <v>212</v>
      </c>
      <c r="AT119" s="156" t="s">
        <v>208</v>
      </c>
      <c r="AU119" s="156" t="s">
        <v>87</v>
      </c>
      <c r="AY119" s="17" t="s">
        <v>207</v>
      </c>
      <c r="BE119" s="157">
        <f>IF(N119="základní",J119,0)</f>
        <v>0</v>
      </c>
      <c r="BF119" s="157">
        <f>IF(N119="snížená",J119,0)</f>
        <v>0</v>
      </c>
      <c r="BG119" s="157">
        <f>IF(N119="zákl. přenesená",J119,0)</f>
        <v>0</v>
      </c>
      <c r="BH119" s="157">
        <f>IF(N119="sníž. přenesená",J119,0)</f>
        <v>0</v>
      </c>
      <c r="BI119" s="157">
        <f>IF(N119="nulová",J119,0)</f>
        <v>0</v>
      </c>
      <c r="BJ119" s="17" t="s">
        <v>87</v>
      </c>
      <c r="BK119" s="157">
        <f>ROUND(I119*H119,2)</f>
        <v>0</v>
      </c>
      <c r="BL119" s="17" t="s">
        <v>212</v>
      </c>
      <c r="BM119" s="156" t="s">
        <v>89</v>
      </c>
    </row>
    <row r="120" spans="1:47" s="2" customFormat="1" ht="12">
      <c r="A120" s="32"/>
      <c r="B120" s="33"/>
      <c r="C120" s="32"/>
      <c r="D120" s="158" t="s">
        <v>213</v>
      </c>
      <c r="E120" s="32"/>
      <c r="F120" s="159" t="s">
        <v>465</v>
      </c>
      <c r="G120" s="32"/>
      <c r="H120" s="32"/>
      <c r="I120" s="160"/>
      <c r="J120" s="32"/>
      <c r="K120" s="32"/>
      <c r="L120" s="33"/>
      <c r="M120" s="161"/>
      <c r="N120" s="162"/>
      <c r="O120" s="58"/>
      <c r="P120" s="58"/>
      <c r="Q120" s="58"/>
      <c r="R120" s="58"/>
      <c r="S120" s="58"/>
      <c r="T120" s="59"/>
      <c r="U120" s="32"/>
      <c r="V120" s="32"/>
      <c r="W120" s="32"/>
      <c r="X120" s="32"/>
      <c r="Y120" s="32"/>
      <c r="Z120" s="32"/>
      <c r="AA120" s="32"/>
      <c r="AB120" s="32"/>
      <c r="AC120" s="32"/>
      <c r="AD120" s="32"/>
      <c r="AE120" s="32"/>
      <c r="AT120" s="17" t="s">
        <v>213</v>
      </c>
      <c r="AU120" s="17" t="s">
        <v>87</v>
      </c>
    </row>
    <row r="121" spans="1:47" s="2" customFormat="1" ht="29.25">
      <c r="A121" s="32"/>
      <c r="B121" s="33"/>
      <c r="C121" s="32"/>
      <c r="D121" s="158" t="s">
        <v>214</v>
      </c>
      <c r="E121" s="32"/>
      <c r="F121" s="163" t="s">
        <v>215</v>
      </c>
      <c r="G121" s="32"/>
      <c r="H121" s="32"/>
      <c r="I121" s="160"/>
      <c r="J121" s="32"/>
      <c r="K121" s="32"/>
      <c r="L121" s="33"/>
      <c r="M121" s="161"/>
      <c r="N121" s="162"/>
      <c r="O121" s="58"/>
      <c r="P121" s="58"/>
      <c r="Q121" s="58"/>
      <c r="R121" s="58"/>
      <c r="S121" s="58"/>
      <c r="T121" s="59"/>
      <c r="U121" s="32"/>
      <c r="V121" s="32"/>
      <c r="W121" s="32"/>
      <c r="X121" s="32"/>
      <c r="Y121" s="32"/>
      <c r="Z121" s="32"/>
      <c r="AA121" s="32"/>
      <c r="AB121" s="32"/>
      <c r="AC121" s="32"/>
      <c r="AD121" s="32"/>
      <c r="AE121" s="32"/>
      <c r="AT121" s="17" t="s">
        <v>214</v>
      </c>
      <c r="AU121" s="17" t="s">
        <v>87</v>
      </c>
    </row>
    <row r="122" spans="1:65" s="2" customFormat="1" ht="16.5" customHeight="1">
      <c r="A122" s="32"/>
      <c r="B122" s="143"/>
      <c r="C122" s="144" t="s">
        <v>89</v>
      </c>
      <c r="D122" s="144" t="s">
        <v>208</v>
      </c>
      <c r="E122" s="145" t="s">
        <v>469</v>
      </c>
      <c r="F122" s="146" t="s">
        <v>470</v>
      </c>
      <c r="G122" s="147" t="s">
        <v>211</v>
      </c>
      <c r="H122" s="148">
        <v>8</v>
      </c>
      <c r="I122" s="149"/>
      <c r="J122" s="150">
        <f>ROUND(I122*H122,2)</f>
        <v>0</v>
      </c>
      <c r="K122" s="151"/>
      <c r="L122" s="33"/>
      <c r="M122" s="152" t="s">
        <v>1</v>
      </c>
      <c r="N122" s="153" t="s">
        <v>44</v>
      </c>
      <c r="O122" s="58"/>
      <c r="P122" s="154">
        <f>O122*H122</f>
        <v>0</v>
      </c>
      <c r="Q122" s="154">
        <v>0</v>
      </c>
      <c r="R122" s="154">
        <f>Q122*H122</f>
        <v>0</v>
      </c>
      <c r="S122" s="154">
        <v>0</v>
      </c>
      <c r="T122" s="155">
        <f>S122*H122</f>
        <v>0</v>
      </c>
      <c r="U122" s="32"/>
      <c r="V122" s="32"/>
      <c r="W122" s="32"/>
      <c r="X122" s="32"/>
      <c r="Y122" s="32"/>
      <c r="Z122" s="32"/>
      <c r="AA122" s="32"/>
      <c r="AB122" s="32"/>
      <c r="AC122" s="32"/>
      <c r="AD122" s="32"/>
      <c r="AE122" s="32"/>
      <c r="AR122" s="156" t="s">
        <v>212</v>
      </c>
      <c r="AT122" s="156" t="s">
        <v>208</v>
      </c>
      <c r="AU122" s="156" t="s">
        <v>87</v>
      </c>
      <c r="AY122" s="17" t="s">
        <v>207</v>
      </c>
      <c r="BE122" s="157">
        <f>IF(N122="základní",J122,0)</f>
        <v>0</v>
      </c>
      <c r="BF122" s="157">
        <f>IF(N122="snížená",J122,0)</f>
        <v>0</v>
      </c>
      <c r="BG122" s="157">
        <f>IF(N122="zákl. přenesená",J122,0)</f>
        <v>0</v>
      </c>
      <c r="BH122" s="157">
        <f>IF(N122="sníž. přenesená",J122,0)</f>
        <v>0</v>
      </c>
      <c r="BI122" s="157">
        <f>IF(N122="nulová",J122,0)</f>
        <v>0</v>
      </c>
      <c r="BJ122" s="17" t="s">
        <v>87</v>
      </c>
      <c r="BK122" s="157">
        <f>ROUND(I122*H122,2)</f>
        <v>0</v>
      </c>
      <c r="BL122" s="17" t="s">
        <v>212</v>
      </c>
      <c r="BM122" s="156" t="s">
        <v>212</v>
      </c>
    </row>
    <row r="123" spans="1:47" s="2" customFormat="1" ht="12">
      <c r="A123" s="32"/>
      <c r="B123" s="33"/>
      <c r="C123" s="32"/>
      <c r="D123" s="158" t="s">
        <v>213</v>
      </c>
      <c r="E123" s="32"/>
      <c r="F123" s="159" t="s">
        <v>470</v>
      </c>
      <c r="G123" s="32"/>
      <c r="H123" s="32"/>
      <c r="I123" s="160"/>
      <c r="J123" s="32"/>
      <c r="K123" s="32"/>
      <c r="L123" s="33"/>
      <c r="M123" s="161"/>
      <c r="N123" s="162"/>
      <c r="O123" s="58"/>
      <c r="P123" s="58"/>
      <c r="Q123" s="58"/>
      <c r="R123" s="58"/>
      <c r="S123" s="58"/>
      <c r="T123" s="59"/>
      <c r="U123" s="32"/>
      <c r="V123" s="32"/>
      <c r="W123" s="32"/>
      <c r="X123" s="32"/>
      <c r="Y123" s="32"/>
      <c r="Z123" s="32"/>
      <c r="AA123" s="32"/>
      <c r="AB123" s="32"/>
      <c r="AC123" s="32"/>
      <c r="AD123" s="32"/>
      <c r="AE123" s="32"/>
      <c r="AT123" s="17" t="s">
        <v>213</v>
      </c>
      <c r="AU123" s="17" t="s">
        <v>87</v>
      </c>
    </row>
    <row r="124" spans="1:65" s="2" customFormat="1" ht="16.5" customHeight="1">
      <c r="A124" s="32"/>
      <c r="B124" s="143"/>
      <c r="C124" s="144" t="s">
        <v>218</v>
      </c>
      <c r="D124" s="144" t="s">
        <v>208</v>
      </c>
      <c r="E124" s="145" t="s">
        <v>471</v>
      </c>
      <c r="F124" s="146" t="s">
        <v>472</v>
      </c>
      <c r="G124" s="147" t="s">
        <v>211</v>
      </c>
      <c r="H124" s="148">
        <v>6</v>
      </c>
      <c r="I124" s="149"/>
      <c r="J124" s="150">
        <f>ROUND(I124*H124,2)</f>
        <v>0</v>
      </c>
      <c r="K124" s="151"/>
      <c r="L124" s="33"/>
      <c r="M124" s="152" t="s">
        <v>1</v>
      </c>
      <c r="N124" s="153" t="s">
        <v>44</v>
      </c>
      <c r="O124" s="58"/>
      <c r="P124" s="154">
        <f>O124*H124</f>
        <v>0</v>
      </c>
      <c r="Q124" s="154">
        <v>0</v>
      </c>
      <c r="R124" s="154">
        <f>Q124*H124</f>
        <v>0</v>
      </c>
      <c r="S124" s="154">
        <v>0</v>
      </c>
      <c r="T124" s="155">
        <f>S124*H124</f>
        <v>0</v>
      </c>
      <c r="U124" s="32"/>
      <c r="V124" s="32"/>
      <c r="W124" s="32"/>
      <c r="X124" s="32"/>
      <c r="Y124" s="32"/>
      <c r="Z124" s="32"/>
      <c r="AA124" s="32"/>
      <c r="AB124" s="32"/>
      <c r="AC124" s="32"/>
      <c r="AD124" s="32"/>
      <c r="AE124" s="32"/>
      <c r="AR124" s="156" t="s">
        <v>212</v>
      </c>
      <c r="AT124" s="156" t="s">
        <v>208</v>
      </c>
      <c r="AU124" s="156" t="s">
        <v>87</v>
      </c>
      <c r="AY124" s="17" t="s">
        <v>207</v>
      </c>
      <c r="BE124" s="157">
        <f>IF(N124="základní",J124,0)</f>
        <v>0</v>
      </c>
      <c r="BF124" s="157">
        <f>IF(N124="snížená",J124,0)</f>
        <v>0</v>
      </c>
      <c r="BG124" s="157">
        <f>IF(N124="zákl. přenesená",J124,0)</f>
        <v>0</v>
      </c>
      <c r="BH124" s="157">
        <f>IF(N124="sníž. přenesená",J124,0)</f>
        <v>0</v>
      </c>
      <c r="BI124" s="157">
        <f>IF(N124="nulová",J124,0)</f>
        <v>0</v>
      </c>
      <c r="BJ124" s="17" t="s">
        <v>87</v>
      </c>
      <c r="BK124" s="157">
        <f>ROUND(I124*H124,2)</f>
        <v>0</v>
      </c>
      <c r="BL124" s="17" t="s">
        <v>212</v>
      </c>
      <c r="BM124" s="156" t="s">
        <v>221</v>
      </c>
    </row>
    <row r="125" spans="1:47" s="2" customFormat="1" ht="12">
      <c r="A125" s="32"/>
      <c r="B125" s="33"/>
      <c r="C125" s="32"/>
      <c r="D125" s="158" t="s">
        <v>213</v>
      </c>
      <c r="E125" s="32"/>
      <c r="F125" s="159" t="s">
        <v>472</v>
      </c>
      <c r="G125" s="32"/>
      <c r="H125" s="32"/>
      <c r="I125" s="160"/>
      <c r="J125" s="32"/>
      <c r="K125" s="32"/>
      <c r="L125" s="33"/>
      <c r="M125" s="161"/>
      <c r="N125" s="162"/>
      <c r="O125" s="58"/>
      <c r="P125" s="58"/>
      <c r="Q125" s="58"/>
      <c r="R125" s="58"/>
      <c r="S125" s="58"/>
      <c r="T125" s="59"/>
      <c r="U125" s="32"/>
      <c r="V125" s="32"/>
      <c r="W125" s="32"/>
      <c r="X125" s="32"/>
      <c r="Y125" s="32"/>
      <c r="Z125" s="32"/>
      <c r="AA125" s="32"/>
      <c r="AB125" s="32"/>
      <c r="AC125" s="32"/>
      <c r="AD125" s="32"/>
      <c r="AE125" s="32"/>
      <c r="AT125" s="17" t="s">
        <v>213</v>
      </c>
      <c r="AU125" s="17" t="s">
        <v>87</v>
      </c>
    </row>
    <row r="126" spans="1:65" s="2" customFormat="1" ht="33" customHeight="1">
      <c r="A126" s="32"/>
      <c r="B126" s="143"/>
      <c r="C126" s="144" t="s">
        <v>212</v>
      </c>
      <c r="D126" s="144" t="s">
        <v>208</v>
      </c>
      <c r="E126" s="145" t="s">
        <v>473</v>
      </c>
      <c r="F126" s="146" t="s">
        <v>474</v>
      </c>
      <c r="G126" s="147" t="s">
        <v>211</v>
      </c>
      <c r="H126" s="148">
        <v>2</v>
      </c>
      <c r="I126" s="149"/>
      <c r="J126" s="150">
        <f>ROUND(I126*H126,2)</f>
        <v>0</v>
      </c>
      <c r="K126" s="151"/>
      <c r="L126" s="33"/>
      <c r="M126" s="152" t="s">
        <v>1</v>
      </c>
      <c r="N126" s="153" t="s">
        <v>44</v>
      </c>
      <c r="O126" s="58"/>
      <c r="P126" s="154">
        <f>O126*H126</f>
        <v>0</v>
      </c>
      <c r="Q126" s="154">
        <v>0</v>
      </c>
      <c r="R126" s="154">
        <f>Q126*H126</f>
        <v>0</v>
      </c>
      <c r="S126" s="154">
        <v>0</v>
      </c>
      <c r="T126" s="155">
        <f>S126*H126</f>
        <v>0</v>
      </c>
      <c r="U126" s="32"/>
      <c r="V126" s="32"/>
      <c r="W126" s="32"/>
      <c r="X126" s="32"/>
      <c r="Y126" s="32"/>
      <c r="Z126" s="32"/>
      <c r="AA126" s="32"/>
      <c r="AB126" s="32"/>
      <c r="AC126" s="32"/>
      <c r="AD126" s="32"/>
      <c r="AE126" s="32"/>
      <c r="AR126" s="156" t="s">
        <v>212</v>
      </c>
      <c r="AT126" s="156" t="s">
        <v>208</v>
      </c>
      <c r="AU126" s="156" t="s">
        <v>87</v>
      </c>
      <c r="AY126" s="17" t="s">
        <v>207</v>
      </c>
      <c r="BE126" s="157">
        <f>IF(N126="základní",J126,0)</f>
        <v>0</v>
      </c>
      <c r="BF126" s="157">
        <f>IF(N126="snížená",J126,0)</f>
        <v>0</v>
      </c>
      <c r="BG126" s="157">
        <f>IF(N126="zákl. přenesená",J126,0)</f>
        <v>0</v>
      </c>
      <c r="BH126" s="157">
        <f>IF(N126="sníž. přenesená",J126,0)</f>
        <v>0</v>
      </c>
      <c r="BI126" s="157">
        <f>IF(N126="nulová",J126,0)</f>
        <v>0</v>
      </c>
      <c r="BJ126" s="17" t="s">
        <v>87</v>
      </c>
      <c r="BK126" s="157">
        <f>ROUND(I126*H126,2)</f>
        <v>0</v>
      </c>
      <c r="BL126" s="17" t="s">
        <v>212</v>
      </c>
      <c r="BM126" s="156" t="s">
        <v>224</v>
      </c>
    </row>
    <row r="127" spans="1:47" s="2" customFormat="1" ht="19.5">
      <c r="A127" s="32"/>
      <c r="B127" s="33"/>
      <c r="C127" s="32"/>
      <c r="D127" s="158" t="s">
        <v>213</v>
      </c>
      <c r="E127" s="32"/>
      <c r="F127" s="159" t="s">
        <v>474</v>
      </c>
      <c r="G127" s="32"/>
      <c r="H127" s="32"/>
      <c r="I127" s="160"/>
      <c r="J127" s="32"/>
      <c r="K127" s="32"/>
      <c r="L127" s="33"/>
      <c r="M127" s="161"/>
      <c r="N127" s="162"/>
      <c r="O127" s="58"/>
      <c r="P127" s="58"/>
      <c r="Q127" s="58"/>
      <c r="R127" s="58"/>
      <c r="S127" s="58"/>
      <c r="T127" s="59"/>
      <c r="U127" s="32"/>
      <c r="V127" s="32"/>
      <c r="W127" s="32"/>
      <c r="X127" s="32"/>
      <c r="Y127" s="32"/>
      <c r="Z127" s="32"/>
      <c r="AA127" s="32"/>
      <c r="AB127" s="32"/>
      <c r="AC127" s="32"/>
      <c r="AD127" s="32"/>
      <c r="AE127" s="32"/>
      <c r="AT127" s="17" t="s">
        <v>213</v>
      </c>
      <c r="AU127" s="17" t="s">
        <v>87</v>
      </c>
    </row>
    <row r="128" spans="1:65" s="2" customFormat="1" ht="33" customHeight="1">
      <c r="A128" s="32"/>
      <c r="B128" s="143"/>
      <c r="C128" s="144" t="s">
        <v>225</v>
      </c>
      <c r="D128" s="144" t="s">
        <v>208</v>
      </c>
      <c r="E128" s="145" t="s">
        <v>476</v>
      </c>
      <c r="F128" s="146" t="s">
        <v>477</v>
      </c>
      <c r="G128" s="147" t="s">
        <v>211</v>
      </c>
      <c r="H128" s="148">
        <v>2</v>
      </c>
      <c r="I128" s="149"/>
      <c r="J128" s="150">
        <f>ROUND(I128*H128,2)</f>
        <v>0</v>
      </c>
      <c r="K128" s="151"/>
      <c r="L128" s="33"/>
      <c r="M128" s="152" t="s">
        <v>1</v>
      </c>
      <c r="N128" s="153" t="s">
        <v>44</v>
      </c>
      <c r="O128" s="58"/>
      <c r="P128" s="154">
        <f>O128*H128</f>
        <v>0</v>
      </c>
      <c r="Q128" s="154">
        <v>0</v>
      </c>
      <c r="R128" s="154">
        <f>Q128*H128</f>
        <v>0</v>
      </c>
      <c r="S128" s="154">
        <v>0</v>
      </c>
      <c r="T128" s="155">
        <f>S128*H128</f>
        <v>0</v>
      </c>
      <c r="U128" s="32"/>
      <c r="V128" s="32"/>
      <c r="W128" s="32"/>
      <c r="X128" s="32"/>
      <c r="Y128" s="32"/>
      <c r="Z128" s="32"/>
      <c r="AA128" s="32"/>
      <c r="AB128" s="32"/>
      <c r="AC128" s="32"/>
      <c r="AD128" s="32"/>
      <c r="AE128" s="32"/>
      <c r="AR128" s="156" t="s">
        <v>212</v>
      </c>
      <c r="AT128" s="156" t="s">
        <v>208</v>
      </c>
      <c r="AU128" s="156" t="s">
        <v>87</v>
      </c>
      <c r="AY128" s="17" t="s">
        <v>207</v>
      </c>
      <c r="BE128" s="157">
        <f>IF(N128="základní",J128,0)</f>
        <v>0</v>
      </c>
      <c r="BF128" s="157">
        <f>IF(N128="snížená",J128,0)</f>
        <v>0</v>
      </c>
      <c r="BG128" s="157">
        <f>IF(N128="zákl. přenesená",J128,0)</f>
        <v>0</v>
      </c>
      <c r="BH128" s="157">
        <f>IF(N128="sníž. přenesená",J128,0)</f>
        <v>0</v>
      </c>
      <c r="BI128" s="157">
        <f>IF(N128="nulová",J128,0)</f>
        <v>0</v>
      </c>
      <c r="BJ128" s="17" t="s">
        <v>87</v>
      </c>
      <c r="BK128" s="157">
        <f>ROUND(I128*H128,2)</f>
        <v>0</v>
      </c>
      <c r="BL128" s="17" t="s">
        <v>212</v>
      </c>
      <c r="BM128" s="156" t="s">
        <v>228</v>
      </c>
    </row>
    <row r="129" spans="1:47" s="2" customFormat="1" ht="19.5">
      <c r="A129" s="32"/>
      <c r="B129" s="33"/>
      <c r="C129" s="32"/>
      <c r="D129" s="158" t="s">
        <v>213</v>
      </c>
      <c r="E129" s="32"/>
      <c r="F129" s="159" t="s">
        <v>477</v>
      </c>
      <c r="G129" s="32"/>
      <c r="H129" s="32"/>
      <c r="I129" s="160"/>
      <c r="J129" s="32"/>
      <c r="K129" s="32"/>
      <c r="L129" s="33"/>
      <c r="M129" s="161"/>
      <c r="N129" s="162"/>
      <c r="O129" s="58"/>
      <c r="P129" s="58"/>
      <c r="Q129" s="58"/>
      <c r="R129" s="58"/>
      <c r="S129" s="58"/>
      <c r="T129" s="59"/>
      <c r="U129" s="32"/>
      <c r="V129" s="32"/>
      <c r="W129" s="32"/>
      <c r="X129" s="32"/>
      <c r="Y129" s="32"/>
      <c r="Z129" s="32"/>
      <c r="AA129" s="32"/>
      <c r="AB129" s="32"/>
      <c r="AC129" s="32"/>
      <c r="AD129" s="32"/>
      <c r="AE129" s="32"/>
      <c r="AT129" s="17" t="s">
        <v>213</v>
      </c>
      <c r="AU129" s="17" t="s">
        <v>87</v>
      </c>
    </row>
    <row r="130" spans="1:65" s="2" customFormat="1" ht="21.75" customHeight="1">
      <c r="A130" s="32"/>
      <c r="B130" s="143"/>
      <c r="C130" s="144" t="s">
        <v>221</v>
      </c>
      <c r="D130" s="144" t="s">
        <v>208</v>
      </c>
      <c r="E130" s="145" t="s">
        <v>478</v>
      </c>
      <c r="F130" s="146" t="s">
        <v>479</v>
      </c>
      <c r="G130" s="147" t="s">
        <v>211</v>
      </c>
      <c r="H130" s="148">
        <v>2</v>
      </c>
      <c r="I130" s="149"/>
      <c r="J130" s="150">
        <f>ROUND(I130*H130,2)</f>
        <v>0</v>
      </c>
      <c r="K130" s="151"/>
      <c r="L130" s="33"/>
      <c r="M130" s="152" t="s">
        <v>1</v>
      </c>
      <c r="N130" s="153" t="s">
        <v>44</v>
      </c>
      <c r="O130" s="58"/>
      <c r="P130" s="154">
        <f>O130*H130</f>
        <v>0</v>
      </c>
      <c r="Q130" s="154">
        <v>0</v>
      </c>
      <c r="R130" s="154">
        <f>Q130*H130</f>
        <v>0</v>
      </c>
      <c r="S130" s="154">
        <v>0</v>
      </c>
      <c r="T130" s="155">
        <f>S130*H130</f>
        <v>0</v>
      </c>
      <c r="U130" s="32"/>
      <c r="V130" s="32"/>
      <c r="W130" s="32"/>
      <c r="X130" s="32"/>
      <c r="Y130" s="32"/>
      <c r="Z130" s="32"/>
      <c r="AA130" s="32"/>
      <c r="AB130" s="32"/>
      <c r="AC130" s="32"/>
      <c r="AD130" s="32"/>
      <c r="AE130" s="32"/>
      <c r="AR130" s="156" t="s">
        <v>212</v>
      </c>
      <c r="AT130" s="156" t="s">
        <v>208</v>
      </c>
      <c r="AU130" s="156" t="s">
        <v>87</v>
      </c>
      <c r="AY130" s="17" t="s">
        <v>207</v>
      </c>
      <c r="BE130" s="157">
        <f>IF(N130="základní",J130,0)</f>
        <v>0</v>
      </c>
      <c r="BF130" s="157">
        <f>IF(N130="snížená",J130,0)</f>
        <v>0</v>
      </c>
      <c r="BG130" s="157">
        <f>IF(N130="zákl. přenesená",J130,0)</f>
        <v>0</v>
      </c>
      <c r="BH130" s="157">
        <f>IF(N130="sníž. přenesená",J130,0)</f>
        <v>0</v>
      </c>
      <c r="BI130" s="157">
        <f>IF(N130="nulová",J130,0)</f>
        <v>0</v>
      </c>
      <c r="BJ130" s="17" t="s">
        <v>87</v>
      </c>
      <c r="BK130" s="157">
        <f>ROUND(I130*H130,2)</f>
        <v>0</v>
      </c>
      <c r="BL130" s="17" t="s">
        <v>212</v>
      </c>
      <c r="BM130" s="156" t="s">
        <v>231</v>
      </c>
    </row>
    <row r="131" spans="1:47" s="2" customFormat="1" ht="19.5">
      <c r="A131" s="32"/>
      <c r="B131" s="33"/>
      <c r="C131" s="32"/>
      <c r="D131" s="158" t="s">
        <v>213</v>
      </c>
      <c r="E131" s="32"/>
      <c r="F131" s="159" t="s">
        <v>479</v>
      </c>
      <c r="G131" s="32"/>
      <c r="H131" s="32"/>
      <c r="I131" s="160"/>
      <c r="J131" s="32"/>
      <c r="K131" s="32"/>
      <c r="L131" s="33"/>
      <c r="M131" s="161"/>
      <c r="N131" s="162"/>
      <c r="O131" s="58"/>
      <c r="P131" s="58"/>
      <c r="Q131" s="58"/>
      <c r="R131" s="58"/>
      <c r="S131" s="58"/>
      <c r="T131" s="59"/>
      <c r="U131" s="32"/>
      <c r="V131" s="32"/>
      <c r="W131" s="32"/>
      <c r="X131" s="32"/>
      <c r="Y131" s="32"/>
      <c r="Z131" s="32"/>
      <c r="AA131" s="32"/>
      <c r="AB131" s="32"/>
      <c r="AC131" s="32"/>
      <c r="AD131" s="32"/>
      <c r="AE131" s="32"/>
      <c r="AT131" s="17" t="s">
        <v>213</v>
      </c>
      <c r="AU131" s="17" t="s">
        <v>87</v>
      </c>
    </row>
    <row r="132" spans="1:65" s="2" customFormat="1" ht="21.75" customHeight="1">
      <c r="A132" s="32"/>
      <c r="B132" s="143"/>
      <c r="C132" s="144" t="s">
        <v>232</v>
      </c>
      <c r="D132" s="144" t="s">
        <v>208</v>
      </c>
      <c r="E132" s="145" t="s">
        <v>480</v>
      </c>
      <c r="F132" s="146" t="s">
        <v>481</v>
      </c>
      <c r="G132" s="147" t="s">
        <v>211</v>
      </c>
      <c r="H132" s="148">
        <v>1</v>
      </c>
      <c r="I132" s="149"/>
      <c r="J132" s="150">
        <f>ROUND(I132*H132,2)</f>
        <v>0</v>
      </c>
      <c r="K132" s="151"/>
      <c r="L132" s="33"/>
      <c r="M132" s="152" t="s">
        <v>1</v>
      </c>
      <c r="N132" s="153" t="s">
        <v>44</v>
      </c>
      <c r="O132" s="58"/>
      <c r="P132" s="154">
        <f>O132*H132</f>
        <v>0</v>
      </c>
      <c r="Q132" s="154">
        <v>0</v>
      </c>
      <c r="R132" s="154">
        <f>Q132*H132</f>
        <v>0</v>
      </c>
      <c r="S132" s="154">
        <v>0</v>
      </c>
      <c r="T132" s="155">
        <f>S132*H132</f>
        <v>0</v>
      </c>
      <c r="U132" s="32"/>
      <c r="V132" s="32"/>
      <c r="W132" s="32"/>
      <c r="X132" s="32"/>
      <c r="Y132" s="32"/>
      <c r="Z132" s="32"/>
      <c r="AA132" s="32"/>
      <c r="AB132" s="32"/>
      <c r="AC132" s="32"/>
      <c r="AD132" s="32"/>
      <c r="AE132" s="32"/>
      <c r="AR132" s="156" t="s">
        <v>212</v>
      </c>
      <c r="AT132" s="156" t="s">
        <v>208</v>
      </c>
      <c r="AU132" s="156" t="s">
        <v>87</v>
      </c>
      <c r="AY132" s="17" t="s">
        <v>207</v>
      </c>
      <c r="BE132" s="157">
        <f>IF(N132="základní",J132,0)</f>
        <v>0</v>
      </c>
      <c r="BF132" s="157">
        <f>IF(N132="snížená",J132,0)</f>
        <v>0</v>
      </c>
      <c r="BG132" s="157">
        <f>IF(N132="zákl. přenesená",J132,0)</f>
        <v>0</v>
      </c>
      <c r="BH132" s="157">
        <f>IF(N132="sníž. přenesená",J132,0)</f>
        <v>0</v>
      </c>
      <c r="BI132" s="157">
        <f>IF(N132="nulová",J132,0)</f>
        <v>0</v>
      </c>
      <c r="BJ132" s="17" t="s">
        <v>87</v>
      </c>
      <c r="BK132" s="157">
        <f>ROUND(I132*H132,2)</f>
        <v>0</v>
      </c>
      <c r="BL132" s="17" t="s">
        <v>212</v>
      </c>
      <c r="BM132" s="156" t="s">
        <v>235</v>
      </c>
    </row>
    <row r="133" spans="1:47" s="2" customFormat="1" ht="19.5">
      <c r="A133" s="32"/>
      <c r="B133" s="33"/>
      <c r="C133" s="32"/>
      <c r="D133" s="158" t="s">
        <v>213</v>
      </c>
      <c r="E133" s="32"/>
      <c r="F133" s="159" t="s">
        <v>481</v>
      </c>
      <c r="G133" s="32"/>
      <c r="H133" s="32"/>
      <c r="I133" s="160"/>
      <c r="J133" s="32"/>
      <c r="K133" s="32"/>
      <c r="L133" s="33"/>
      <c r="M133" s="161"/>
      <c r="N133" s="162"/>
      <c r="O133" s="58"/>
      <c r="P133" s="58"/>
      <c r="Q133" s="58"/>
      <c r="R133" s="58"/>
      <c r="S133" s="58"/>
      <c r="T133" s="59"/>
      <c r="U133" s="32"/>
      <c r="V133" s="32"/>
      <c r="W133" s="32"/>
      <c r="X133" s="32"/>
      <c r="Y133" s="32"/>
      <c r="Z133" s="32"/>
      <c r="AA133" s="32"/>
      <c r="AB133" s="32"/>
      <c r="AC133" s="32"/>
      <c r="AD133" s="32"/>
      <c r="AE133" s="32"/>
      <c r="AT133" s="17" t="s">
        <v>213</v>
      </c>
      <c r="AU133" s="17" t="s">
        <v>87</v>
      </c>
    </row>
    <row r="134" spans="1:65" s="2" customFormat="1" ht="21.75" customHeight="1">
      <c r="A134" s="32"/>
      <c r="B134" s="143"/>
      <c r="C134" s="144" t="s">
        <v>224</v>
      </c>
      <c r="D134" s="144" t="s">
        <v>208</v>
      </c>
      <c r="E134" s="145" t="s">
        <v>482</v>
      </c>
      <c r="F134" s="146" t="s">
        <v>483</v>
      </c>
      <c r="G134" s="147" t="s">
        <v>211</v>
      </c>
      <c r="H134" s="148">
        <v>1</v>
      </c>
      <c r="I134" s="149"/>
      <c r="J134" s="150">
        <f>ROUND(I134*H134,2)</f>
        <v>0</v>
      </c>
      <c r="K134" s="151"/>
      <c r="L134" s="33"/>
      <c r="M134" s="152" t="s">
        <v>1</v>
      </c>
      <c r="N134" s="153" t="s">
        <v>44</v>
      </c>
      <c r="O134" s="58"/>
      <c r="P134" s="154">
        <f>O134*H134</f>
        <v>0</v>
      </c>
      <c r="Q134" s="154">
        <v>0</v>
      </c>
      <c r="R134" s="154">
        <f>Q134*H134</f>
        <v>0</v>
      </c>
      <c r="S134" s="154">
        <v>0</v>
      </c>
      <c r="T134" s="155">
        <f>S134*H134</f>
        <v>0</v>
      </c>
      <c r="U134" s="32"/>
      <c r="V134" s="32"/>
      <c r="W134" s="32"/>
      <c r="X134" s="32"/>
      <c r="Y134" s="32"/>
      <c r="Z134" s="32"/>
      <c r="AA134" s="32"/>
      <c r="AB134" s="32"/>
      <c r="AC134" s="32"/>
      <c r="AD134" s="32"/>
      <c r="AE134" s="32"/>
      <c r="AR134" s="156" t="s">
        <v>212</v>
      </c>
      <c r="AT134" s="156" t="s">
        <v>208</v>
      </c>
      <c r="AU134" s="156" t="s">
        <v>87</v>
      </c>
      <c r="AY134" s="17" t="s">
        <v>207</v>
      </c>
      <c r="BE134" s="157">
        <f>IF(N134="základní",J134,0)</f>
        <v>0</v>
      </c>
      <c r="BF134" s="157">
        <f>IF(N134="snížená",J134,0)</f>
        <v>0</v>
      </c>
      <c r="BG134" s="157">
        <f>IF(N134="zákl. přenesená",J134,0)</f>
        <v>0</v>
      </c>
      <c r="BH134" s="157">
        <f>IF(N134="sníž. přenesená",J134,0)</f>
        <v>0</v>
      </c>
      <c r="BI134" s="157">
        <f>IF(N134="nulová",J134,0)</f>
        <v>0</v>
      </c>
      <c r="BJ134" s="17" t="s">
        <v>87</v>
      </c>
      <c r="BK134" s="157">
        <f>ROUND(I134*H134,2)</f>
        <v>0</v>
      </c>
      <c r="BL134" s="17" t="s">
        <v>212</v>
      </c>
      <c r="BM134" s="156" t="s">
        <v>238</v>
      </c>
    </row>
    <row r="135" spans="1:47" s="2" customFormat="1" ht="12">
      <c r="A135" s="32"/>
      <c r="B135" s="33"/>
      <c r="C135" s="32"/>
      <c r="D135" s="158" t="s">
        <v>213</v>
      </c>
      <c r="E135" s="32"/>
      <c r="F135" s="159" t="s">
        <v>483</v>
      </c>
      <c r="G135" s="32"/>
      <c r="H135" s="32"/>
      <c r="I135" s="160"/>
      <c r="J135" s="32"/>
      <c r="K135" s="32"/>
      <c r="L135" s="33"/>
      <c r="M135" s="161"/>
      <c r="N135" s="162"/>
      <c r="O135" s="58"/>
      <c r="P135" s="58"/>
      <c r="Q135" s="58"/>
      <c r="R135" s="58"/>
      <c r="S135" s="58"/>
      <c r="T135" s="59"/>
      <c r="U135" s="32"/>
      <c r="V135" s="32"/>
      <c r="W135" s="32"/>
      <c r="X135" s="32"/>
      <c r="Y135" s="32"/>
      <c r="Z135" s="32"/>
      <c r="AA135" s="32"/>
      <c r="AB135" s="32"/>
      <c r="AC135" s="32"/>
      <c r="AD135" s="32"/>
      <c r="AE135" s="32"/>
      <c r="AT135" s="17" t="s">
        <v>213</v>
      </c>
      <c r="AU135" s="17" t="s">
        <v>87</v>
      </c>
    </row>
    <row r="136" spans="1:65" s="2" customFormat="1" ht="21.75" customHeight="1">
      <c r="A136" s="32"/>
      <c r="B136" s="143"/>
      <c r="C136" s="144" t="s">
        <v>239</v>
      </c>
      <c r="D136" s="144" t="s">
        <v>208</v>
      </c>
      <c r="E136" s="145" t="s">
        <v>484</v>
      </c>
      <c r="F136" s="146" t="s">
        <v>485</v>
      </c>
      <c r="G136" s="147" t="s">
        <v>211</v>
      </c>
      <c r="H136" s="148">
        <v>1</v>
      </c>
      <c r="I136" s="149"/>
      <c r="J136" s="150">
        <f>ROUND(I136*H136,2)</f>
        <v>0</v>
      </c>
      <c r="K136" s="151"/>
      <c r="L136" s="33"/>
      <c r="M136" s="152" t="s">
        <v>1</v>
      </c>
      <c r="N136" s="153" t="s">
        <v>44</v>
      </c>
      <c r="O136" s="58"/>
      <c r="P136" s="154">
        <f>O136*H136</f>
        <v>0</v>
      </c>
      <c r="Q136" s="154">
        <v>0</v>
      </c>
      <c r="R136" s="154">
        <f>Q136*H136</f>
        <v>0</v>
      </c>
      <c r="S136" s="154">
        <v>0</v>
      </c>
      <c r="T136" s="155">
        <f>S136*H136</f>
        <v>0</v>
      </c>
      <c r="U136" s="32"/>
      <c r="V136" s="32"/>
      <c r="W136" s="32"/>
      <c r="X136" s="32"/>
      <c r="Y136" s="32"/>
      <c r="Z136" s="32"/>
      <c r="AA136" s="32"/>
      <c r="AB136" s="32"/>
      <c r="AC136" s="32"/>
      <c r="AD136" s="32"/>
      <c r="AE136" s="32"/>
      <c r="AR136" s="156" t="s">
        <v>212</v>
      </c>
      <c r="AT136" s="156" t="s">
        <v>208</v>
      </c>
      <c r="AU136" s="156" t="s">
        <v>87</v>
      </c>
      <c r="AY136" s="17" t="s">
        <v>207</v>
      </c>
      <c r="BE136" s="157">
        <f>IF(N136="základní",J136,0)</f>
        <v>0</v>
      </c>
      <c r="BF136" s="157">
        <f>IF(N136="snížená",J136,0)</f>
        <v>0</v>
      </c>
      <c r="BG136" s="157">
        <f>IF(N136="zákl. přenesená",J136,0)</f>
        <v>0</v>
      </c>
      <c r="BH136" s="157">
        <f>IF(N136="sníž. přenesená",J136,0)</f>
        <v>0</v>
      </c>
      <c r="BI136" s="157">
        <f>IF(N136="nulová",J136,0)</f>
        <v>0</v>
      </c>
      <c r="BJ136" s="17" t="s">
        <v>87</v>
      </c>
      <c r="BK136" s="157">
        <f>ROUND(I136*H136,2)</f>
        <v>0</v>
      </c>
      <c r="BL136" s="17" t="s">
        <v>212</v>
      </c>
      <c r="BM136" s="156" t="s">
        <v>243</v>
      </c>
    </row>
    <row r="137" spans="1:47" s="2" customFormat="1" ht="19.5">
      <c r="A137" s="32"/>
      <c r="B137" s="33"/>
      <c r="C137" s="32"/>
      <c r="D137" s="158" t="s">
        <v>213</v>
      </c>
      <c r="E137" s="32"/>
      <c r="F137" s="159" t="s">
        <v>485</v>
      </c>
      <c r="G137" s="32"/>
      <c r="H137" s="32"/>
      <c r="I137" s="160"/>
      <c r="J137" s="32"/>
      <c r="K137" s="32"/>
      <c r="L137" s="33"/>
      <c r="M137" s="161"/>
      <c r="N137" s="162"/>
      <c r="O137" s="58"/>
      <c r="P137" s="58"/>
      <c r="Q137" s="58"/>
      <c r="R137" s="58"/>
      <c r="S137" s="58"/>
      <c r="T137" s="59"/>
      <c r="U137" s="32"/>
      <c r="V137" s="32"/>
      <c r="W137" s="32"/>
      <c r="X137" s="32"/>
      <c r="Y137" s="32"/>
      <c r="Z137" s="32"/>
      <c r="AA137" s="32"/>
      <c r="AB137" s="32"/>
      <c r="AC137" s="32"/>
      <c r="AD137" s="32"/>
      <c r="AE137" s="32"/>
      <c r="AT137" s="17" t="s">
        <v>213</v>
      </c>
      <c r="AU137" s="17" t="s">
        <v>87</v>
      </c>
    </row>
    <row r="138" spans="1:65" s="2" customFormat="1" ht="16.5" customHeight="1">
      <c r="A138" s="32"/>
      <c r="B138" s="143"/>
      <c r="C138" s="144" t="s">
        <v>228</v>
      </c>
      <c r="D138" s="144" t="s">
        <v>208</v>
      </c>
      <c r="E138" s="145" t="s">
        <v>486</v>
      </c>
      <c r="F138" s="146" t="s">
        <v>487</v>
      </c>
      <c r="G138" s="147" t="s">
        <v>211</v>
      </c>
      <c r="H138" s="148">
        <v>1</v>
      </c>
      <c r="I138" s="149"/>
      <c r="J138" s="150">
        <f>ROUND(I138*H138,2)</f>
        <v>0</v>
      </c>
      <c r="K138" s="151"/>
      <c r="L138" s="33"/>
      <c r="M138" s="152" t="s">
        <v>1</v>
      </c>
      <c r="N138" s="153" t="s">
        <v>44</v>
      </c>
      <c r="O138" s="58"/>
      <c r="P138" s="154">
        <f>O138*H138</f>
        <v>0</v>
      </c>
      <c r="Q138" s="154">
        <v>0</v>
      </c>
      <c r="R138" s="154">
        <f>Q138*H138</f>
        <v>0</v>
      </c>
      <c r="S138" s="154">
        <v>0</v>
      </c>
      <c r="T138" s="155">
        <f>S138*H138</f>
        <v>0</v>
      </c>
      <c r="U138" s="32"/>
      <c r="V138" s="32"/>
      <c r="W138" s="32"/>
      <c r="X138" s="32"/>
      <c r="Y138" s="32"/>
      <c r="Z138" s="32"/>
      <c r="AA138" s="32"/>
      <c r="AB138" s="32"/>
      <c r="AC138" s="32"/>
      <c r="AD138" s="32"/>
      <c r="AE138" s="32"/>
      <c r="AR138" s="156" t="s">
        <v>212</v>
      </c>
      <c r="AT138" s="156" t="s">
        <v>208</v>
      </c>
      <c r="AU138" s="156" t="s">
        <v>87</v>
      </c>
      <c r="AY138" s="17" t="s">
        <v>207</v>
      </c>
      <c r="BE138" s="157">
        <f>IF(N138="základní",J138,0)</f>
        <v>0</v>
      </c>
      <c r="BF138" s="157">
        <f>IF(N138="snížená",J138,0)</f>
        <v>0</v>
      </c>
      <c r="BG138" s="157">
        <f>IF(N138="zákl. přenesená",J138,0)</f>
        <v>0</v>
      </c>
      <c r="BH138" s="157">
        <f>IF(N138="sníž. přenesená",J138,0)</f>
        <v>0</v>
      </c>
      <c r="BI138" s="157">
        <f>IF(N138="nulová",J138,0)</f>
        <v>0</v>
      </c>
      <c r="BJ138" s="17" t="s">
        <v>87</v>
      </c>
      <c r="BK138" s="157">
        <f>ROUND(I138*H138,2)</f>
        <v>0</v>
      </c>
      <c r="BL138" s="17" t="s">
        <v>212</v>
      </c>
      <c r="BM138" s="156" t="s">
        <v>246</v>
      </c>
    </row>
    <row r="139" spans="1:47" s="2" customFormat="1" ht="12">
      <c r="A139" s="32"/>
      <c r="B139" s="33"/>
      <c r="C139" s="32"/>
      <c r="D139" s="158" t="s">
        <v>213</v>
      </c>
      <c r="E139" s="32"/>
      <c r="F139" s="159" t="s">
        <v>487</v>
      </c>
      <c r="G139" s="32"/>
      <c r="H139" s="32"/>
      <c r="I139" s="160"/>
      <c r="J139" s="32"/>
      <c r="K139" s="32"/>
      <c r="L139" s="33"/>
      <c r="M139" s="161"/>
      <c r="N139" s="162"/>
      <c r="O139" s="58"/>
      <c r="P139" s="58"/>
      <c r="Q139" s="58"/>
      <c r="R139" s="58"/>
      <c r="S139" s="58"/>
      <c r="T139" s="59"/>
      <c r="U139" s="32"/>
      <c r="V139" s="32"/>
      <c r="W139" s="32"/>
      <c r="X139" s="32"/>
      <c r="Y139" s="32"/>
      <c r="Z139" s="32"/>
      <c r="AA139" s="32"/>
      <c r="AB139" s="32"/>
      <c r="AC139" s="32"/>
      <c r="AD139" s="32"/>
      <c r="AE139" s="32"/>
      <c r="AT139" s="17" t="s">
        <v>213</v>
      </c>
      <c r="AU139" s="17" t="s">
        <v>87</v>
      </c>
    </row>
    <row r="140" spans="1:65" s="2" customFormat="1" ht="16.5" customHeight="1">
      <c r="A140" s="32"/>
      <c r="B140" s="143"/>
      <c r="C140" s="144" t="s">
        <v>14</v>
      </c>
      <c r="D140" s="144" t="s">
        <v>208</v>
      </c>
      <c r="E140" s="145" t="s">
        <v>488</v>
      </c>
      <c r="F140" s="146" t="s">
        <v>489</v>
      </c>
      <c r="G140" s="147" t="s">
        <v>211</v>
      </c>
      <c r="H140" s="148">
        <v>1</v>
      </c>
      <c r="I140" s="149"/>
      <c r="J140" s="150">
        <f>ROUND(I140*H140,2)</f>
        <v>0</v>
      </c>
      <c r="K140" s="151"/>
      <c r="L140" s="33"/>
      <c r="M140" s="152" t="s">
        <v>1</v>
      </c>
      <c r="N140" s="153" t="s">
        <v>44</v>
      </c>
      <c r="O140" s="58"/>
      <c r="P140" s="154">
        <f>O140*H140</f>
        <v>0</v>
      </c>
      <c r="Q140" s="154">
        <v>0</v>
      </c>
      <c r="R140" s="154">
        <f>Q140*H140</f>
        <v>0</v>
      </c>
      <c r="S140" s="154">
        <v>0</v>
      </c>
      <c r="T140" s="155">
        <f>S140*H140</f>
        <v>0</v>
      </c>
      <c r="U140" s="32"/>
      <c r="V140" s="32"/>
      <c r="W140" s="32"/>
      <c r="X140" s="32"/>
      <c r="Y140" s="32"/>
      <c r="Z140" s="32"/>
      <c r="AA140" s="32"/>
      <c r="AB140" s="32"/>
      <c r="AC140" s="32"/>
      <c r="AD140" s="32"/>
      <c r="AE140" s="32"/>
      <c r="AR140" s="156" t="s">
        <v>212</v>
      </c>
      <c r="AT140" s="156" t="s">
        <v>208</v>
      </c>
      <c r="AU140" s="156" t="s">
        <v>87</v>
      </c>
      <c r="AY140" s="17" t="s">
        <v>207</v>
      </c>
      <c r="BE140" s="157">
        <f>IF(N140="základní",J140,0)</f>
        <v>0</v>
      </c>
      <c r="BF140" s="157">
        <f>IF(N140="snížená",J140,0)</f>
        <v>0</v>
      </c>
      <c r="BG140" s="157">
        <f>IF(N140="zákl. přenesená",J140,0)</f>
        <v>0</v>
      </c>
      <c r="BH140" s="157">
        <f>IF(N140="sníž. přenesená",J140,0)</f>
        <v>0</v>
      </c>
      <c r="BI140" s="157">
        <f>IF(N140="nulová",J140,0)</f>
        <v>0</v>
      </c>
      <c r="BJ140" s="17" t="s">
        <v>87</v>
      </c>
      <c r="BK140" s="157">
        <f>ROUND(I140*H140,2)</f>
        <v>0</v>
      </c>
      <c r="BL140" s="17" t="s">
        <v>212</v>
      </c>
      <c r="BM140" s="156" t="s">
        <v>250</v>
      </c>
    </row>
    <row r="141" spans="1:47" s="2" customFormat="1" ht="12">
      <c r="A141" s="32"/>
      <c r="B141" s="33"/>
      <c r="C141" s="32"/>
      <c r="D141" s="158" t="s">
        <v>213</v>
      </c>
      <c r="E141" s="32"/>
      <c r="F141" s="159" t="s">
        <v>489</v>
      </c>
      <c r="G141" s="32"/>
      <c r="H141" s="32"/>
      <c r="I141" s="160"/>
      <c r="J141" s="32"/>
      <c r="K141" s="32"/>
      <c r="L141" s="33"/>
      <c r="M141" s="161"/>
      <c r="N141" s="162"/>
      <c r="O141" s="58"/>
      <c r="P141" s="58"/>
      <c r="Q141" s="58"/>
      <c r="R141" s="58"/>
      <c r="S141" s="58"/>
      <c r="T141" s="59"/>
      <c r="U141" s="32"/>
      <c r="V141" s="32"/>
      <c r="W141" s="32"/>
      <c r="X141" s="32"/>
      <c r="Y141" s="32"/>
      <c r="Z141" s="32"/>
      <c r="AA141" s="32"/>
      <c r="AB141" s="32"/>
      <c r="AC141" s="32"/>
      <c r="AD141" s="32"/>
      <c r="AE141" s="32"/>
      <c r="AT141" s="17" t="s">
        <v>213</v>
      </c>
      <c r="AU141" s="17" t="s">
        <v>87</v>
      </c>
    </row>
    <row r="142" spans="1:65" s="2" customFormat="1" ht="16.5" customHeight="1">
      <c r="A142" s="32"/>
      <c r="B142" s="143"/>
      <c r="C142" s="144" t="s">
        <v>231</v>
      </c>
      <c r="D142" s="144" t="s">
        <v>208</v>
      </c>
      <c r="E142" s="145" t="s">
        <v>490</v>
      </c>
      <c r="F142" s="146" t="s">
        <v>491</v>
      </c>
      <c r="G142" s="147" t="s">
        <v>211</v>
      </c>
      <c r="H142" s="148">
        <v>1</v>
      </c>
      <c r="I142" s="149"/>
      <c r="J142" s="150">
        <f>ROUND(I142*H142,2)</f>
        <v>0</v>
      </c>
      <c r="K142" s="151"/>
      <c r="L142" s="33"/>
      <c r="M142" s="152" t="s">
        <v>1</v>
      </c>
      <c r="N142" s="153" t="s">
        <v>44</v>
      </c>
      <c r="O142" s="58"/>
      <c r="P142" s="154">
        <f>O142*H142</f>
        <v>0</v>
      </c>
      <c r="Q142" s="154">
        <v>0</v>
      </c>
      <c r="R142" s="154">
        <f>Q142*H142</f>
        <v>0</v>
      </c>
      <c r="S142" s="154">
        <v>0</v>
      </c>
      <c r="T142" s="155">
        <f>S142*H142</f>
        <v>0</v>
      </c>
      <c r="U142" s="32"/>
      <c r="V142" s="32"/>
      <c r="W142" s="32"/>
      <c r="X142" s="32"/>
      <c r="Y142" s="32"/>
      <c r="Z142" s="32"/>
      <c r="AA142" s="32"/>
      <c r="AB142" s="32"/>
      <c r="AC142" s="32"/>
      <c r="AD142" s="32"/>
      <c r="AE142" s="32"/>
      <c r="AR142" s="156" t="s">
        <v>212</v>
      </c>
      <c r="AT142" s="156" t="s">
        <v>208</v>
      </c>
      <c r="AU142" s="156" t="s">
        <v>87</v>
      </c>
      <c r="AY142" s="17" t="s">
        <v>207</v>
      </c>
      <c r="BE142" s="157">
        <f>IF(N142="základní",J142,0)</f>
        <v>0</v>
      </c>
      <c r="BF142" s="157">
        <f>IF(N142="snížená",J142,0)</f>
        <v>0</v>
      </c>
      <c r="BG142" s="157">
        <f>IF(N142="zákl. přenesená",J142,0)</f>
        <v>0</v>
      </c>
      <c r="BH142" s="157">
        <f>IF(N142="sníž. přenesená",J142,0)</f>
        <v>0</v>
      </c>
      <c r="BI142" s="157">
        <f>IF(N142="nulová",J142,0)</f>
        <v>0</v>
      </c>
      <c r="BJ142" s="17" t="s">
        <v>87</v>
      </c>
      <c r="BK142" s="157">
        <f>ROUND(I142*H142,2)</f>
        <v>0</v>
      </c>
      <c r="BL142" s="17" t="s">
        <v>212</v>
      </c>
      <c r="BM142" s="156" t="s">
        <v>253</v>
      </c>
    </row>
    <row r="143" spans="1:47" s="2" customFormat="1" ht="12">
      <c r="A143" s="32"/>
      <c r="B143" s="33"/>
      <c r="C143" s="32"/>
      <c r="D143" s="158" t="s">
        <v>213</v>
      </c>
      <c r="E143" s="32"/>
      <c r="F143" s="159" t="s">
        <v>491</v>
      </c>
      <c r="G143" s="32"/>
      <c r="H143" s="32"/>
      <c r="I143" s="160"/>
      <c r="J143" s="32"/>
      <c r="K143" s="32"/>
      <c r="L143" s="33"/>
      <c r="M143" s="161"/>
      <c r="N143" s="162"/>
      <c r="O143" s="58"/>
      <c r="P143" s="58"/>
      <c r="Q143" s="58"/>
      <c r="R143" s="58"/>
      <c r="S143" s="58"/>
      <c r="T143" s="59"/>
      <c r="U143" s="32"/>
      <c r="V143" s="32"/>
      <c r="W143" s="32"/>
      <c r="X143" s="32"/>
      <c r="Y143" s="32"/>
      <c r="Z143" s="32"/>
      <c r="AA143" s="32"/>
      <c r="AB143" s="32"/>
      <c r="AC143" s="32"/>
      <c r="AD143" s="32"/>
      <c r="AE143" s="32"/>
      <c r="AT143" s="17" t="s">
        <v>213</v>
      </c>
      <c r="AU143" s="17" t="s">
        <v>87</v>
      </c>
    </row>
    <row r="144" spans="1:65" s="2" customFormat="1" ht="16.5" customHeight="1">
      <c r="A144" s="32"/>
      <c r="B144" s="143"/>
      <c r="C144" s="144" t="s">
        <v>254</v>
      </c>
      <c r="D144" s="144" t="s">
        <v>208</v>
      </c>
      <c r="E144" s="145" t="s">
        <v>492</v>
      </c>
      <c r="F144" s="146" t="s">
        <v>493</v>
      </c>
      <c r="G144" s="147" t="s">
        <v>211</v>
      </c>
      <c r="H144" s="148">
        <v>1</v>
      </c>
      <c r="I144" s="149"/>
      <c r="J144" s="150">
        <f>ROUND(I144*H144,2)</f>
        <v>0</v>
      </c>
      <c r="K144" s="151"/>
      <c r="L144" s="33"/>
      <c r="M144" s="152" t="s">
        <v>1</v>
      </c>
      <c r="N144" s="153" t="s">
        <v>44</v>
      </c>
      <c r="O144" s="58"/>
      <c r="P144" s="154">
        <f>O144*H144</f>
        <v>0</v>
      </c>
      <c r="Q144" s="154">
        <v>0</v>
      </c>
      <c r="R144" s="154">
        <f>Q144*H144</f>
        <v>0</v>
      </c>
      <c r="S144" s="154">
        <v>0</v>
      </c>
      <c r="T144" s="155">
        <f>S144*H144</f>
        <v>0</v>
      </c>
      <c r="U144" s="32"/>
      <c r="V144" s="32"/>
      <c r="W144" s="32"/>
      <c r="X144" s="32"/>
      <c r="Y144" s="32"/>
      <c r="Z144" s="32"/>
      <c r="AA144" s="32"/>
      <c r="AB144" s="32"/>
      <c r="AC144" s="32"/>
      <c r="AD144" s="32"/>
      <c r="AE144" s="32"/>
      <c r="AR144" s="156" t="s">
        <v>212</v>
      </c>
      <c r="AT144" s="156" t="s">
        <v>208</v>
      </c>
      <c r="AU144" s="156" t="s">
        <v>87</v>
      </c>
      <c r="AY144" s="17" t="s">
        <v>207</v>
      </c>
      <c r="BE144" s="157">
        <f>IF(N144="základní",J144,0)</f>
        <v>0</v>
      </c>
      <c r="BF144" s="157">
        <f>IF(N144="snížená",J144,0)</f>
        <v>0</v>
      </c>
      <c r="BG144" s="157">
        <f>IF(N144="zákl. přenesená",J144,0)</f>
        <v>0</v>
      </c>
      <c r="BH144" s="157">
        <f>IF(N144="sníž. přenesená",J144,0)</f>
        <v>0</v>
      </c>
      <c r="BI144" s="157">
        <f>IF(N144="nulová",J144,0)</f>
        <v>0</v>
      </c>
      <c r="BJ144" s="17" t="s">
        <v>87</v>
      </c>
      <c r="BK144" s="157">
        <f>ROUND(I144*H144,2)</f>
        <v>0</v>
      </c>
      <c r="BL144" s="17" t="s">
        <v>212</v>
      </c>
      <c r="BM144" s="156" t="s">
        <v>258</v>
      </c>
    </row>
    <row r="145" spans="1:47" s="2" customFormat="1" ht="12">
      <c r="A145" s="32"/>
      <c r="B145" s="33"/>
      <c r="C145" s="32"/>
      <c r="D145" s="158" t="s">
        <v>213</v>
      </c>
      <c r="E145" s="32"/>
      <c r="F145" s="159" t="s">
        <v>493</v>
      </c>
      <c r="G145" s="32"/>
      <c r="H145" s="32"/>
      <c r="I145" s="160"/>
      <c r="J145" s="32"/>
      <c r="K145" s="32"/>
      <c r="L145" s="33"/>
      <c r="M145" s="161"/>
      <c r="N145" s="162"/>
      <c r="O145" s="58"/>
      <c r="P145" s="58"/>
      <c r="Q145" s="58"/>
      <c r="R145" s="58"/>
      <c r="S145" s="58"/>
      <c r="T145" s="59"/>
      <c r="U145" s="32"/>
      <c r="V145" s="32"/>
      <c r="W145" s="32"/>
      <c r="X145" s="32"/>
      <c r="Y145" s="32"/>
      <c r="Z145" s="32"/>
      <c r="AA145" s="32"/>
      <c r="AB145" s="32"/>
      <c r="AC145" s="32"/>
      <c r="AD145" s="32"/>
      <c r="AE145" s="32"/>
      <c r="AT145" s="17" t="s">
        <v>213</v>
      </c>
      <c r="AU145" s="17" t="s">
        <v>87</v>
      </c>
    </row>
    <row r="146" spans="1:65" s="2" customFormat="1" ht="21.75" customHeight="1">
      <c r="A146" s="32"/>
      <c r="B146" s="143"/>
      <c r="C146" s="144" t="s">
        <v>235</v>
      </c>
      <c r="D146" s="144" t="s">
        <v>208</v>
      </c>
      <c r="E146" s="145" t="s">
        <v>494</v>
      </c>
      <c r="F146" s="146" t="s">
        <v>495</v>
      </c>
      <c r="G146" s="147" t="s">
        <v>211</v>
      </c>
      <c r="H146" s="148">
        <v>8</v>
      </c>
      <c r="I146" s="149"/>
      <c r="J146" s="150">
        <f>ROUND(I146*H146,2)</f>
        <v>0</v>
      </c>
      <c r="K146" s="151"/>
      <c r="L146" s="33"/>
      <c r="M146" s="152" t="s">
        <v>1</v>
      </c>
      <c r="N146" s="153" t="s">
        <v>44</v>
      </c>
      <c r="O146" s="58"/>
      <c r="P146" s="154">
        <f>O146*H146</f>
        <v>0</v>
      </c>
      <c r="Q146" s="154">
        <v>0</v>
      </c>
      <c r="R146" s="154">
        <f>Q146*H146</f>
        <v>0</v>
      </c>
      <c r="S146" s="154">
        <v>0</v>
      </c>
      <c r="T146" s="155">
        <f>S146*H146</f>
        <v>0</v>
      </c>
      <c r="U146" s="32"/>
      <c r="V146" s="32"/>
      <c r="W146" s="32"/>
      <c r="X146" s="32"/>
      <c r="Y146" s="32"/>
      <c r="Z146" s="32"/>
      <c r="AA146" s="32"/>
      <c r="AB146" s="32"/>
      <c r="AC146" s="32"/>
      <c r="AD146" s="32"/>
      <c r="AE146" s="32"/>
      <c r="AR146" s="156" t="s">
        <v>212</v>
      </c>
      <c r="AT146" s="156" t="s">
        <v>208</v>
      </c>
      <c r="AU146" s="156" t="s">
        <v>87</v>
      </c>
      <c r="AY146" s="17" t="s">
        <v>207</v>
      </c>
      <c r="BE146" s="157">
        <f>IF(N146="základní",J146,0)</f>
        <v>0</v>
      </c>
      <c r="BF146" s="157">
        <f>IF(N146="snížená",J146,0)</f>
        <v>0</v>
      </c>
      <c r="BG146" s="157">
        <f>IF(N146="zákl. přenesená",J146,0)</f>
        <v>0</v>
      </c>
      <c r="BH146" s="157">
        <f>IF(N146="sníž. přenesená",J146,0)</f>
        <v>0</v>
      </c>
      <c r="BI146" s="157">
        <f>IF(N146="nulová",J146,0)</f>
        <v>0</v>
      </c>
      <c r="BJ146" s="17" t="s">
        <v>87</v>
      </c>
      <c r="BK146" s="157">
        <f>ROUND(I146*H146,2)</f>
        <v>0</v>
      </c>
      <c r="BL146" s="17" t="s">
        <v>212</v>
      </c>
      <c r="BM146" s="156" t="s">
        <v>261</v>
      </c>
    </row>
    <row r="147" spans="1:47" s="2" customFormat="1" ht="12">
      <c r="A147" s="32"/>
      <c r="B147" s="33"/>
      <c r="C147" s="32"/>
      <c r="D147" s="158" t="s">
        <v>213</v>
      </c>
      <c r="E147" s="32"/>
      <c r="F147" s="159" t="s">
        <v>495</v>
      </c>
      <c r="G147" s="32"/>
      <c r="H147" s="32"/>
      <c r="I147" s="160"/>
      <c r="J147" s="32"/>
      <c r="K147" s="32"/>
      <c r="L147" s="33"/>
      <c r="M147" s="161"/>
      <c r="N147" s="162"/>
      <c r="O147" s="58"/>
      <c r="P147" s="58"/>
      <c r="Q147" s="58"/>
      <c r="R147" s="58"/>
      <c r="S147" s="58"/>
      <c r="T147" s="59"/>
      <c r="U147" s="32"/>
      <c r="V147" s="32"/>
      <c r="W147" s="32"/>
      <c r="X147" s="32"/>
      <c r="Y147" s="32"/>
      <c r="Z147" s="32"/>
      <c r="AA147" s="32"/>
      <c r="AB147" s="32"/>
      <c r="AC147" s="32"/>
      <c r="AD147" s="32"/>
      <c r="AE147" s="32"/>
      <c r="AT147" s="17" t="s">
        <v>213</v>
      </c>
      <c r="AU147" s="17" t="s">
        <v>87</v>
      </c>
    </row>
    <row r="148" spans="1:65" s="2" customFormat="1" ht="21.75" customHeight="1">
      <c r="A148" s="32"/>
      <c r="B148" s="143"/>
      <c r="C148" s="144" t="s">
        <v>8</v>
      </c>
      <c r="D148" s="144" t="s">
        <v>208</v>
      </c>
      <c r="E148" s="145" t="s">
        <v>496</v>
      </c>
      <c r="F148" s="146" t="s">
        <v>497</v>
      </c>
      <c r="G148" s="147" t="s">
        <v>211</v>
      </c>
      <c r="H148" s="148">
        <v>2</v>
      </c>
      <c r="I148" s="149"/>
      <c r="J148" s="150">
        <f>ROUND(I148*H148,2)</f>
        <v>0</v>
      </c>
      <c r="K148" s="151"/>
      <c r="L148" s="33"/>
      <c r="M148" s="152" t="s">
        <v>1</v>
      </c>
      <c r="N148" s="153" t="s">
        <v>44</v>
      </c>
      <c r="O148" s="58"/>
      <c r="P148" s="154">
        <f>O148*H148</f>
        <v>0</v>
      </c>
      <c r="Q148" s="154">
        <v>0</v>
      </c>
      <c r="R148" s="154">
        <f>Q148*H148</f>
        <v>0</v>
      </c>
      <c r="S148" s="154">
        <v>0</v>
      </c>
      <c r="T148" s="155">
        <f>S148*H148</f>
        <v>0</v>
      </c>
      <c r="U148" s="32"/>
      <c r="V148" s="32"/>
      <c r="W148" s="32"/>
      <c r="X148" s="32"/>
      <c r="Y148" s="32"/>
      <c r="Z148" s="32"/>
      <c r="AA148" s="32"/>
      <c r="AB148" s="32"/>
      <c r="AC148" s="32"/>
      <c r="AD148" s="32"/>
      <c r="AE148" s="32"/>
      <c r="AR148" s="156" t="s">
        <v>212</v>
      </c>
      <c r="AT148" s="156" t="s">
        <v>208</v>
      </c>
      <c r="AU148" s="156" t="s">
        <v>87</v>
      </c>
      <c r="AY148" s="17" t="s">
        <v>207</v>
      </c>
      <c r="BE148" s="157">
        <f>IF(N148="základní",J148,0)</f>
        <v>0</v>
      </c>
      <c r="BF148" s="157">
        <f>IF(N148="snížená",J148,0)</f>
        <v>0</v>
      </c>
      <c r="BG148" s="157">
        <f>IF(N148="zákl. přenesená",J148,0)</f>
        <v>0</v>
      </c>
      <c r="BH148" s="157">
        <f>IF(N148="sníž. přenesená",J148,0)</f>
        <v>0</v>
      </c>
      <c r="BI148" s="157">
        <f>IF(N148="nulová",J148,0)</f>
        <v>0</v>
      </c>
      <c r="BJ148" s="17" t="s">
        <v>87</v>
      </c>
      <c r="BK148" s="157">
        <f>ROUND(I148*H148,2)</f>
        <v>0</v>
      </c>
      <c r="BL148" s="17" t="s">
        <v>212</v>
      </c>
      <c r="BM148" s="156" t="s">
        <v>264</v>
      </c>
    </row>
    <row r="149" spans="1:47" s="2" customFormat="1" ht="12">
      <c r="A149" s="32"/>
      <c r="B149" s="33"/>
      <c r="C149" s="32"/>
      <c r="D149" s="158" t="s">
        <v>213</v>
      </c>
      <c r="E149" s="32"/>
      <c r="F149" s="159" t="s">
        <v>497</v>
      </c>
      <c r="G149" s="32"/>
      <c r="H149" s="32"/>
      <c r="I149" s="160"/>
      <c r="J149" s="32"/>
      <c r="K149" s="32"/>
      <c r="L149" s="33"/>
      <c r="M149" s="161"/>
      <c r="N149" s="162"/>
      <c r="O149" s="58"/>
      <c r="P149" s="58"/>
      <c r="Q149" s="58"/>
      <c r="R149" s="58"/>
      <c r="S149" s="58"/>
      <c r="T149" s="59"/>
      <c r="U149" s="32"/>
      <c r="V149" s="32"/>
      <c r="W149" s="32"/>
      <c r="X149" s="32"/>
      <c r="Y149" s="32"/>
      <c r="Z149" s="32"/>
      <c r="AA149" s="32"/>
      <c r="AB149" s="32"/>
      <c r="AC149" s="32"/>
      <c r="AD149" s="32"/>
      <c r="AE149" s="32"/>
      <c r="AT149" s="17" t="s">
        <v>213</v>
      </c>
      <c r="AU149" s="17" t="s">
        <v>87</v>
      </c>
    </row>
    <row r="150" spans="1:65" s="2" customFormat="1" ht="16.5" customHeight="1">
      <c r="A150" s="32"/>
      <c r="B150" s="143"/>
      <c r="C150" s="144" t="s">
        <v>238</v>
      </c>
      <c r="D150" s="144" t="s">
        <v>208</v>
      </c>
      <c r="E150" s="145" t="s">
        <v>498</v>
      </c>
      <c r="F150" s="146" t="s">
        <v>499</v>
      </c>
      <c r="G150" s="147" t="s">
        <v>211</v>
      </c>
      <c r="H150" s="148">
        <v>11</v>
      </c>
      <c r="I150" s="149"/>
      <c r="J150" s="150">
        <f>ROUND(I150*H150,2)</f>
        <v>0</v>
      </c>
      <c r="K150" s="151"/>
      <c r="L150" s="33"/>
      <c r="M150" s="152" t="s">
        <v>1</v>
      </c>
      <c r="N150" s="153" t="s">
        <v>44</v>
      </c>
      <c r="O150" s="58"/>
      <c r="P150" s="154">
        <f>O150*H150</f>
        <v>0</v>
      </c>
      <c r="Q150" s="154">
        <v>0</v>
      </c>
      <c r="R150" s="154">
        <f>Q150*H150</f>
        <v>0</v>
      </c>
      <c r="S150" s="154">
        <v>0</v>
      </c>
      <c r="T150" s="155">
        <f>S150*H150</f>
        <v>0</v>
      </c>
      <c r="U150" s="32"/>
      <c r="V150" s="32"/>
      <c r="W150" s="32"/>
      <c r="X150" s="32"/>
      <c r="Y150" s="32"/>
      <c r="Z150" s="32"/>
      <c r="AA150" s="32"/>
      <c r="AB150" s="32"/>
      <c r="AC150" s="32"/>
      <c r="AD150" s="32"/>
      <c r="AE150" s="32"/>
      <c r="AR150" s="156" t="s">
        <v>212</v>
      </c>
      <c r="AT150" s="156" t="s">
        <v>208</v>
      </c>
      <c r="AU150" s="156" t="s">
        <v>87</v>
      </c>
      <c r="AY150" s="17" t="s">
        <v>207</v>
      </c>
      <c r="BE150" s="157">
        <f>IF(N150="základní",J150,0)</f>
        <v>0</v>
      </c>
      <c r="BF150" s="157">
        <f>IF(N150="snížená",J150,0)</f>
        <v>0</v>
      </c>
      <c r="BG150" s="157">
        <f>IF(N150="zákl. přenesená",J150,0)</f>
        <v>0</v>
      </c>
      <c r="BH150" s="157">
        <f>IF(N150="sníž. přenesená",J150,0)</f>
        <v>0</v>
      </c>
      <c r="BI150" s="157">
        <f>IF(N150="nulová",J150,0)</f>
        <v>0</v>
      </c>
      <c r="BJ150" s="17" t="s">
        <v>87</v>
      </c>
      <c r="BK150" s="157">
        <f>ROUND(I150*H150,2)</f>
        <v>0</v>
      </c>
      <c r="BL150" s="17" t="s">
        <v>212</v>
      </c>
      <c r="BM150" s="156" t="s">
        <v>268</v>
      </c>
    </row>
    <row r="151" spans="1:47" s="2" customFormat="1" ht="12">
      <c r="A151" s="32"/>
      <c r="B151" s="33"/>
      <c r="C151" s="32"/>
      <c r="D151" s="158" t="s">
        <v>213</v>
      </c>
      <c r="E151" s="32"/>
      <c r="F151" s="159" t="s">
        <v>499</v>
      </c>
      <c r="G151" s="32"/>
      <c r="H151" s="32"/>
      <c r="I151" s="160"/>
      <c r="J151" s="32"/>
      <c r="K151" s="32"/>
      <c r="L151" s="33"/>
      <c r="M151" s="161"/>
      <c r="N151" s="162"/>
      <c r="O151" s="58"/>
      <c r="P151" s="58"/>
      <c r="Q151" s="58"/>
      <c r="R151" s="58"/>
      <c r="S151" s="58"/>
      <c r="T151" s="59"/>
      <c r="U151" s="32"/>
      <c r="V151" s="32"/>
      <c r="W151" s="32"/>
      <c r="X151" s="32"/>
      <c r="Y151" s="32"/>
      <c r="Z151" s="32"/>
      <c r="AA151" s="32"/>
      <c r="AB151" s="32"/>
      <c r="AC151" s="32"/>
      <c r="AD151" s="32"/>
      <c r="AE151" s="32"/>
      <c r="AT151" s="17" t="s">
        <v>213</v>
      </c>
      <c r="AU151" s="17" t="s">
        <v>87</v>
      </c>
    </row>
    <row r="152" spans="1:65" s="2" customFormat="1" ht="16.5" customHeight="1">
      <c r="A152" s="32"/>
      <c r="B152" s="143"/>
      <c r="C152" s="144" t="s">
        <v>269</v>
      </c>
      <c r="D152" s="144" t="s">
        <v>208</v>
      </c>
      <c r="E152" s="145" t="s">
        <v>500</v>
      </c>
      <c r="F152" s="146" t="s">
        <v>501</v>
      </c>
      <c r="G152" s="147" t="s">
        <v>211</v>
      </c>
      <c r="H152" s="148">
        <v>8</v>
      </c>
      <c r="I152" s="149"/>
      <c r="J152" s="150">
        <f>ROUND(I152*H152,2)</f>
        <v>0</v>
      </c>
      <c r="K152" s="151"/>
      <c r="L152" s="33"/>
      <c r="M152" s="152" t="s">
        <v>1</v>
      </c>
      <c r="N152" s="153" t="s">
        <v>44</v>
      </c>
      <c r="O152" s="58"/>
      <c r="P152" s="154">
        <f>O152*H152</f>
        <v>0</v>
      </c>
      <c r="Q152" s="154">
        <v>0</v>
      </c>
      <c r="R152" s="154">
        <f>Q152*H152</f>
        <v>0</v>
      </c>
      <c r="S152" s="154">
        <v>0</v>
      </c>
      <c r="T152" s="155">
        <f>S152*H152</f>
        <v>0</v>
      </c>
      <c r="U152" s="32"/>
      <c r="V152" s="32"/>
      <c r="W152" s="32"/>
      <c r="X152" s="32"/>
      <c r="Y152" s="32"/>
      <c r="Z152" s="32"/>
      <c r="AA152" s="32"/>
      <c r="AB152" s="32"/>
      <c r="AC152" s="32"/>
      <c r="AD152" s="32"/>
      <c r="AE152" s="32"/>
      <c r="AR152" s="156" t="s">
        <v>212</v>
      </c>
      <c r="AT152" s="156" t="s">
        <v>208</v>
      </c>
      <c r="AU152" s="156" t="s">
        <v>87</v>
      </c>
      <c r="AY152" s="17" t="s">
        <v>207</v>
      </c>
      <c r="BE152" s="157">
        <f>IF(N152="základní",J152,0)</f>
        <v>0</v>
      </c>
      <c r="BF152" s="157">
        <f>IF(N152="snížená",J152,0)</f>
        <v>0</v>
      </c>
      <c r="BG152" s="157">
        <f>IF(N152="zákl. přenesená",J152,0)</f>
        <v>0</v>
      </c>
      <c r="BH152" s="157">
        <f>IF(N152="sníž. přenesená",J152,0)</f>
        <v>0</v>
      </c>
      <c r="BI152" s="157">
        <f>IF(N152="nulová",J152,0)</f>
        <v>0</v>
      </c>
      <c r="BJ152" s="17" t="s">
        <v>87</v>
      </c>
      <c r="BK152" s="157">
        <f>ROUND(I152*H152,2)</f>
        <v>0</v>
      </c>
      <c r="BL152" s="17" t="s">
        <v>212</v>
      </c>
      <c r="BM152" s="156" t="s">
        <v>272</v>
      </c>
    </row>
    <row r="153" spans="1:47" s="2" customFormat="1" ht="12">
      <c r="A153" s="32"/>
      <c r="B153" s="33"/>
      <c r="C153" s="32"/>
      <c r="D153" s="158" t="s">
        <v>213</v>
      </c>
      <c r="E153" s="32"/>
      <c r="F153" s="159" t="s">
        <v>501</v>
      </c>
      <c r="G153" s="32"/>
      <c r="H153" s="32"/>
      <c r="I153" s="160"/>
      <c r="J153" s="32"/>
      <c r="K153" s="32"/>
      <c r="L153" s="33"/>
      <c r="M153" s="161"/>
      <c r="N153" s="162"/>
      <c r="O153" s="58"/>
      <c r="P153" s="58"/>
      <c r="Q153" s="58"/>
      <c r="R153" s="58"/>
      <c r="S153" s="58"/>
      <c r="T153" s="59"/>
      <c r="U153" s="32"/>
      <c r="V153" s="32"/>
      <c r="W153" s="32"/>
      <c r="X153" s="32"/>
      <c r="Y153" s="32"/>
      <c r="Z153" s="32"/>
      <c r="AA153" s="32"/>
      <c r="AB153" s="32"/>
      <c r="AC153" s="32"/>
      <c r="AD153" s="32"/>
      <c r="AE153" s="32"/>
      <c r="AT153" s="17" t="s">
        <v>213</v>
      </c>
      <c r="AU153" s="17" t="s">
        <v>87</v>
      </c>
    </row>
    <row r="154" spans="1:65" s="2" customFormat="1" ht="21.75" customHeight="1">
      <c r="A154" s="32"/>
      <c r="B154" s="143"/>
      <c r="C154" s="144" t="s">
        <v>243</v>
      </c>
      <c r="D154" s="144" t="s">
        <v>208</v>
      </c>
      <c r="E154" s="145" t="s">
        <v>502</v>
      </c>
      <c r="F154" s="146" t="s">
        <v>503</v>
      </c>
      <c r="G154" s="147" t="s">
        <v>211</v>
      </c>
      <c r="H154" s="148">
        <v>8</v>
      </c>
      <c r="I154" s="149"/>
      <c r="J154" s="150">
        <f>ROUND(I154*H154,2)</f>
        <v>0</v>
      </c>
      <c r="K154" s="151"/>
      <c r="L154" s="33"/>
      <c r="M154" s="152" t="s">
        <v>1</v>
      </c>
      <c r="N154" s="153" t="s">
        <v>44</v>
      </c>
      <c r="O154" s="58"/>
      <c r="P154" s="154">
        <f>O154*H154</f>
        <v>0</v>
      </c>
      <c r="Q154" s="154">
        <v>0</v>
      </c>
      <c r="R154" s="154">
        <f>Q154*H154</f>
        <v>0</v>
      </c>
      <c r="S154" s="154">
        <v>0</v>
      </c>
      <c r="T154" s="155">
        <f>S154*H154</f>
        <v>0</v>
      </c>
      <c r="U154" s="32"/>
      <c r="V154" s="32"/>
      <c r="W154" s="32"/>
      <c r="X154" s="32"/>
      <c r="Y154" s="32"/>
      <c r="Z154" s="32"/>
      <c r="AA154" s="32"/>
      <c r="AB154" s="32"/>
      <c r="AC154" s="32"/>
      <c r="AD154" s="32"/>
      <c r="AE154" s="32"/>
      <c r="AR154" s="156" t="s">
        <v>212</v>
      </c>
      <c r="AT154" s="156" t="s">
        <v>208</v>
      </c>
      <c r="AU154" s="156" t="s">
        <v>87</v>
      </c>
      <c r="AY154" s="17" t="s">
        <v>207</v>
      </c>
      <c r="BE154" s="157">
        <f>IF(N154="základní",J154,0)</f>
        <v>0</v>
      </c>
      <c r="BF154" s="157">
        <f>IF(N154="snížená",J154,0)</f>
        <v>0</v>
      </c>
      <c r="BG154" s="157">
        <f>IF(N154="zákl. přenesená",J154,0)</f>
        <v>0</v>
      </c>
      <c r="BH154" s="157">
        <f>IF(N154="sníž. přenesená",J154,0)</f>
        <v>0</v>
      </c>
      <c r="BI154" s="157">
        <f>IF(N154="nulová",J154,0)</f>
        <v>0</v>
      </c>
      <c r="BJ154" s="17" t="s">
        <v>87</v>
      </c>
      <c r="BK154" s="157">
        <f>ROUND(I154*H154,2)</f>
        <v>0</v>
      </c>
      <c r="BL154" s="17" t="s">
        <v>212</v>
      </c>
      <c r="BM154" s="156" t="s">
        <v>275</v>
      </c>
    </row>
    <row r="155" spans="1:47" s="2" customFormat="1" ht="12">
      <c r="A155" s="32"/>
      <c r="B155" s="33"/>
      <c r="C155" s="32"/>
      <c r="D155" s="158" t="s">
        <v>213</v>
      </c>
      <c r="E155" s="32"/>
      <c r="F155" s="159" t="s">
        <v>503</v>
      </c>
      <c r="G155" s="32"/>
      <c r="H155" s="32"/>
      <c r="I155" s="160"/>
      <c r="J155" s="32"/>
      <c r="K155" s="32"/>
      <c r="L155" s="33"/>
      <c r="M155" s="161"/>
      <c r="N155" s="162"/>
      <c r="O155" s="58"/>
      <c r="P155" s="58"/>
      <c r="Q155" s="58"/>
      <c r="R155" s="58"/>
      <c r="S155" s="58"/>
      <c r="T155" s="59"/>
      <c r="U155" s="32"/>
      <c r="V155" s="32"/>
      <c r="W155" s="32"/>
      <c r="X155" s="32"/>
      <c r="Y155" s="32"/>
      <c r="Z155" s="32"/>
      <c r="AA155" s="32"/>
      <c r="AB155" s="32"/>
      <c r="AC155" s="32"/>
      <c r="AD155" s="32"/>
      <c r="AE155" s="32"/>
      <c r="AT155" s="17" t="s">
        <v>213</v>
      </c>
      <c r="AU155" s="17" t="s">
        <v>87</v>
      </c>
    </row>
    <row r="156" spans="1:65" s="2" customFormat="1" ht="21.75" customHeight="1">
      <c r="A156" s="32"/>
      <c r="B156" s="143"/>
      <c r="C156" s="144" t="s">
        <v>276</v>
      </c>
      <c r="D156" s="144" t="s">
        <v>208</v>
      </c>
      <c r="E156" s="145" t="s">
        <v>504</v>
      </c>
      <c r="F156" s="146" t="s">
        <v>505</v>
      </c>
      <c r="G156" s="147" t="s">
        <v>211</v>
      </c>
      <c r="H156" s="148">
        <v>5</v>
      </c>
      <c r="I156" s="149"/>
      <c r="J156" s="150">
        <f>ROUND(I156*H156,2)</f>
        <v>0</v>
      </c>
      <c r="K156" s="151"/>
      <c r="L156" s="33"/>
      <c r="M156" s="152" t="s">
        <v>1</v>
      </c>
      <c r="N156" s="153" t="s">
        <v>44</v>
      </c>
      <c r="O156" s="58"/>
      <c r="P156" s="154">
        <f>O156*H156</f>
        <v>0</v>
      </c>
      <c r="Q156" s="154">
        <v>0</v>
      </c>
      <c r="R156" s="154">
        <f>Q156*H156</f>
        <v>0</v>
      </c>
      <c r="S156" s="154">
        <v>0</v>
      </c>
      <c r="T156" s="155">
        <f>S156*H156</f>
        <v>0</v>
      </c>
      <c r="U156" s="32"/>
      <c r="V156" s="32"/>
      <c r="W156" s="32"/>
      <c r="X156" s="32"/>
      <c r="Y156" s="32"/>
      <c r="Z156" s="32"/>
      <c r="AA156" s="32"/>
      <c r="AB156" s="32"/>
      <c r="AC156" s="32"/>
      <c r="AD156" s="32"/>
      <c r="AE156" s="32"/>
      <c r="AR156" s="156" t="s">
        <v>212</v>
      </c>
      <c r="AT156" s="156" t="s">
        <v>208</v>
      </c>
      <c r="AU156" s="156" t="s">
        <v>87</v>
      </c>
      <c r="AY156" s="17" t="s">
        <v>207</v>
      </c>
      <c r="BE156" s="157">
        <f>IF(N156="základní",J156,0)</f>
        <v>0</v>
      </c>
      <c r="BF156" s="157">
        <f>IF(N156="snížená",J156,0)</f>
        <v>0</v>
      </c>
      <c r="BG156" s="157">
        <f>IF(N156="zákl. přenesená",J156,0)</f>
        <v>0</v>
      </c>
      <c r="BH156" s="157">
        <f>IF(N156="sníž. přenesená",J156,0)</f>
        <v>0</v>
      </c>
      <c r="BI156" s="157">
        <f>IF(N156="nulová",J156,0)</f>
        <v>0</v>
      </c>
      <c r="BJ156" s="17" t="s">
        <v>87</v>
      </c>
      <c r="BK156" s="157">
        <f>ROUND(I156*H156,2)</f>
        <v>0</v>
      </c>
      <c r="BL156" s="17" t="s">
        <v>212</v>
      </c>
      <c r="BM156" s="156" t="s">
        <v>279</v>
      </c>
    </row>
    <row r="157" spans="1:47" s="2" customFormat="1" ht="12">
      <c r="A157" s="32"/>
      <c r="B157" s="33"/>
      <c r="C157" s="32"/>
      <c r="D157" s="158" t="s">
        <v>213</v>
      </c>
      <c r="E157" s="32"/>
      <c r="F157" s="159" t="s">
        <v>505</v>
      </c>
      <c r="G157" s="32"/>
      <c r="H157" s="32"/>
      <c r="I157" s="160"/>
      <c r="J157" s="32"/>
      <c r="K157" s="32"/>
      <c r="L157" s="33"/>
      <c r="M157" s="161"/>
      <c r="N157" s="162"/>
      <c r="O157" s="58"/>
      <c r="P157" s="58"/>
      <c r="Q157" s="58"/>
      <c r="R157" s="58"/>
      <c r="S157" s="58"/>
      <c r="T157" s="59"/>
      <c r="U157" s="32"/>
      <c r="V157" s="32"/>
      <c r="W157" s="32"/>
      <c r="X157" s="32"/>
      <c r="Y157" s="32"/>
      <c r="Z157" s="32"/>
      <c r="AA157" s="32"/>
      <c r="AB157" s="32"/>
      <c r="AC157" s="32"/>
      <c r="AD157" s="32"/>
      <c r="AE157" s="32"/>
      <c r="AT157" s="17" t="s">
        <v>213</v>
      </c>
      <c r="AU157" s="17" t="s">
        <v>87</v>
      </c>
    </row>
    <row r="158" spans="1:47" s="2" customFormat="1" ht="19.5">
      <c r="A158" s="32"/>
      <c r="B158" s="33"/>
      <c r="C158" s="32"/>
      <c r="D158" s="158" t="s">
        <v>214</v>
      </c>
      <c r="E158" s="32"/>
      <c r="F158" s="163" t="s">
        <v>425</v>
      </c>
      <c r="G158" s="32"/>
      <c r="H158" s="32"/>
      <c r="I158" s="160"/>
      <c r="J158" s="32"/>
      <c r="K158" s="32"/>
      <c r="L158" s="33"/>
      <c r="M158" s="161"/>
      <c r="N158" s="162"/>
      <c r="O158" s="58"/>
      <c r="P158" s="58"/>
      <c r="Q158" s="58"/>
      <c r="R158" s="58"/>
      <c r="S158" s="58"/>
      <c r="T158" s="59"/>
      <c r="U158" s="32"/>
      <c r="V158" s="32"/>
      <c r="W158" s="32"/>
      <c r="X158" s="32"/>
      <c r="Y158" s="32"/>
      <c r="Z158" s="32"/>
      <c r="AA158" s="32"/>
      <c r="AB158" s="32"/>
      <c r="AC158" s="32"/>
      <c r="AD158" s="32"/>
      <c r="AE158" s="32"/>
      <c r="AT158" s="17" t="s">
        <v>214</v>
      </c>
      <c r="AU158" s="17" t="s">
        <v>87</v>
      </c>
    </row>
    <row r="159" spans="1:65" s="2" customFormat="1" ht="21.75" customHeight="1">
      <c r="A159" s="32"/>
      <c r="B159" s="143"/>
      <c r="C159" s="144" t="s">
        <v>246</v>
      </c>
      <c r="D159" s="144" t="s">
        <v>208</v>
      </c>
      <c r="E159" s="145" t="s">
        <v>506</v>
      </c>
      <c r="F159" s="146" t="s">
        <v>507</v>
      </c>
      <c r="G159" s="147" t="s">
        <v>257</v>
      </c>
      <c r="H159" s="148">
        <v>1</v>
      </c>
      <c r="I159" s="149"/>
      <c r="J159" s="150">
        <f>ROUND(I159*H159,2)</f>
        <v>0</v>
      </c>
      <c r="K159" s="151"/>
      <c r="L159" s="33"/>
      <c r="M159" s="152" t="s">
        <v>1</v>
      </c>
      <c r="N159" s="153" t="s">
        <v>44</v>
      </c>
      <c r="O159" s="58"/>
      <c r="P159" s="154">
        <f>O159*H159</f>
        <v>0</v>
      </c>
      <c r="Q159" s="154">
        <v>0</v>
      </c>
      <c r="R159" s="154">
        <f>Q159*H159</f>
        <v>0</v>
      </c>
      <c r="S159" s="154">
        <v>0</v>
      </c>
      <c r="T159" s="155">
        <f>S159*H159</f>
        <v>0</v>
      </c>
      <c r="U159" s="32"/>
      <c r="V159" s="32"/>
      <c r="W159" s="32"/>
      <c r="X159" s="32"/>
      <c r="Y159" s="32"/>
      <c r="Z159" s="32"/>
      <c r="AA159" s="32"/>
      <c r="AB159" s="32"/>
      <c r="AC159" s="32"/>
      <c r="AD159" s="32"/>
      <c r="AE159" s="32"/>
      <c r="AR159" s="156" t="s">
        <v>212</v>
      </c>
      <c r="AT159" s="156" t="s">
        <v>208</v>
      </c>
      <c r="AU159" s="156" t="s">
        <v>87</v>
      </c>
      <c r="AY159" s="17" t="s">
        <v>207</v>
      </c>
      <c r="BE159" s="157">
        <f>IF(N159="základní",J159,0)</f>
        <v>0</v>
      </c>
      <c r="BF159" s="157">
        <f>IF(N159="snížená",J159,0)</f>
        <v>0</v>
      </c>
      <c r="BG159" s="157">
        <f>IF(N159="zákl. přenesená",J159,0)</f>
        <v>0</v>
      </c>
      <c r="BH159" s="157">
        <f>IF(N159="sníž. přenesená",J159,0)</f>
        <v>0</v>
      </c>
      <c r="BI159" s="157">
        <f>IF(N159="nulová",J159,0)</f>
        <v>0</v>
      </c>
      <c r="BJ159" s="17" t="s">
        <v>87</v>
      </c>
      <c r="BK159" s="157">
        <f>ROUND(I159*H159,2)</f>
        <v>0</v>
      </c>
      <c r="BL159" s="17" t="s">
        <v>212</v>
      </c>
      <c r="BM159" s="156" t="s">
        <v>282</v>
      </c>
    </row>
    <row r="160" spans="1:47" s="2" customFormat="1" ht="12">
      <c r="A160" s="32"/>
      <c r="B160" s="33"/>
      <c r="C160" s="32"/>
      <c r="D160" s="158" t="s">
        <v>213</v>
      </c>
      <c r="E160" s="32"/>
      <c r="F160" s="159" t="s">
        <v>507</v>
      </c>
      <c r="G160" s="32"/>
      <c r="H160" s="32"/>
      <c r="I160" s="160"/>
      <c r="J160" s="32"/>
      <c r="K160" s="32"/>
      <c r="L160" s="33"/>
      <c r="M160" s="161"/>
      <c r="N160" s="162"/>
      <c r="O160" s="58"/>
      <c r="P160" s="58"/>
      <c r="Q160" s="58"/>
      <c r="R160" s="58"/>
      <c r="S160" s="58"/>
      <c r="T160" s="59"/>
      <c r="U160" s="32"/>
      <c r="V160" s="32"/>
      <c r="W160" s="32"/>
      <c r="X160" s="32"/>
      <c r="Y160" s="32"/>
      <c r="Z160" s="32"/>
      <c r="AA160" s="32"/>
      <c r="AB160" s="32"/>
      <c r="AC160" s="32"/>
      <c r="AD160" s="32"/>
      <c r="AE160" s="32"/>
      <c r="AT160" s="17" t="s">
        <v>213</v>
      </c>
      <c r="AU160" s="17" t="s">
        <v>87</v>
      </c>
    </row>
    <row r="161" spans="1:65" s="2" customFormat="1" ht="33" customHeight="1">
      <c r="A161" s="32"/>
      <c r="B161" s="143"/>
      <c r="C161" s="144" t="s">
        <v>7</v>
      </c>
      <c r="D161" s="144" t="s">
        <v>208</v>
      </c>
      <c r="E161" s="145" t="s">
        <v>508</v>
      </c>
      <c r="F161" s="146" t="s">
        <v>509</v>
      </c>
      <c r="G161" s="147" t="s">
        <v>510</v>
      </c>
      <c r="H161" s="148">
        <v>16</v>
      </c>
      <c r="I161" s="149"/>
      <c r="J161" s="150">
        <f>ROUND(I161*H161,2)</f>
        <v>0</v>
      </c>
      <c r="K161" s="151"/>
      <c r="L161" s="33"/>
      <c r="M161" s="152" t="s">
        <v>1</v>
      </c>
      <c r="N161" s="153" t="s">
        <v>44</v>
      </c>
      <c r="O161" s="58"/>
      <c r="P161" s="154">
        <f>O161*H161</f>
        <v>0</v>
      </c>
      <c r="Q161" s="154">
        <v>0</v>
      </c>
      <c r="R161" s="154">
        <f>Q161*H161</f>
        <v>0</v>
      </c>
      <c r="S161" s="154">
        <v>0</v>
      </c>
      <c r="T161" s="155">
        <f>S161*H161</f>
        <v>0</v>
      </c>
      <c r="U161" s="32"/>
      <c r="V161" s="32"/>
      <c r="W161" s="32"/>
      <c r="X161" s="32"/>
      <c r="Y161" s="32"/>
      <c r="Z161" s="32"/>
      <c r="AA161" s="32"/>
      <c r="AB161" s="32"/>
      <c r="AC161" s="32"/>
      <c r="AD161" s="32"/>
      <c r="AE161" s="32"/>
      <c r="AR161" s="156" t="s">
        <v>212</v>
      </c>
      <c r="AT161" s="156" t="s">
        <v>208</v>
      </c>
      <c r="AU161" s="156" t="s">
        <v>87</v>
      </c>
      <c r="AY161" s="17" t="s">
        <v>207</v>
      </c>
      <c r="BE161" s="157">
        <f>IF(N161="základní",J161,0)</f>
        <v>0</v>
      </c>
      <c r="BF161" s="157">
        <f>IF(N161="snížená",J161,0)</f>
        <v>0</v>
      </c>
      <c r="BG161" s="157">
        <f>IF(N161="zákl. přenesená",J161,0)</f>
        <v>0</v>
      </c>
      <c r="BH161" s="157">
        <f>IF(N161="sníž. přenesená",J161,0)</f>
        <v>0</v>
      </c>
      <c r="BI161" s="157">
        <f>IF(N161="nulová",J161,0)</f>
        <v>0</v>
      </c>
      <c r="BJ161" s="17" t="s">
        <v>87</v>
      </c>
      <c r="BK161" s="157">
        <f>ROUND(I161*H161,2)</f>
        <v>0</v>
      </c>
      <c r="BL161" s="17" t="s">
        <v>212</v>
      </c>
      <c r="BM161" s="156" t="s">
        <v>285</v>
      </c>
    </row>
    <row r="162" spans="1:47" s="2" customFormat="1" ht="19.5">
      <c r="A162" s="32"/>
      <c r="B162" s="33"/>
      <c r="C162" s="32"/>
      <c r="D162" s="158" t="s">
        <v>213</v>
      </c>
      <c r="E162" s="32"/>
      <c r="F162" s="159" t="s">
        <v>509</v>
      </c>
      <c r="G162" s="32"/>
      <c r="H162" s="32"/>
      <c r="I162" s="160"/>
      <c r="J162" s="32"/>
      <c r="K162" s="32"/>
      <c r="L162" s="33"/>
      <c r="M162" s="161"/>
      <c r="N162" s="162"/>
      <c r="O162" s="58"/>
      <c r="P162" s="58"/>
      <c r="Q162" s="58"/>
      <c r="R162" s="58"/>
      <c r="S162" s="58"/>
      <c r="T162" s="59"/>
      <c r="U162" s="32"/>
      <c r="V162" s="32"/>
      <c r="W162" s="32"/>
      <c r="X162" s="32"/>
      <c r="Y162" s="32"/>
      <c r="Z162" s="32"/>
      <c r="AA162" s="32"/>
      <c r="AB162" s="32"/>
      <c r="AC162" s="32"/>
      <c r="AD162" s="32"/>
      <c r="AE162" s="32"/>
      <c r="AT162" s="17" t="s">
        <v>213</v>
      </c>
      <c r="AU162" s="17" t="s">
        <v>87</v>
      </c>
    </row>
    <row r="163" spans="1:65" s="2" customFormat="1" ht="21.75" customHeight="1">
      <c r="A163" s="32"/>
      <c r="B163" s="143"/>
      <c r="C163" s="144" t="s">
        <v>250</v>
      </c>
      <c r="D163" s="144" t="s">
        <v>208</v>
      </c>
      <c r="E163" s="145" t="s">
        <v>511</v>
      </c>
      <c r="F163" s="146" t="s">
        <v>512</v>
      </c>
      <c r="G163" s="147" t="s">
        <v>510</v>
      </c>
      <c r="H163" s="148">
        <v>16</v>
      </c>
      <c r="I163" s="149"/>
      <c r="J163" s="150">
        <f>ROUND(I163*H163,2)</f>
        <v>0</v>
      </c>
      <c r="K163" s="151"/>
      <c r="L163" s="33"/>
      <c r="M163" s="152" t="s">
        <v>1</v>
      </c>
      <c r="N163" s="153" t="s">
        <v>44</v>
      </c>
      <c r="O163" s="58"/>
      <c r="P163" s="154">
        <f>O163*H163</f>
        <v>0</v>
      </c>
      <c r="Q163" s="154">
        <v>0</v>
      </c>
      <c r="R163" s="154">
        <f>Q163*H163</f>
        <v>0</v>
      </c>
      <c r="S163" s="154">
        <v>0</v>
      </c>
      <c r="T163" s="155">
        <f>S163*H163</f>
        <v>0</v>
      </c>
      <c r="U163" s="32"/>
      <c r="V163" s="32"/>
      <c r="W163" s="32"/>
      <c r="X163" s="32"/>
      <c r="Y163" s="32"/>
      <c r="Z163" s="32"/>
      <c r="AA163" s="32"/>
      <c r="AB163" s="32"/>
      <c r="AC163" s="32"/>
      <c r="AD163" s="32"/>
      <c r="AE163" s="32"/>
      <c r="AR163" s="156" t="s">
        <v>212</v>
      </c>
      <c r="AT163" s="156" t="s">
        <v>208</v>
      </c>
      <c r="AU163" s="156" t="s">
        <v>87</v>
      </c>
      <c r="AY163" s="17" t="s">
        <v>207</v>
      </c>
      <c r="BE163" s="157">
        <f>IF(N163="základní",J163,0)</f>
        <v>0</v>
      </c>
      <c r="BF163" s="157">
        <f>IF(N163="snížená",J163,0)</f>
        <v>0</v>
      </c>
      <c r="BG163" s="157">
        <f>IF(N163="zákl. přenesená",J163,0)</f>
        <v>0</v>
      </c>
      <c r="BH163" s="157">
        <f>IF(N163="sníž. přenesená",J163,0)</f>
        <v>0</v>
      </c>
      <c r="BI163" s="157">
        <f>IF(N163="nulová",J163,0)</f>
        <v>0</v>
      </c>
      <c r="BJ163" s="17" t="s">
        <v>87</v>
      </c>
      <c r="BK163" s="157">
        <f>ROUND(I163*H163,2)</f>
        <v>0</v>
      </c>
      <c r="BL163" s="17" t="s">
        <v>212</v>
      </c>
      <c r="BM163" s="156" t="s">
        <v>288</v>
      </c>
    </row>
    <row r="164" spans="1:47" s="2" customFormat="1" ht="12">
      <c r="A164" s="32"/>
      <c r="B164" s="33"/>
      <c r="C164" s="32"/>
      <c r="D164" s="158" t="s">
        <v>213</v>
      </c>
      <c r="E164" s="32"/>
      <c r="F164" s="159" t="s">
        <v>512</v>
      </c>
      <c r="G164" s="32"/>
      <c r="H164" s="32"/>
      <c r="I164" s="160"/>
      <c r="J164" s="32"/>
      <c r="K164" s="32"/>
      <c r="L164" s="33"/>
      <c r="M164" s="161"/>
      <c r="N164" s="162"/>
      <c r="O164" s="58"/>
      <c r="P164" s="58"/>
      <c r="Q164" s="58"/>
      <c r="R164" s="58"/>
      <c r="S164" s="58"/>
      <c r="T164" s="59"/>
      <c r="U164" s="32"/>
      <c r="V164" s="32"/>
      <c r="W164" s="32"/>
      <c r="X164" s="32"/>
      <c r="Y164" s="32"/>
      <c r="Z164" s="32"/>
      <c r="AA164" s="32"/>
      <c r="AB164" s="32"/>
      <c r="AC164" s="32"/>
      <c r="AD164" s="32"/>
      <c r="AE164" s="32"/>
      <c r="AT164" s="17" t="s">
        <v>213</v>
      </c>
      <c r="AU164" s="17" t="s">
        <v>87</v>
      </c>
    </row>
    <row r="165" spans="1:65" s="2" customFormat="1" ht="33" customHeight="1">
      <c r="A165" s="32"/>
      <c r="B165" s="143"/>
      <c r="C165" s="144" t="s">
        <v>289</v>
      </c>
      <c r="D165" s="144" t="s">
        <v>208</v>
      </c>
      <c r="E165" s="145" t="s">
        <v>513</v>
      </c>
      <c r="F165" s="146" t="s">
        <v>514</v>
      </c>
      <c r="G165" s="147" t="s">
        <v>211</v>
      </c>
      <c r="H165" s="148">
        <v>1</v>
      </c>
      <c r="I165" s="149"/>
      <c r="J165" s="150">
        <f>ROUND(I165*H165,2)</f>
        <v>0</v>
      </c>
      <c r="K165" s="151"/>
      <c r="L165" s="33"/>
      <c r="M165" s="152" t="s">
        <v>1</v>
      </c>
      <c r="N165" s="153" t="s">
        <v>44</v>
      </c>
      <c r="O165" s="58"/>
      <c r="P165" s="154">
        <f>O165*H165</f>
        <v>0</v>
      </c>
      <c r="Q165" s="154">
        <v>0</v>
      </c>
      <c r="R165" s="154">
        <f>Q165*H165</f>
        <v>0</v>
      </c>
      <c r="S165" s="154">
        <v>0</v>
      </c>
      <c r="T165" s="155">
        <f>S165*H165</f>
        <v>0</v>
      </c>
      <c r="U165" s="32"/>
      <c r="V165" s="32"/>
      <c r="W165" s="32"/>
      <c r="X165" s="32"/>
      <c r="Y165" s="32"/>
      <c r="Z165" s="32"/>
      <c r="AA165" s="32"/>
      <c r="AB165" s="32"/>
      <c r="AC165" s="32"/>
      <c r="AD165" s="32"/>
      <c r="AE165" s="32"/>
      <c r="AR165" s="156" t="s">
        <v>212</v>
      </c>
      <c r="AT165" s="156" t="s">
        <v>208</v>
      </c>
      <c r="AU165" s="156" t="s">
        <v>87</v>
      </c>
      <c r="AY165" s="17" t="s">
        <v>207</v>
      </c>
      <c r="BE165" s="157">
        <f>IF(N165="základní",J165,0)</f>
        <v>0</v>
      </c>
      <c r="BF165" s="157">
        <f>IF(N165="snížená",J165,0)</f>
        <v>0</v>
      </c>
      <c r="BG165" s="157">
        <f>IF(N165="zákl. přenesená",J165,0)</f>
        <v>0</v>
      </c>
      <c r="BH165" s="157">
        <f>IF(N165="sníž. přenesená",J165,0)</f>
        <v>0</v>
      </c>
      <c r="BI165" s="157">
        <f>IF(N165="nulová",J165,0)</f>
        <v>0</v>
      </c>
      <c r="BJ165" s="17" t="s">
        <v>87</v>
      </c>
      <c r="BK165" s="157">
        <f>ROUND(I165*H165,2)</f>
        <v>0</v>
      </c>
      <c r="BL165" s="17" t="s">
        <v>212</v>
      </c>
      <c r="BM165" s="156" t="s">
        <v>292</v>
      </c>
    </row>
    <row r="166" spans="1:47" s="2" customFormat="1" ht="19.5">
      <c r="A166" s="32"/>
      <c r="B166" s="33"/>
      <c r="C166" s="32"/>
      <c r="D166" s="158" t="s">
        <v>213</v>
      </c>
      <c r="E166" s="32"/>
      <c r="F166" s="159" t="s">
        <v>514</v>
      </c>
      <c r="G166" s="32"/>
      <c r="H166" s="32"/>
      <c r="I166" s="160"/>
      <c r="J166" s="32"/>
      <c r="K166" s="32"/>
      <c r="L166" s="33"/>
      <c r="M166" s="161"/>
      <c r="N166" s="162"/>
      <c r="O166" s="58"/>
      <c r="P166" s="58"/>
      <c r="Q166" s="58"/>
      <c r="R166" s="58"/>
      <c r="S166" s="58"/>
      <c r="T166" s="59"/>
      <c r="U166" s="32"/>
      <c r="V166" s="32"/>
      <c r="W166" s="32"/>
      <c r="X166" s="32"/>
      <c r="Y166" s="32"/>
      <c r="Z166" s="32"/>
      <c r="AA166" s="32"/>
      <c r="AB166" s="32"/>
      <c r="AC166" s="32"/>
      <c r="AD166" s="32"/>
      <c r="AE166" s="32"/>
      <c r="AT166" s="17" t="s">
        <v>213</v>
      </c>
      <c r="AU166" s="17" t="s">
        <v>87</v>
      </c>
    </row>
    <row r="167" spans="1:65" s="2" customFormat="1" ht="16.5" customHeight="1">
      <c r="A167" s="32"/>
      <c r="B167" s="143"/>
      <c r="C167" s="144" t="s">
        <v>253</v>
      </c>
      <c r="D167" s="144" t="s">
        <v>208</v>
      </c>
      <c r="E167" s="145" t="s">
        <v>515</v>
      </c>
      <c r="F167" s="146" t="s">
        <v>516</v>
      </c>
      <c r="G167" s="147" t="s">
        <v>211</v>
      </c>
      <c r="H167" s="148">
        <v>1</v>
      </c>
      <c r="I167" s="149"/>
      <c r="J167" s="150">
        <f>ROUND(I167*H167,2)</f>
        <v>0</v>
      </c>
      <c r="K167" s="151"/>
      <c r="L167" s="33"/>
      <c r="M167" s="152" t="s">
        <v>1</v>
      </c>
      <c r="N167" s="153" t="s">
        <v>44</v>
      </c>
      <c r="O167" s="58"/>
      <c r="P167" s="154">
        <f>O167*H167</f>
        <v>0</v>
      </c>
      <c r="Q167" s="154">
        <v>0</v>
      </c>
      <c r="R167" s="154">
        <f>Q167*H167</f>
        <v>0</v>
      </c>
      <c r="S167" s="154">
        <v>0</v>
      </c>
      <c r="T167" s="155">
        <f>S167*H167</f>
        <v>0</v>
      </c>
      <c r="U167" s="32"/>
      <c r="V167" s="32"/>
      <c r="W167" s="32"/>
      <c r="X167" s="32"/>
      <c r="Y167" s="32"/>
      <c r="Z167" s="32"/>
      <c r="AA167" s="32"/>
      <c r="AB167" s="32"/>
      <c r="AC167" s="32"/>
      <c r="AD167" s="32"/>
      <c r="AE167" s="32"/>
      <c r="AR167" s="156" t="s">
        <v>212</v>
      </c>
      <c r="AT167" s="156" t="s">
        <v>208</v>
      </c>
      <c r="AU167" s="156" t="s">
        <v>87</v>
      </c>
      <c r="AY167" s="17" t="s">
        <v>207</v>
      </c>
      <c r="BE167" s="157">
        <f>IF(N167="základní",J167,0)</f>
        <v>0</v>
      </c>
      <c r="BF167" s="157">
        <f>IF(N167="snížená",J167,0)</f>
        <v>0</v>
      </c>
      <c r="BG167" s="157">
        <f>IF(N167="zákl. přenesená",J167,0)</f>
        <v>0</v>
      </c>
      <c r="BH167" s="157">
        <f>IF(N167="sníž. přenesená",J167,0)</f>
        <v>0</v>
      </c>
      <c r="BI167" s="157">
        <f>IF(N167="nulová",J167,0)</f>
        <v>0</v>
      </c>
      <c r="BJ167" s="17" t="s">
        <v>87</v>
      </c>
      <c r="BK167" s="157">
        <f>ROUND(I167*H167,2)</f>
        <v>0</v>
      </c>
      <c r="BL167" s="17" t="s">
        <v>212</v>
      </c>
      <c r="BM167" s="156" t="s">
        <v>295</v>
      </c>
    </row>
    <row r="168" spans="1:47" s="2" customFormat="1" ht="12">
      <c r="A168" s="32"/>
      <c r="B168" s="33"/>
      <c r="C168" s="32"/>
      <c r="D168" s="158" t="s">
        <v>213</v>
      </c>
      <c r="E168" s="32"/>
      <c r="F168" s="159" t="s">
        <v>516</v>
      </c>
      <c r="G168" s="32"/>
      <c r="H168" s="32"/>
      <c r="I168" s="160"/>
      <c r="J168" s="32"/>
      <c r="K168" s="32"/>
      <c r="L168" s="33"/>
      <c r="M168" s="161"/>
      <c r="N168" s="162"/>
      <c r="O168" s="58"/>
      <c r="P168" s="58"/>
      <c r="Q168" s="58"/>
      <c r="R168" s="58"/>
      <c r="S168" s="58"/>
      <c r="T168" s="59"/>
      <c r="U168" s="32"/>
      <c r="V168" s="32"/>
      <c r="W168" s="32"/>
      <c r="X168" s="32"/>
      <c r="Y168" s="32"/>
      <c r="Z168" s="32"/>
      <c r="AA168" s="32"/>
      <c r="AB168" s="32"/>
      <c r="AC168" s="32"/>
      <c r="AD168" s="32"/>
      <c r="AE168" s="32"/>
      <c r="AT168" s="17" t="s">
        <v>213</v>
      </c>
      <c r="AU168" s="17" t="s">
        <v>87</v>
      </c>
    </row>
    <row r="169" spans="1:65" s="2" customFormat="1" ht="16.5" customHeight="1">
      <c r="A169" s="32"/>
      <c r="B169" s="143"/>
      <c r="C169" s="144" t="s">
        <v>296</v>
      </c>
      <c r="D169" s="144" t="s">
        <v>208</v>
      </c>
      <c r="E169" s="145" t="s">
        <v>519</v>
      </c>
      <c r="F169" s="146" t="s">
        <v>520</v>
      </c>
      <c r="G169" s="147" t="s">
        <v>211</v>
      </c>
      <c r="H169" s="148">
        <v>6</v>
      </c>
      <c r="I169" s="149"/>
      <c r="J169" s="150">
        <f>ROUND(I169*H169,2)</f>
        <v>0</v>
      </c>
      <c r="K169" s="151"/>
      <c r="L169" s="33"/>
      <c r="M169" s="152" t="s">
        <v>1</v>
      </c>
      <c r="N169" s="153" t="s">
        <v>44</v>
      </c>
      <c r="O169" s="58"/>
      <c r="P169" s="154">
        <f>O169*H169</f>
        <v>0</v>
      </c>
      <c r="Q169" s="154">
        <v>0</v>
      </c>
      <c r="R169" s="154">
        <f>Q169*H169</f>
        <v>0</v>
      </c>
      <c r="S169" s="154">
        <v>0</v>
      </c>
      <c r="T169" s="155">
        <f>S169*H169</f>
        <v>0</v>
      </c>
      <c r="U169" s="32"/>
      <c r="V169" s="32"/>
      <c r="W169" s="32"/>
      <c r="X169" s="32"/>
      <c r="Y169" s="32"/>
      <c r="Z169" s="32"/>
      <c r="AA169" s="32"/>
      <c r="AB169" s="32"/>
      <c r="AC169" s="32"/>
      <c r="AD169" s="32"/>
      <c r="AE169" s="32"/>
      <c r="AR169" s="156" t="s">
        <v>212</v>
      </c>
      <c r="AT169" s="156" t="s">
        <v>208</v>
      </c>
      <c r="AU169" s="156" t="s">
        <v>87</v>
      </c>
      <c r="AY169" s="17" t="s">
        <v>207</v>
      </c>
      <c r="BE169" s="157">
        <f>IF(N169="základní",J169,0)</f>
        <v>0</v>
      </c>
      <c r="BF169" s="157">
        <f>IF(N169="snížená",J169,0)</f>
        <v>0</v>
      </c>
      <c r="BG169" s="157">
        <f>IF(N169="zákl. přenesená",J169,0)</f>
        <v>0</v>
      </c>
      <c r="BH169" s="157">
        <f>IF(N169="sníž. přenesená",J169,0)</f>
        <v>0</v>
      </c>
      <c r="BI169" s="157">
        <f>IF(N169="nulová",J169,0)</f>
        <v>0</v>
      </c>
      <c r="BJ169" s="17" t="s">
        <v>87</v>
      </c>
      <c r="BK169" s="157">
        <f>ROUND(I169*H169,2)</f>
        <v>0</v>
      </c>
      <c r="BL169" s="17" t="s">
        <v>212</v>
      </c>
      <c r="BM169" s="156" t="s">
        <v>299</v>
      </c>
    </row>
    <row r="170" spans="1:47" s="2" customFormat="1" ht="12">
      <c r="A170" s="32"/>
      <c r="B170" s="33"/>
      <c r="C170" s="32"/>
      <c r="D170" s="158" t="s">
        <v>213</v>
      </c>
      <c r="E170" s="32"/>
      <c r="F170" s="159" t="s">
        <v>520</v>
      </c>
      <c r="G170" s="32"/>
      <c r="H170" s="32"/>
      <c r="I170" s="160"/>
      <c r="J170" s="32"/>
      <c r="K170" s="32"/>
      <c r="L170" s="33"/>
      <c r="M170" s="161"/>
      <c r="N170" s="162"/>
      <c r="O170" s="58"/>
      <c r="P170" s="58"/>
      <c r="Q170" s="58"/>
      <c r="R170" s="58"/>
      <c r="S170" s="58"/>
      <c r="T170" s="59"/>
      <c r="U170" s="32"/>
      <c r="V170" s="32"/>
      <c r="W170" s="32"/>
      <c r="X170" s="32"/>
      <c r="Y170" s="32"/>
      <c r="Z170" s="32"/>
      <c r="AA170" s="32"/>
      <c r="AB170" s="32"/>
      <c r="AC170" s="32"/>
      <c r="AD170" s="32"/>
      <c r="AE170" s="32"/>
      <c r="AT170" s="17" t="s">
        <v>213</v>
      </c>
      <c r="AU170" s="17" t="s">
        <v>87</v>
      </c>
    </row>
    <row r="171" spans="1:65" s="2" customFormat="1" ht="16.5" customHeight="1">
      <c r="A171" s="32"/>
      <c r="B171" s="143"/>
      <c r="C171" s="144" t="s">
        <v>258</v>
      </c>
      <c r="D171" s="144" t="s">
        <v>208</v>
      </c>
      <c r="E171" s="145" t="s">
        <v>521</v>
      </c>
      <c r="F171" s="146" t="s">
        <v>522</v>
      </c>
      <c r="G171" s="147" t="s">
        <v>267</v>
      </c>
      <c r="H171" s="148">
        <v>665</v>
      </c>
      <c r="I171" s="149"/>
      <c r="J171" s="150">
        <f>ROUND(I171*H171,2)</f>
        <v>0</v>
      </c>
      <c r="K171" s="151"/>
      <c r="L171" s="33"/>
      <c r="M171" s="152" t="s">
        <v>1</v>
      </c>
      <c r="N171" s="153" t="s">
        <v>44</v>
      </c>
      <c r="O171" s="58"/>
      <c r="P171" s="154">
        <f>O171*H171</f>
        <v>0</v>
      </c>
      <c r="Q171" s="154">
        <v>0</v>
      </c>
      <c r="R171" s="154">
        <f>Q171*H171</f>
        <v>0</v>
      </c>
      <c r="S171" s="154">
        <v>0</v>
      </c>
      <c r="T171" s="155">
        <f>S171*H171</f>
        <v>0</v>
      </c>
      <c r="U171" s="32"/>
      <c r="V171" s="32"/>
      <c r="W171" s="32"/>
      <c r="X171" s="32"/>
      <c r="Y171" s="32"/>
      <c r="Z171" s="32"/>
      <c r="AA171" s="32"/>
      <c r="AB171" s="32"/>
      <c r="AC171" s="32"/>
      <c r="AD171" s="32"/>
      <c r="AE171" s="32"/>
      <c r="AR171" s="156" t="s">
        <v>212</v>
      </c>
      <c r="AT171" s="156" t="s">
        <v>208</v>
      </c>
      <c r="AU171" s="156" t="s">
        <v>87</v>
      </c>
      <c r="AY171" s="17" t="s">
        <v>207</v>
      </c>
      <c r="BE171" s="157">
        <f>IF(N171="základní",J171,0)</f>
        <v>0</v>
      </c>
      <c r="BF171" s="157">
        <f>IF(N171="snížená",J171,0)</f>
        <v>0</v>
      </c>
      <c r="BG171" s="157">
        <f>IF(N171="zákl. přenesená",J171,0)</f>
        <v>0</v>
      </c>
      <c r="BH171" s="157">
        <f>IF(N171="sníž. přenesená",J171,0)</f>
        <v>0</v>
      </c>
      <c r="BI171" s="157">
        <f>IF(N171="nulová",J171,0)</f>
        <v>0</v>
      </c>
      <c r="BJ171" s="17" t="s">
        <v>87</v>
      </c>
      <c r="BK171" s="157">
        <f>ROUND(I171*H171,2)</f>
        <v>0</v>
      </c>
      <c r="BL171" s="17" t="s">
        <v>212</v>
      </c>
      <c r="BM171" s="156" t="s">
        <v>302</v>
      </c>
    </row>
    <row r="172" spans="1:47" s="2" customFormat="1" ht="12">
      <c r="A172" s="32"/>
      <c r="B172" s="33"/>
      <c r="C172" s="32"/>
      <c r="D172" s="158" t="s">
        <v>213</v>
      </c>
      <c r="E172" s="32"/>
      <c r="F172" s="159" t="s">
        <v>522</v>
      </c>
      <c r="G172" s="32"/>
      <c r="H172" s="32"/>
      <c r="I172" s="160"/>
      <c r="J172" s="32"/>
      <c r="K172" s="32"/>
      <c r="L172" s="33"/>
      <c r="M172" s="161"/>
      <c r="N172" s="162"/>
      <c r="O172" s="58"/>
      <c r="P172" s="58"/>
      <c r="Q172" s="58"/>
      <c r="R172" s="58"/>
      <c r="S172" s="58"/>
      <c r="T172" s="59"/>
      <c r="U172" s="32"/>
      <c r="V172" s="32"/>
      <c r="W172" s="32"/>
      <c r="X172" s="32"/>
      <c r="Y172" s="32"/>
      <c r="Z172" s="32"/>
      <c r="AA172" s="32"/>
      <c r="AB172" s="32"/>
      <c r="AC172" s="32"/>
      <c r="AD172" s="32"/>
      <c r="AE172" s="32"/>
      <c r="AT172" s="17" t="s">
        <v>213</v>
      </c>
      <c r="AU172" s="17" t="s">
        <v>87</v>
      </c>
    </row>
    <row r="173" spans="1:65" s="2" customFormat="1" ht="21.75" customHeight="1">
      <c r="A173" s="32"/>
      <c r="B173" s="143"/>
      <c r="C173" s="144" t="s">
        <v>303</v>
      </c>
      <c r="D173" s="144" t="s">
        <v>208</v>
      </c>
      <c r="E173" s="145" t="s">
        <v>523</v>
      </c>
      <c r="F173" s="146" t="s">
        <v>524</v>
      </c>
      <c r="G173" s="147" t="s">
        <v>267</v>
      </c>
      <c r="H173" s="148">
        <v>665</v>
      </c>
      <c r="I173" s="149"/>
      <c r="J173" s="150">
        <f>ROUND(I173*H173,2)</f>
        <v>0</v>
      </c>
      <c r="K173" s="151"/>
      <c r="L173" s="33"/>
      <c r="M173" s="152" t="s">
        <v>1</v>
      </c>
      <c r="N173" s="153" t="s">
        <v>44</v>
      </c>
      <c r="O173" s="58"/>
      <c r="P173" s="154">
        <f>O173*H173</f>
        <v>0</v>
      </c>
      <c r="Q173" s="154">
        <v>0</v>
      </c>
      <c r="R173" s="154">
        <f>Q173*H173</f>
        <v>0</v>
      </c>
      <c r="S173" s="154">
        <v>0</v>
      </c>
      <c r="T173" s="155">
        <f>S173*H173</f>
        <v>0</v>
      </c>
      <c r="U173" s="32"/>
      <c r="V173" s="32"/>
      <c r="W173" s="32"/>
      <c r="X173" s="32"/>
      <c r="Y173" s="32"/>
      <c r="Z173" s="32"/>
      <c r="AA173" s="32"/>
      <c r="AB173" s="32"/>
      <c r="AC173" s="32"/>
      <c r="AD173" s="32"/>
      <c r="AE173" s="32"/>
      <c r="AR173" s="156" t="s">
        <v>212</v>
      </c>
      <c r="AT173" s="156" t="s">
        <v>208</v>
      </c>
      <c r="AU173" s="156" t="s">
        <v>87</v>
      </c>
      <c r="AY173" s="17" t="s">
        <v>207</v>
      </c>
      <c r="BE173" s="157">
        <f>IF(N173="základní",J173,0)</f>
        <v>0</v>
      </c>
      <c r="BF173" s="157">
        <f>IF(N173="snížená",J173,0)</f>
        <v>0</v>
      </c>
      <c r="BG173" s="157">
        <f>IF(N173="zákl. přenesená",J173,0)</f>
        <v>0</v>
      </c>
      <c r="BH173" s="157">
        <f>IF(N173="sníž. přenesená",J173,0)</f>
        <v>0</v>
      </c>
      <c r="BI173" s="157">
        <f>IF(N173="nulová",J173,0)</f>
        <v>0</v>
      </c>
      <c r="BJ173" s="17" t="s">
        <v>87</v>
      </c>
      <c r="BK173" s="157">
        <f>ROUND(I173*H173,2)</f>
        <v>0</v>
      </c>
      <c r="BL173" s="17" t="s">
        <v>212</v>
      </c>
      <c r="BM173" s="156" t="s">
        <v>306</v>
      </c>
    </row>
    <row r="174" spans="1:47" s="2" customFormat="1" ht="12">
      <c r="A174" s="32"/>
      <c r="B174" s="33"/>
      <c r="C174" s="32"/>
      <c r="D174" s="158" t="s">
        <v>213</v>
      </c>
      <c r="E174" s="32"/>
      <c r="F174" s="159" t="s">
        <v>524</v>
      </c>
      <c r="G174" s="32"/>
      <c r="H174" s="32"/>
      <c r="I174" s="160"/>
      <c r="J174" s="32"/>
      <c r="K174" s="32"/>
      <c r="L174" s="33"/>
      <c r="M174" s="161"/>
      <c r="N174" s="162"/>
      <c r="O174" s="58"/>
      <c r="P174" s="58"/>
      <c r="Q174" s="58"/>
      <c r="R174" s="58"/>
      <c r="S174" s="58"/>
      <c r="T174" s="59"/>
      <c r="U174" s="32"/>
      <c r="V174" s="32"/>
      <c r="W174" s="32"/>
      <c r="X174" s="32"/>
      <c r="Y174" s="32"/>
      <c r="Z174" s="32"/>
      <c r="AA174" s="32"/>
      <c r="AB174" s="32"/>
      <c r="AC174" s="32"/>
      <c r="AD174" s="32"/>
      <c r="AE174" s="32"/>
      <c r="AT174" s="17" t="s">
        <v>213</v>
      </c>
      <c r="AU174" s="17" t="s">
        <v>87</v>
      </c>
    </row>
    <row r="175" spans="1:65" s="2" customFormat="1" ht="21.75" customHeight="1">
      <c r="A175" s="32"/>
      <c r="B175" s="143"/>
      <c r="C175" s="144" t="s">
        <v>261</v>
      </c>
      <c r="D175" s="144" t="s">
        <v>208</v>
      </c>
      <c r="E175" s="145" t="s">
        <v>525</v>
      </c>
      <c r="F175" s="146" t="s">
        <v>526</v>
      </c>
      <c r="G175" s="147" t="s">
        <v>211</v>
      </c>
      <c r="H175" s="148">
        <v>3</v>
      </c>
      <c r="I175" s="149"/>
      <c r="J175" s="150">
        <f>ROUND(I175*H175,2)</f>
        <v>0</v>
      </c>
      <c r="K175" s="151"/>
      <c r="L175" s="33"/>
      <c r="M175" s="152" t="s">
        <v>1</v>
      </c>
      <c r="N175" s="153" t="s">
        <v>44</v>
      </c>
      <c r="O175" s="58"/>
      <c r="P175" s="154">
        <f>O175*H175</f>
        <v>0</v>
      </c>
      <c r="Q175" s="154">
        <v>0</v>
      </c>
      <c r="R175" s="154">
        <f>Q175*H175</f>
        <v>0</v>
      </c>
      <c r="S175" s="154">
        <v>0</v>
      </c>
      <c r="T175" s="155">
        <f>S175*H175</f>
        <v>0</v>
      </c>
      <c r="U175" s="32"/>
      <c r="V175" s="32"/>
      <c r="W175" s="32"/>
      <c r="X175" s="32"/>
      <c r="Y175" s="32"/>
      <c r="Z175" s="32"/>
      <c r="AA175" s="32"/>
      <c r="AB175" s="32"/>
      <c r="AC175" s="32"/>
      <c r="AD175" s="32"/>
      <c r="AE175" s="32"/>
      <c r="AR175" s="156" t="s">
        <v>212</v>
      </c>
      <c r="AT175" s="156" t="s">
        <v>208</v>
      </c>
      <c r="AU175" s="156" t="s">
        <v>87</v>
      </c>
      <c r="AY175" s="17" t="s">
        <v>207</v>
      </c>
      <c r="BE175" s="157">
        <f>IF(N175="základní",J175,0)</f>
        <v>0</v>
      </c>
      <c r="BF175" s="157">
        <f>IF(N175="snížená",J175,0)</f>
        <v>0</v>
      </c>
      <c r="BG175" s="157">
        <f>IF(N175="zákl. přenesená",J175,0)</f>
        <v>0</v>
      </c>
      <c r="BH175" s="157">
        <f>IF(N175="sníž. přenesená",J175,0)</f>
        <v>0</v>
      </c>
      <c r="BI175" s="157">
        <f>IF(N175="nulová",J175,0)</f>
        <v>0</v>
      </c>
      <c r="BJ175" s="17" t="s">
        <v>87</v>
      </c>
      <c r="BK175" s="157">
        <f>ROUND(I175*H175,2)</f>
        <v>0</v>
      </c>
      <c r="BL175" s="17" t="s">
        <v>212</v>
      </c>
      <c r="BM175" s="156" t="s">
        <v>309</v>
      </c>
    </row>
    <row r="176" spans="1:47" s="2" customFormat="1" ht="12">
      <c r="A176" s="32"/>
      <c r="B176" s="33"/>
      <c r="C176" s="32"/>
      <c r="D176" s="158" t="s">
        <v>213</v>
      </c>
      <c r="E176" s="32"/>
      <c r="F176" s="159" t="s">
        <v>526</v>
      </c>
      <c r="G176" s="32"/>
      <c r="H176" s="32"/>
      <c r="I176" s="160"/>
      <c r="J176" s="32"/>
      <c r="K176" s="32"/>
      <c r="L176" s="33"/>
      <c r="M176" s="161"/>
      <c r="N176" s="162"/>
      <c r="O176" s="58"/>
      <c r="P176" s="58"/>
      <c r="Q176" s="58"/>
      <c r="R176" s="58"/>
      <c r="S176" s="58"/>
      <c r="T176" s="59"/>
      <c r="U176" s="32"/>
      <c r="V176" s="32"/>
      <c r="W176" s="32"/>
      <c r="X176" s="32"/>
      <c r="Y176" s="32"/>
      <c r="Z176" s="32"/>
      <c r="AA176" s="32"/>
      <c r="AB176" s="32"/>
      <c r="AC176" s="32"/>
      <c r="AD176" s="32"/>
      <c r="AE176" s="32"/>
      <c r="AT176" s="17" t="s">
        <v>213</v>
      </c>
      <c r="AU176" s="17" t="s">
        <v>87</v>
      </c>
    </row>
    <row r="177" spans="1:65" s="2" customFormat="1" ht="16.5" customHeight="1">
      <c r="A177" s="32"/>
      <c r="B177" s="143"/>
      <c r="C177" s="144" t="s">
        <v>310</v>
      </c>
      <c r="D177" s="144" t="s">
        <v>208</v>
      </c>
      <c r="E177" s="145" t="s">
        <v>527</v>
      </c>
      <c r="F177" s="146" t="s">
        <v>528</v>
      </c>
      <c r="G177" s="147" t="s">
        <v>211</v>
      </c>
      <c r="H177" s="148">
        <v>3</v>
      </c>
      <c r="I177" s="149"/>
      <c r="J177" s="150">
        <f>ROUND(I177*H177,2)</f>
        <v>0</v>
      </c>
      <c r="K177" s="151"/>
      <c r="L177" s="33"/>
      <c r="M177" s="152" t="s">
        <v>1</v>
      </c>
      <c r="N177" s="153" t="s">
        <v>44</v>
      </c>
      <c r="O177" s="58"/>
      <c r="P177" s="154">
        <f>O177*H177</f>
        <v>0</v>
      </c>
      <c r="Q177" s="154">
        <v>0</v>
      </c>
      <c r="R177" s="154">
        <f>Q177*H177</f>
        <v>0</v>
      </c>
      <c r="S177" s="154">
        <v>0</v>
      </c>
      <c r="T177" s="155">
        <f>S177*H177</f>
        <v>0</v>
      </c>
      <c r="U177" s="32"/>
      <c r="V177" s="32"/>
      <c r="W177" s="32"/>
      <c r="X177" s="32"/>
      <c r="Y177" s="32"/>
      <c r="Z177" s="32"/>
      <c r="AA177" s="32"/>
      <c r="AB177" s="32"/>
      <c r="AC177" s="32"/>
      <c r="AD177" s="32"/>
      <c r="AE177" s="32"/>
      <c r="AR177" s="156" t="s">
        <v>212</v>
      </c>
      <c r="AT177" s="156" t="s">
        <v>208</v>
      </c>
      <c r="AU177" s="156" t="s">
        <v>87</v>
      </c>
      <c r="AY177" s="17" t="s">
        <v>207</v>
      </c>
      <c r="BE177" s="157">
        <f>IF(N177="základní",J177,0)</f>
        <v>0</v>
      </c>
      <c r="BF177" s="157">
        <f>IF(N177="snížená",J177,0)</f>
        <v>0</v>
      </c>
      <c r="BG177" s="157">
        <f>IF(N177="zákl. přenesená",J177,0)</f>
        <v>0</v>
      </c>
      <c r="BH177" s="157">
        <f>IF(N177="sníž. přenesená",J177,0)</f>
        <v>0</v>
      </c>
      <c r="BI177" s="157">
        <f>IF(N177="nulová",J177,0)</f>
        <v>0</v>
      </c>
      <c r="BJ177" s="17" t="s">
        <v>87</v>
      </c>
      <c r="BK177" s="157">
        <f>ROUND(I177*H177,2)</f>
        <v>0</v>
      </c>
      <c r="BL177" s="17" t="s">
        <v>212</v>
      </c>
      <c r="BM177" s="156" t="s">
        <v>314</v>
      </c>
    </row>
    <row r="178" spans="1:47" s="2" customFormat="1" ht="12">
      <c r="A178" s="32"/>
      <c r="B178" s="33"/>
      <c r="C178" s="32"/>
      <c r="D178" s="158" t="s">
        <v>213</v>
      </c>
      <c r="E178" s="32"/>
      <c r="F178" s="159" t="s">
        <v>528</v>
      </c>
      <c r="G178" s="32"/>
      <c r="H178" s="32"/>
      <c r="I178" s="160"/>
      <c r="J178" s="32"/>
      <c r="K178" s="32"/>
      <c r="L178" s="33"/>
      <c r="M178" s="161"/>
      <c r="N178" s="162"/>
      <c r="O178" s="58"/>
      <c r="P178" s="58"/>
      <c r="Q178" s="58"/>
      <c r="R178" s="58"/>
      <c r="S178" s="58"/>
      <c r="T178" s="59"/>
      <c r="U178" s="32"/>
      <c r="V178" s="32"/>
      <c r="W178" s="32"/>
      <c r="X178" s="32"/>
      <c r="Y178" s="32"/>
      <c r="Z178" s="32"/>
      <c r="AA178" s="32"/>
      <c r="AB178" s="32"/>
      <c r="AC178" s="32"/>
      <c r="AD178" s="32"/>
      <c r="AE178" s="32"/>
      <c r="AT178" s="17" t="s">
        <v>213</v>
      </c>
      <c r="AU178" s="17" t="s">
        <v>87</v>
      </c>
    </row>
    <row r="179" spans="1:65" s="2" customFormat="1" ht="16.5" customHeight="1">
      <c r="A179" s="32"/>
      <c r="B179" s="143"/>
      <c r="C179" s="144" t="s">
        <v>264</v>
      </c>
      <c r="D179" s="144" t="s">
        <v>208</v>
      </c>
      <c r="E179" s="145" t="s">
        <v>529</v>
      </c>
      <c r="F179" s="146" t="s">
        <v>530</v>
      </c>
      <c r="G179" s="147" t="s">
        <v>531</v>
      </c>
      <c r="H179" s="148">
        <v>5.6</v>
      </c>
      <c r="I179" s="149"/>
      <c r="J179" s="150">
        <f>ROUND(I179*H179,2)</f>
        <v>0</v>
      </c>
      <c r="K179" s="151"/>
      <c r="L179" s="33"/>
      <c r="M179" s="152" t="s">
        <v>1</v>
      </c>
      <c r="N179" s="153" t="s">
        <v>44</v>
      </c>
      <c r="O179" s="58"/>
      <c r="P179" s="154">
        <f>O179*H179</f>
        <v>0</v>
      </c>
      <c r="Q179" s="154">
        <v>0</v>
      </c>
      <c r="R179" s="154">
        <f>Q179*H179</f>
        <v>0</v>
      </c>
      <c r="S179" s="154">
        <v>0</v>
      </c>
      <c r="T179" s="155">
        <f>S179*H179</f>
        <v>0</v>
      </c>
      <c r="U179" s="32"/>
      <c r="V179" s="32"/>
      <c r="W179" s="32"/>
      <c r="X179" s="32"/>
      <c r="Y179" s="32"/>
      <c r="Z179" s="32"/>
      <c r="AA179" s="32"/>
      <c r="AB179" s="32"/>
      <c r="AC179" s="32"/>
      <c r="AD179" s="32"/>
      <c r="AE179" s="32"/>
      <c r="AR179" s="156" t="s">
        <v>212</v>
      </c>
      <c r="AT179" s="156" t="s">
        <v>208</v>
      </c>
      <c r="AU179" s="156" t="s">
        <v>87</v>
      </c>
      <c r="AY179" s="17" t="s">
        <v>207</v>
      </c>
      <c r="BE179" s="157">
        <f>IF(N179="základní",J179,0)</f>
        <v>0</v>
      </c>
      <c r="BF179" s="157">
        <f>IF(N179="snížená",J179,0)</f>
        <v>0</v>
      </c>
      <c r="BG179" s="157">
        <f>IF(N179="zákl. přenesená",J179,0)</f>
        <v>0</v>
      </c>
      <c r="BH179" s="157">
        <f>IF(N179="sníž. přenesená",J179,0)</f>
        <v>0</v>
      </c>
      <c r="BI179" s="157">
        <f>IF(N179="nulová",J179,0)</f>
        <v>0</v>
      </c>
      <c r="BJ179" s="17" t="s">
        <v>87</v>
      </c>
      <c r="BK179" s="157">
        <f>ROUND(I179*H179,2)</f>
        <v>0</v>
      </c>
      <c r="BL179" s="17" t="s">
        <v>212</v>
      </c>
      <c r="BM179" s="156" t="s">
        <v>317</v>
      </c>
    </row>
    <row r="180" spans="1:47" s="2" customFormat="1" ht="12">
      <c r="A180" s="32"/>
      <c r="B180" s="33"/>
      <c r="C180" s="32"/>
      <c r="D180" s="158" t="s">
        <v>213</v>
      </c>
      <c r="E180" s="32"/>
      <c r="F180" s="159" t="s">
        <v>530</v>
      </c>
      <c r="G180" s="32"/>
      <c r="H180" s="32"/>
      <c r="I180" s="160"/>
      <c r="J180" s="32"/>
      <c r="K180" s="32"/>
      <c r="L180" s="33"/>
      <c r="M180" s="161"/>
      <c r="N180" s="162"/>
      <c r="O180" s="58"/>
      <c r="P180" s="58"/>
      <c r="Q180" s="58"/>
      <c r="R180" s="58"/>
      <c r="S180" s="58"/>
      <c r="T180" s="59"/>
      <c r="U180" s="32"/>
      <c r="V180" s="32"/>
      <c r="W180" s="32"/>
      <c r="X180" s="32"/>
      <c r="Y180" s="32"/>
      <c r="Z180" s="32"/>
      <c r="AA180" s="32"/>
      <c r="AB180" s="32"/>
      <c r="AC180" s="32"/>
      <c r="AD180" s="32"/>
      <c r="AE180" s="32"/>
      <c r="AT180" s="17" t="s">
        <v>213</v>
      </c>
      <c r="AU180" s="17" t="s">
        <v>87</v>
      </c>
    </row>
    <row r="181" spans="1:65" s="2" customFormat="1" ht="16.5" customHeight="1">
      <c r="A181" s="32"/>
      <c r="B181" s="143"/>
      <c r="C181" s="144" t="s">
        <v>318</v>
      </c>
      <c r="D181" s="144" t="s">
        <v>208</v>
      </c>
      <c r="E181" s="145" t="s">
        <v>532</v>
      </c>
      <c r="F181" s="146" t="s">
        <v>533</v>
      </c>
      <c r="G181" s="147" t="s">
        <v>267</v>
      </c>
      <c r="H181" s="148">
        <v>1400</v>
      </c>
      <c r="I181" s="149"/>
      <c r="J181" s="150">
        <f>ROUND(I181*H181,2)</f>
        <v>0</v>
      </c>
      <c r="K181" s="151"/>
      <c r="L181" s="33"/>
      <c r="M181" s="152" t="s">
        <v>1</v>
      </c>
      <c r="N181" s="153" t="s">
        <v>44</v>
      </c>
      <c r="O181" s="58"/>
      <c r="P181" s="154">
        <f>O181*H181</f>
        <v>0</v>
      </c>
      <c r="Q181" s="154">
        <v>0</v>
      </c>
      <c r="R181" s="154">
        <f>Q181*H181</f>
        <v>0</v>
      </c>
      <c r="S181" s="154">
        <v>0</v>
      </c>
      <c r="T181" s="155">
        <f>S181*H181</f>
        <v>0</v>
      </c>
      <c r="U181" s="32"/>
      <c r="V181" s="32"/>
      <c r="W181" s="32"/>
      <c r="X181" s="32"/>
      <c r="Y181" s="32"/>
      <c r="Z181" s="32"/>
      <c r="AA181" s="32"/>
      <c r="AB181" s="32"/>
      <c r="AC181" s="32"/>
      <c r="AD181" s="32"/>
      <c r="AE181" s="32"/>
      <c r="AR181" s="156" t="s">
        <v>212</v>
      </c>
      <c r="AT181" s="156" t="s">
        <v>208</v>
      </c>
      <c r="AU181" s="156" t="s">
        <v>87</v>
      </c>
      <c r="AY181" s="17" t="s">
        <v>207</v>
      </c>
      <c r="BE181" s="157">
        <f>IF(N181="základní",J181,0)</f>
        <v>0</v>
      </c>
      <c r="BF181" s="157">
        <f>IF(N181="snížená",J181,0)</f>
        <v>0</v>
      </c>
      <c r="BG181" s="157">
        <f>IF(N181="zákl. přenesená",J181,0)</f>
        <v>0</v>
      </c>
      <c r="BH181" s="157">
        <f>IF(N181="sníž. přenesená",J181,0)</f>
        <v>0</v>
      </c>
      <c r="BI181" s="157">
        <f>IF(N181="nulová",J181,0)</f>
        <v>0</v>
      </c>
      <c r="BJ181" s="17" t="s">
        <v>87</v>
      </c>
      <c r="BK181" s="157">
        <f>ROUND(I181*H181,2)</f>
        <v>0</v>
      </c>
      <c r="BL181" s="17" t="s">
        <v>212</v>
      </c>
      <c r="BM181" s="156" t="s">
        <v>322</v>
      </c>
    </row>
    <row r="182" spans="1:47" s="2" customFormat="1" ht="12">
      <c r="A182" s="32"/>
      <c r="B182" s="33"/>
      <c r="C182" s="32"/>
      <c r="D182" s="158" t="s">
        <v>213</v>
      </c>
      <c r="E182" s="32"/>
      <c r="F182" s="159" t="s">
        <v>533</v>
      </c>
      <c r="G182" s="32"/>
      <c r="H182" s="32"/>
      <c r="I182" s="160"/>
      <c r="J182" s="32"/>
      <c r="K182" s="32"/>
      <c r="L182" s="33"/>
      <c r="M182" s="161"/>
      <c r="N182" s="162"/>
      <c r="O182" s="58"/>
      <c r="P182" s="58"/>
      <c r="Q182" s="58"/>
      <c r="R182" s="58"/>
      <c r="S182" s="58"/>
      <c r="T182" s="59"/>
      <c r="U182" s="32"/>
      <c r="V182" s="32"/>
      <c r="W182" s="32"/>
      <c r="X182" s="32"/>
      <c r="Y182" s="32"/>
      <c r="Z182" s="32"/>
      <c r="AA182" s="32"/>
      <c r="AB182" s="32"/>
      <c r="AC182" s="32"/>
      <c r="AD182" s="32"/>
      <c r="AE182" s="32"/>
      <c r="AT182" s="17" t="s">
        <v>213</v>
      </c>
      <c r="AU182" s="17" t="s">
        <v>87</v>
      </c>
    </row>
    <row r="183" spans="1:65" s="2" customFormat="1" ht="21.75" customHeight="1">
      <c r="A183" s="32"/>
      <c r="B183" s="143"/>
      <c r="C183" s="144" t="s">
        <v>268</v>
      </c>
      <c r="D183" s="144" t="s">
        <v>208</v>
      </c>
      <c r="E183" s="145" t="s">
        <v>534</v>
      </c>
      <c r="F183" s="146" t="s">
        <v>535</v>
      </c>
      <c r="G183" s="147" t="s">
        <v>211</v>
      </c>
      <c r="H183" s="148">
        <v>6</v>
      </c>
      <c r="I183" s="149"/>
      <c r="J183" s="150">
        <f>ROUND(I183*H183,2)</f>
        <v>0</v>
      </c>
      <c r="K183" s="151"/>
      <c r="L183" s="33"/>
      <c r="M183" s="152" t="s">
        <v>1</v>
      </c>
      <c r="N183" s="153" t="s">
        <v>44</v>
      </c>
      <c r="O183" s="58"/>
      <c r="P183" s="154">
        <f>O183*H183</f>
        <v>0</v>
      </c>
      <c r="Q183" s="154">
        <v>0</v>
      </c>
      <c r="R183" s="154">
        <f>Q183*H183</f>
        <v>0</v>
      </c>
      <c r="S183" s="154">
        <v>0</v>
      </c>
      <c r="T183" s="155">
        <f>S183*H183</f>
        <v>0</v>
      </c>
      <c r="U183" s="32"/>
      <c r="V183" s="32"/>
      <c r="W183" s="32"/>
      <c r="X183" s="32"/>
      <c r="Y183" s="32"/>
      <c r="Z183" s="32"/>
      <c r="AA183" s="32"/>
      <c r="AB183" s="32"/>
      <c r="AC183" s="32"/>
      <c r="AD183" s="32"/>
      <c r="AE183" s="32"/>
      <c r="AR183" s="156" t="s">
        <v>212</v>
      </c>
      <c r="AT183" s="156" t="s">
        <v>208</v>
      </c>
      <c r="AU183" s="156" t="s">
        <v>87</v>
      </c>
      <c r="AY183" s="17" t="s">
        <v>207</v>
      </c>
      <c r="BE183" s="157">
        <f>IF(N183="základní",J183,0)</f>
        <v>0</v>
      </c>
      <c r="BF183" s="157">
        <f>IF(N183="snížená",J183,0)</f>
        <v>0</v>
      </c>
      <c r="BG183" s="157">
        <f>IF(N183="zákl. přenesená",J183,0)</f>
        <v>0</v>
      </c>
      <c r="BH183" s="157">
        <f>IF(N183="sníž. přenesená",J183,0)</f>
        <v>0</v>
      </c>
      <c r="BI183" s="157">
        <f>IF(N183="nulová",J183,0)</f>
        <v>0</v>
      </c>
      <c r="BJ183" s="17" t="s">
        <v>87</v>
      </c>
      <c r="BK183" s="157">
        <f>ROUND(I183*H183,2)</f>
        <v>0</v>
      </c>
      <c r="BL183" s="17" t="s">
        <v>212</v>
      </c>
      <c r="BM183" s="156" t="s">
        <v>326</v>
      </c>
    </row>
    <row r="184" spans="1:47" s="2" customFormat="1" ht="12">
      <c r="A184" s="32"/>
      <c r="B184" s="33"/>
      <c r="C184" s="32"/>
      <c r="D184" s="158" t="s">
        <v>213</v>
      </c>
      <c r="E184" s="32"/>
      <c r="F184" s="159" t="s">
        <v>535</v>
      </c>
      <c r="G184" s="32"/>
      <c r="H184" s="32"/>
      <c r="I184" s="160"/>
      <c r="J184" s="32"/>
      <c r="K184" s="32"/>
      <c r="L184" s="33"/>
      <c r="M184" s="161"/>
      <c r="N184" s="162"/>
      <c r="O184" s="58"/>
      <c r="P184" s="58"/>
      <c r="Q184" s="58"/>
      <c r="R184" s="58"/>
      <c r="S184" s="58"/>
      <c r="T184" s="59"/>
      <c r="U184" s="32"/>
      <c r="V184" s="32"/>
      <c r="W184" s="32"/>
      <c r="X184" s="32"/>
      <c r="Y184" s="32"/>
      <c r="Z184" s="32"/>
      <c r="AA184" s="32"/>
      <c r="AB184" s="32"/>
      <c r="AC184" s="32"/>
      <c r="AD184" s="32"/>
      <c r="AE184" s="32"/>
      <c r="AT184" s="17" t="s">
        <v>213</v>
      </c>
      <c r="AU184" s="17" t="s">
        <v>87</v>
      </c>
    </row>
    <row r="185" spans="1:65" s="2" customFormat="1" ht="16.5" customHeight="1">
      <c r="A185" s="32"/>
      <c r="B185" s="143"/>
      <c r="C185" s="144" t="s">
        <v>327</v>
      </c>
      <c r="D185" s="144" t="s">
        <v>208</v>
      </c>
      <c r="E185" s="145" t="s">
        <v>536</v>
      </c>
      <c r="F185" s="146" t="s">
        <v>537</v>
      </c>
      <c r="G185" s="147" t="s">
        <v>538</v>
      </c>
      <c r="H185" s="148">
        <v>12</v>
      </c>
      <c r="I185" s="149"/>
      <c r="J185" s="150">
        <f>ROUND(I185*H185,2)</f>
        <v>0</v>
      </c>
      <c r="K185" s="151"/>
      <c r="L185" s="33"/>
      <c r="M185" s="152" t="s">
        <v>1</v>
      </c>
      <c r="N185" s="153" t="s">
        <v>44</v>
      </c>
      <c r="O185" s="58"/>
      <c r="P185" s="154">
        <f>O185*H185</f>
        <v>0</v>
      </c>
      <c r="Q185" s="154">
        <v>0</v>
      </c>
      <c r="R185" s="154">
        <f>Q185*H185</f>
        <v>0</v>
      </c>
      <c r="S185" s="154">
        <v>0</v>
      </c>
      <c r="T185" s="155">
        <f>S185*H185</f>
        <v>0</v>
      </c>
      <c r="U185" s="32"/>
      <c r="V185" s="32"/>
      <c r="W185" s="32"/>
      <c r="X185" s="32"/>
      <c r="Y185" s="32"/>
      <c r="Z185" s="32"/>
      <c r="AA185" s="32"/>
      <c r="AB185" s="32"/>
      <c r="AC185" s="32"/>
      <c r="AD185" s="32"/>
      <c r="AE185" s="32"/>
      <c r="AR185" s="156" t="s">
        <v>212</v>
      </c>
      <c r="AT185" s="156" t="s">
        <v>208</v>
      </c>
      <c r="AU185" s="156" t="s">
        <v>87</v>
      </c>
      <c r="AY185" s="17" t="s">
        <v>207</v>
      </c>
      <c r="BE185" s="157">
        <f>IF(N185="základní",J185,0)</f>
        <v>0</v>
      </c>
      <c r="BF185" s="157">
        <f>IF(N185="snížená",J185,0)</f>
        <v>0</v>
      </c>
      <c r="BG185" s="157">
        <f>IF(N185="zákl. přenesená",J185,0)</f>
        <v>0</v>
      </c>
      <c r="BH185" s="157">
        <f>IF(N185="sníž. přenesená",J185,0)</f>
        <v>0</v>
      </c>
      <c r="BI185" s="157">
        <f>IF(N185="nulová",J185,0)</f>
        <v>0</v>
      </c>
      <c r="BJ185" s="17" t="s">
        <v>87</v>
      </c>
      <c r="BK185" s="157">
        <f>ROUND(I185*H185,2)</f>
        <v>0</v>
      </c>
      <c r="BL185" s="17" t="s">
        <v>212</v>
      </c>
      <c r="BM185" s="156" t="s">
        <v>330</v>
      </c>
    </row>
    <row r="186" spans="1:47" s="2" customFormat="1" ht="12">
      <c r="A186" s="32"/>
      <c r="B186" s="33"/>
      <c r="C186" s="32"/>
      <c r="D186" s="158" t="s">
        <v>213</v>
      </c>
      <c r="E186" s="32"/>
      <c r="F186" s="159" t="s">
        <v>537</v>
      </c>
      <c r="G186" s="32"/>
      <c r="H186" s="32"/>
      <c r="I186" s="160"/>
      <c r="J186" s="32"/>
      <c r="K186" s="32"/>
      <c r="L186" s="33"/>
      <c r="M186" s="161"/>
      <c r="N186" s="162"/>
      <c r="O186" s="58"/>
      <c r="P186" s="58"/>
      <c r="Q186" s="58"/>
      <c r="R186" s="58"/>
      <c r="S186" s="58"/>
      <c r="T186" s="59"/>
      <c r="U186" s="32"/>
      <c r="V186" s="32"/>
      <c r="W186" s="32"/>
      <c r="X186" s="32"/>
      <c r="Y186" s="32"/>
      <c r="Z186" s="32"/>
      <c r="AA186" s="32"/>
      <c r="AB186" s="32"/>
      <c r="AC186" s="32"/>
      <c r="AD186" s="32"/>
      <c r="AE186" s="32"/>
      <c r="AT186" s="17" t="s">
        <v>213</v>
      </c>
      <c r="AU186" s="17" t="s">
        <v>87</v>
      </c>
    </row>
    <row r="187" spans="1:65" s="2" customFormat="1" ht="21.75" customHeight="1">
      <c r="A187" s="32"/>
      <c r="B187" s="143"/>
      <c r="C187" s="144" t="s">
        <v>272</v>
      </c>
      <c r="D187" s="144" t="s">
        <v>208</v>
      </c>
      <c r="E187" s="145" t="s">
        <v>356</v>
      </c>
      <c r="F187" s="146" t="s">
        <v>357</v>
      </c>
      <c r="G187" s="147" t="s">
        <v>249</v>
      </c>
      <c r="H187" s="148">
        <v>0.3</v>
      </c>
      <c r="I187" s="149"/>
      <c r="J187" s="150">
        <f>ROUND(I187*H187,2)</f>
        <v>0</v>
      </c>
      <c r="K187" s="151"/>
      <c r="L187" s="33"/>
      <c r="M187" s="152" t="s">
        <v>1</v>
      </c>
      <c r="N187" s="153" t="s">
        <v>44</v>
      </c>
      <c r="O187" s="58"/>
      <c r="P187" s="154">
        <f>O187*H187</f>
        <v>0</v>
      </c>
      <c r="Q187" s="154">
        <v>0</v>
      </c>
      <c r="R187" s="154">
        <f>Q187*H187</f>
        <v>0</v>
      </c>
      <c r="S187" s="154">
        <v>0</v>
      </c>
      <c r="T187" s="155">
        <f>S187*H187</f>
        <v>0</v>
      </c>
      <c r="U187" s="32"/>
      <c r="V187" s="32"/>
      <c r="W187" s="32"/>
      <c r="X187" s="32"/>
      <c r="Y187" s="32"/>
      <c r="Z187" s="32"/>
      <c r="AA187" s="32"/>
      <c r="AB187" s="32"/>
      <c r="AC187" s="32"/>
      <c r="AD187" s="32"/>
      <c r="AE187" s="32"/>
      <c r="AR187" s="156" t="s">
        <v>212</v>
      </c>
      <c r="AT187" s="156" t="s">
        <v>208</v>
      </c>
      <c r="AU187" s="156" t="s">
        <v>87</v>
      </c>
      <c r="AY187" s="17" t="s">
        <v>207</v>
      </c>
      <c r="BE187" s="157">
        <f>IF(N187="základní",J187,0)</f>
        <v>0</v>
      </c>
      <c r="BF187" s="157">
        <f>IF(N187="snížená",J187,0)</f>
        <v>0</v>
      </c>
      <c r="BG187" s="157">
        <f>IF(N187="zákl. přenesená",J187,0)</f>
        <v>0</v>
      </c>
      <c r="BH187" s="157">
        <f>IF(N187="sníž. přenesená",J187,0)</f>
        <v>0</v>
      </c>
      <c r="BI187" s="157">
        <f>IF(N187="nulová",J187,0)</f>
        <v>0</v>
      </c>
      <c r="BJ187" s="17" t="s">
        <v>87</v>
      </c>
      <c r="BK187" s="157">
        <f>ROUND(I187*H187,2)</f>
        <v>0</v>
      </c>
      <c r="BL187" s="17" t="s">
        <v>212</v>
      </c>
      <c r="BM187" s="156" t="s">
        <v>334</v>
      </c>
    </row>
    <row r="188" spans="1:47" s="2" customFormat="1" ht="19.5">
      <c r="A188" s="32"/>
      <c r="B188" s="33"/>
      <c r="C188" s="32"/>
      <c r="D188" s="158" t="s">
        <v>213</v>
      </c>
      <c r="E188" s="32"/>
      <c r="F188" s="159" t="s">
        <v>357</v>
      </c>
      <c r="G188" s="32"/>
      <c r="H188" s="32"/>
      <c r="I188" s="160"/>
      <c r="J188" s="32"/>
      <c r="K188" s="32"/>
      <c r="L188" s="33"/>
      <c r="M188" s="161"/>
      <c r="N188" s="162"/>
      <c r="O188" s="58"/>
      <c r="P188" s="58"/>
      <c r="Q188" s="58"/>
      <c r="R188" s="58"/>
      <c r="S188" s="58"/>
      <c r="T188" s="59"/>
      <c r="U188" s="32"/>
      <c r="V188" s="32"/>
      <c r="W188" s="32"/>
      <c r="X188" s="32"/>
      <c r="Y188" s="32"/>
      <c r="Z188" s="32"/>
      <c r="AA188" s="32"/>
      <c r="AB188" s="32"/>
      <c r="AC188" s="32"/>
      <c r="AD188" s="32"/>
      <c r="AE188" s="32"/>
      <c r="AT188" s="17" t="s">
        <v>213</v>
      </c>
      <c r="AU188" s="17" t="s">
        <v>87</v>
      </c>
    </row>
    <row r="189" spans="1:65" s="2" customFormat="1" ht="21.75" customHeight="1">
      <c r="A189" s="32"/>
      <c r="B189" s="143"/>
      <c r="C189" s="144" t="s">
        <v>335</v>
      </c>
      <c r="D189" s="144" t="s">
        <v>208</v>
      </c>
      <c r="E189" s="145" t="s">
        <v>359</v>
      </c>
      <c r="F189" s="146" t="s">
        <v>360</v>
      </c>
      <c r="G189" s="147" t="s">
        <v>249</v>
      </c>
      <c r="H189" s="148">
        <v>0.3</v>
      </c>
      <c r="I189" s="149"/>
      <c r="J189" s="150">
        <f>ROUND(I189*H189,2)</f>
        <v>0</v>
      </c>
      <c r="K189" s="151"/>
      <c r="L189" s="33"/>
      <c r="M189" s="152" t="s">
        <v>1</v>
      </c>
      <c r="N189" s="153" t="s">
        <v>44</v>
      </c>
      <c r="O189" s="58"/>
      <c r="P189" s="154">
        <f>O189*H189</f>
        <v>0</v>
      </c>
      <c r="Q189" s="154">
        <v>0</v>
      </c>
      <c r="R189" s="154">
        <f>Q189*H189</f>
        <v>0</v>
      </c>
      <c r="S189" s="154">
        <v>0</v>
      </c>
      <c r="T189" s="155">
        <f>S189*H189</f>
        <v>0</v>
      </c>
      <c r="U189" s="32"/>
      <c r="V189" s="32"/>
      <c r="W189" s="32"/>
      <c r="X189" s="32"/>
      <c r="Y189" s="32"/>
      <c r="Z189" s="32"/>
      <c r="AA189" s="32"/>
      <c r="AB189" s="32"/>
      <c r="AC189" s="32"/>
      <c r="AD189" s="32"/>
      <c r="AE189" s="32"/>
      <c r="AR189" s="156" t="s">
        <v>212</v>
      </c>
      <c r="AT189" s="156" t="s">
        <v>208</v>
      </c>
      <c r="AU189" s="156" t="s">
        <v>87</v>
      </c>
      <c r="AY189" s="17" t="s">
        <v>207</v>
      </c>
      <c r="BE189" s="157">
        <f>IF(N189="základní",J189,0)</f>
        <v>0</v>
      </c>
      <c r="BF189" s="157">
        <f>IF(N189="snížená",J189,0)</f>
        <v>0</v>
      </c>
      <c r="BG189" s="157">
        <f>IF(N189="zákl. přenesená",J189,0)</f>
        <v>0</v>
      </c>
      <c r="BH189" s="157">
        <f>IF(N189="sníž. přenesená",J189,0)</f>
        <v>0</v>
      </c>
      <c r="BI189" s="157">
        <f>IF(N189="nulová",J189,0)</f>
        <v>0</v>
      </c>
      <c r="BJ189" s="17" t="s">
        <v>87</v>
      </c>
      <c r="BK189" s="157">
        <f>ROUND(I189*H189,2)</f>
        <v>0</v>
      </c>
      <c r="BL189" s="17" t="s">
        <v>212</v>
      </c>
      <c r="BM189" s="156" t="s">
        <v>338</v>
      </c>
    </row>
    <row r="190" spans="1:47" s="2" customFormat="1" ht="19.5">
      <c r="A190" s="32"/>
      <c r="B190" s="33"/>
      <c r="C190" s="32"/>
      <c r="D190" s="158" t="s">
        <v>213</v>
      </c>
      <c r="E190" s="32"/>
      <c r="F190" s="159" t="s">
        <v>360</v>
      </c>
      <c r="G190" s="32"/>
      <c r="H190" s="32"/>
      <c r="I190" s="160"/>
      <c r="J190" s="32"/>
      <c r="K190" s="32"/>
      <c r="L190" s="33"/>
      <c r="M190" s="161"/>
      <c r="N190" s="162"/>
      <c r="O190" s="58"/>
      <c r="P190" s="58"/>
      <c r="Q190" s="58"/>
      <c r="R190" s="58"/>
      <c r="S190" s="58"/>
      <c r="T190" s="59"/>
      <c r="U190" s="32"/>
      <c r="V190" s="32"/>
      <c r="W190" s="32"/>
      <c r="X190" s="32"/>
      <c r="Y190" s="32"/>
      <c r="Z190" s="32"/>
      <c r="AA190" s="32"/>
      <c r="AB190" s="32"/>
      <c r="AC190" s="32"/>
      <c r="AD190" s="32"/>
      <c r="AE190" s="32"/>
      <c r="AT190" s="17" t="s">
        <v>213</v>
      </c>
      <c r="AU190" s="17" t="s">
        <v>87</v>
      </c>
    </row>
    <row r="191" spans="1:65" s="2" customFormat="1" ht="21.75" customHeight="1">
      <c r="A191" s="32"/>
      <c r="B191" s="143"/>
      <c r="C191" s="144" t="s">
        <v>275</v>
      </c>
      <c r="D191" s="144" t="s">
        <v>208</v>
      </c>
      <c r="E191" s="145" t="s">
        <v>349</v>
      </c>
      <c r="F191" s="146" t="s">
        <v>350</v>
      </c>
      <c r="G191" s="147" t="s">
        <v>267</v>
      </c>
      <c r="H191" s="148">
        <v>665</v>
      </c>
      <c r="I191" s="149"/>
      <c r="J191" s="150">
        <f>ROUND(I191*H191,2)</f>
        <v>0</v>
      </c>
      <c r="K191" s="151"/>
      <c r="L191" s="33"/>
      <c r="M191" s="152" t="s">
        <v>1</v>
      </c>
      <c r="N191" s="153" t="s">
        <v>44</v>
      </c>
      <c r="O191" s="58"/>
      <c r="P191" s="154">
        <f>O191*H191</f>
        <v>0</v>
      </c>
      <c r="Q191" s="154">
        <v>0</v>
      </c>
      <c r="R191" s="154">
        <f>Q191*H191</f>
        <v>0</v>
      </c>
      <c r="S191" s="154">
        <v>0</v>
      </c>
      <c r="T191" s="155">
        <f>S191*H191</f>
        <v>0</v>
      </c>
      <c r="U191" s="32"/>
      <c r="V191" s="32"/>
      <c r="W191" s="32"/>
      <c r="X191" s="32"/>
      <c r="Y191" s="32"/>
      <c r="Z191" s="32"/>
      <c r="AA191" s="32"/>
      <c r="AB191" s="32"/>
      <c r="AC191" s="32"/>
      <c r="AD191" s="32"/>
      <c r="AE191" s="32"/>
      <c r="AR191" s="156" t="s">
        <v>212</v>
      </c>
      <c r="AT191" s="156" t="s">
        <v>208</v>
      </c>
      <c r="AU191" s="156" t="s">
        <v>87</v>
      </c>
      <c r="AY191" s="17" t="s">
        <v>207</v>
      </c>
      <c r="BE191" s="157">
        <f>IF(N191="základní",J191,0)</f>
        <v>0</v>
      </c>
      <c r="BF191" s="157">
        <f>IF(N191="snížená",J191,0)</f>
        <v>0</v>
      </c>
      <c r="BG191" s="157">
        <f>IF(N191="zákl. přenesená",J191,0)</f>
        <v>0</v>
      </c>
      <c r="BH191" s="157">
        <f>IF(N191="sníž. přenesená",J191,0)</f>
        <v>0</v>
      </c>
      <c r="BI191" s="157">
        <f>IF(N191="nulová",J191,0)</f>
        <v>0</v>
      </c>
      <c r="BJ191" s="17" t="s">
        <v>87</v>
      </c>
      <c r="BK191" s="157">
        <f>ROUND(I191*H191,2)</f>
        <v>0</v>
      </c>
      <c r="BL191" s="17" t="s">
        <v>212</v>
      </c>
      <c r="BM191" s="156" t="s">
        <v>539</v>
      </c>
    </row>
    <row r="192" spans="1:47" s="2" customFormat="1" ht="19.5">
      <c r="A192" s="32"/>
      <c r="B192" s="33"/>
      <c r="C192" s="32"/>
      <c r="D192" s="158" t="s">
        <v>213</v>
      </c>
      <c r="E192" s="32"/>
      <c r="F192" s="159" t="s">
        <v>350</v>
      </c>
      <c r="G192" s="32"/>
      <c r="H192" s="32"/>
      <c r="I192" s="160"/>
      <c r="J192" s="32"/>
      <c r="K192" s="32"/>
      <c r="L192" s="33"/>
      <c r="M192" s="161"/>
      <c r="N192" s="162"/>
      <c r="O192" s="58"/>
      <c r="P192" s="58"/>
      <c r="Q192" s="58"/>
      <c r="R192" s="58"/>
      <c r="S192" s="58"/>
      <c r="T192" s="59"/>
      <c r="U192" s="32"/>
      <c r="V192" s="32"/>
      <c r="W192" s="32"/>
      <c r="X192" s="32"/>
      <c r="Y192" s="32"/>
      <c r="Z192" s="32"/>
      <c r="AA192" s="32"/>
      <c r="AB192" s="32"/>
      <c r="AC192" s="32"/>
      <c r="AD192" s="32"/>
      <c r="AE192" s="32"/>
      <c r="AT192" s="17" t="s">
        <v>213</v>
      </c>
      <c r="AU192" s="17" t="s">
        <v>87</v>
      </c>
    </row>
    <row r="193" spans="1:65" s="2" customFormat="1" ht="33" customHeight="1">
      <c r="A193" s="32"/>
      <c r="B193" s="143"/>
      <c r="C193" s="144" t="s">
        <v>429</v>
      </c>
      <c r="D193" s="144" t="s">
        <v>208</v>
      </c>
      <c r="E193" s="145" t="s">
        <v>270</v>
      </c>
      <c r="F193" s="146" t="s">
        <v>271</v>
      </c>
      <c r="G193" s="147" t="s">
        <v>211</v>
      </c>
      <c r="H193" s="148">
        <v>3</v>
      </c>
      <c r="I193" s="149"/>
      <c r="J193" s="150">
        <f>ROUND(I193*H193,2)</f>
        <v>0</v>
      </c>
      <c r="K193" s="151"/>
      <c r="L193" s="33"/>
      <c r="M193" s="152" t="s">
        <v>1</v>
      </c>
      <c r="N193" s="153" t="s">
        <v>44</v>
      </c>
      <c r="O193" s="58"/>
      <c r="P193" s="154">
        <f>O193*H193</f>
        <v>0</v>
      </c>
      <c r="Q193" s="154">
        <v>0</v>
      </c>
      <c r="R193" s="154">
        <f>Q193*H193</f>
        <v>0</v>
      </c>
      <c r="S193" s="154">
        <v>0</v>
      </c>
      <c r="T193" s="155">
        <f>S193*H193</f>
        <v>0</v>
      </c>
      <c r="U193" s="32"/>
      <c r="V193" s="32"/>
      <c r="W193" s="32"/>
      <c r="X193" s="32"/>
      <c r="Y193" s="32"/>
      <c r="Z193" s="32"/>
      <c r="AA193" s="32"/>
      <c r="AB193" s="32"/>
      <c r="AC193" s="32"/>
      <c r="AD193" s="32"/>
      <c r="AE193" s="32"/>
      <c r="AR193" s="156" t="s">
        <v>212</v>
      </c>
      <c r="AT193" s="156" t="s">
        <v>208</v>
      </c>
      <c r="AU193" s="156" t="s">
        <v>87</v>
      </c>
      <c r="AY193" s="17" t="s">
        <v>207</v>
      </c>
      <c r="BE193" s="157">
        <f>IF(N193="základní",J193,0)</f>
        <v>0</v>
      </c>
      <c r="BF193" s="157">
        <f>IF(N193="snížená",J193,0)</f>
        <v>0</v>
      </c>
      <c r="BG193" s="157">
        <f>IF(N193="zákl. přenesená",J193,0)</f>
        <v>0</v>
      </c>
      <c r="BH193" s="157">
        <f>IF(N193="sníž. přenesená",J193,0)</f>
        <v>0</v>
      </c>
      <c r="BI193" s="157">
        <f>IF(N193="nulová",J193,0)</f>
        <v>0</v>
      </c>
      <c r="BJ193" s="17" t="s">
        <v>87</v>
      </c>
      <c r="BK193" s="157">
        <f>ROUND(I193*H193,2)</f>
        <v>0</v>
      </c>
      <c r="BL193" s="17" t="s">
        <v>212</v>
      </c>
      <c r="BM193" s="156" t="s">
        <v>540</v>
      </c>
    </row>
    <row r="194" spans="1:47" s="2" customFormat="1" ht="19.5">
      <c r="A194" s="32"/>
      <c r="B194" s="33"/>
      <c r="C194" s="32"/>
      <c r="D194" s="158" t="s">
        <v>213</v>
      </c>
      <c r="E194" s="32"/>
      <c r="F194" s="159" t="s">
        <v>271</v>
      </c>
      <c r="G194" s="32"/>
      <c r="H194" s="32"/>
      <c r="I194" s="160"/>
      <c r="J194" s="32"/>
      <c r="K194" s="32"/>
      <c r="L194" s="33"/>
      <c r="M194" s="161"/>
      <c r="N194" s="162"/>
      <c r="O194" s="58"/>
      <c r="P194" s="58"/>
      <c r="Q194" s="58"/>
      <c r="R194" s="58"/>
      <c r="S194" s="58"/>
      <c r="T194" s="59"/>
      <c r="U194" s="32"/>
      <c r="V194" s="32"/>
      <c r="W194" s="32"/>
      <c r="X194" s="32"/>
      <c r="Y194" s="32"/>
      <c r="Z194" s="32"/>
      <c r="AA194" s="32"/>
      <c r="AB194" s="32"/>
      <c r="AC194" s="32"/>
      <c r="AD194" s="32"/>
      <c r="AE194" s="32"/>
      <c r="AT194" s="17" t="s">
        <v>213</v>
      </c>
      <c r="AU194" s="17" t="s">
        <v>87</v>
      </c>
    </row>
    <row r="195" spans="1:65" s="2" customFormat="1" ht="33" customHeight="1">
      <c r="A195" s="32"/>
      <c r="B195" s="143"/>
      <c r="C195" s="144" t="s">
        <v>279</v>
      </c>
      <c r="D195" s="144" t="s">
        <v>208</v>
      </c>
      <c r="E195" s="145" t="s">
        <v>543</v>
      </c>
      <c r="F195" s="146" t="s">
        <v>544</v>
      </c>
      <c r="G195" s="147" t="s">
        <v>211</v>
      </c>
      <c r="H195" s="148">
        <v>1</v>
      </c>
      <c r="I195" s="149"/>
      <c r="J195" s="150">
        <f>ROUND(I195*H195,2)</f>
        <v>0</v>
      </c>
      <c r="K195" s="151"/>
      <c r="L195" s="33"/>
      <c r="M195" s="152" t="s">
        <v>1</v>
      </c>
      <c r="N195" s="153" t="s">
        <v>44</v>
      </c>
      <c r="O195" s="58"/>
      <c r="P195" s="154">
        <f>O195*H195</f>
        <v>0</v>
      </c>
      <c r="Q195" s="154">
        <v>0</v>
      </c>
      <c r="R195" s="154">
        <f>Q195*H195</f>
        <v>0</v>
      </c>
      <c r="S195" s="154">
        <v>0</v>
      </c>
      <c r="T195" s="155">
        <f>S195*H195</f>
        <v>0</v>
      </c>
      <c r="U195" s="32"/>
      <c r="V195" s="32"/>
      <c r="W195" s="32"/>
      <c r="X195" s="32"/>
      <c r="Y195" s="32"/>
      <c r="Z195" s="32"/>
      <c r="AA195" s="32"/>
      <c r="AB195" s="32"/>
      <c r="AC195" s="32"/>
      <c r="AD195" s="32"/>
      <c r="AE195" s="32"/>
      <c r="AR195" s="156" t="s">
        <v>212</v>
      </c>
      <c r="AT195" s="156" t="s">
        <v>208</v>
      </c>
      <c r="AU195" s="156" t="s">
        <v>87</v>
      </c>
      <c r="AY195" s="17" t="s">
        <v>207</v>
      </c>
      <c r="BE195" s="157">
        <f>IF(N195="základní",J195,0)</f>
        <v>0</v>
      </c>
      <c r="BF195" s="157">
        <f>IF(N195="snížená",J195,0)</f>
        <v>0</v>
      </c>
      <c r="BG195" s="157">
        <f>IF(N195="zákl. přenesená",J195,0)</f>
        <v>0</v>
      </c>
      <c r="BH195" s="157">
        <f>IF(N195="sníž. přenesená",J195,0)</f>
        <v>0</v>
      </c>
      <c r="BI195" s="157">
        <f>IF(N195="nulová",J195,0)</f>
        <v>0</v>
      </c>
      <c r="BJ195" s="17" t="s">
        <v>87</v>
      </c>
      <c r="BK195" s="157">
        <f>ROUND(I195*H195,2)</f>
        <v>0</v>
      </c>
      <c r="BL195" s="17" t="s">
        <v>212</v>
      </c>
      <c r="BM195" s="156" t="s">
        <v>541</v>
      </c>
    </row>
    <row r="196" spans="1:47" s="2" customFormat="1" ht="19.5">
      <c r="A196" s="32"/>
      <c r="B196" s="33"/>
      <c r="C196" s="32"/>
      <c r="D196" s="158" t="s">
        <v>213</v>
      </c>
      <c r="E196" s="32"/>
      <c r="F196" s="159" t="s">
        <v>544</v>
      </c>
      <c r="G196" s="32"/>
      <c r="H196" s="32"/>
      <c r="I196" s="160"/>
      <c r="J196" s="32"/>
      <c r="K196" s="32"/>
      <c r="L196" s="33"/>
      <c r="M196" s="161"/>
      <c r="N196" s="162"/>
      <c r="O196" s="58"/>
      <c r="P196" s="58"/>
      <c r="Q196" s="58"/>
      <c r="R196" s="58"/>
      <c r="S196" s="58"/>
      <c r="T196" s="59"/>
      <c r="U196" s="32"/>
      <c r="V196" s="32"/>
      <c r="W196" s="32"/>
      <c r="X196" s="32"/>
      <c r="Y196" s="32"/>
      <c r="Z196" s="32"/>
      <c r="AA196" s="32"/>
      <c r="AB196" s="32"/>
      <c r="AC196" s="32"/>
      <c r="AD196" s="32"/>
      <c r="AE196" s="32"/>
      <c r="AT196" s="17" t="s">
        <v>213</v>
      </c>
      <c r="AU196" s="17" t="s">
        <v>87</v>
      </c>
    </row>
    <row r="197" spans="1:65" s="2" customFormat="1" ht="21.75" customHeight="1">
      <c r="A197" s="32"/>
      <c r="B197" s="143"/>
      <c r="C197" s="144" t="s">
        <v>542</v>
      </c>
      <c r="D197" s="144" t="s">
        <v>208</v>
      </c>
      <c r="E197" s="145" t="s">
        <v>546</v>
      </c>
      <c r="F197" s="146" t="s">
        <v>547</v>
      </c>
      <c r="G197" s="147" t="s">
        <v>267</v>
      </c>
      <c r="H197" s="148">
        <v>180</v>
      </c>
      <c r="I197" s="149"/>
      <c r="J197" s="150">
        <f>ROUND(I197*H197,2)</f>
        <v>0</v>
      </c>
      <c r="K197" s="151"/>
      <c r="L197" s="33"/>
      <c r="M197" s="152" t="s">
        <v>1</v>
      </c>
      <c r="N197" s="153" t="s">
        <v>44</v>
      </c>
      <c r="O197" s="58"/>
      <c r="P197" s="154">
        <f>O197*H197</f>
        <v>0</v>
      </c>
      <c r="Q197" s="154">
        <v>0</v>
      </c>
      <c r="R197" s="154">
        <f>Q197*H197</f>
        <v>0</v>
      </c>
      <c r="S197" s="154">
        <v>0</v>
      </c>
      <c r="T197" s="155">
        <f>S197*H197</f>
        <v>0</v>
      </c>
      <c r="U197" s="32"/>
      <c r="V197" s="32"/>
      <c r="W197" s="32"/>
      <c r="X197" s="32"/>
      <c r="Y197" s="32"/>
      <c r="Z197" s="32"/>
      <c r="AA197" s="32"/>
      <c r="AB197" s="32"/>
      <c r="AC197" s="32"/>
      <c r="AD197" s="32"/>
      <c r="AE197" s="32"/>
      <c r="AR197" s="156" t="s">
        <v>212</v>
      </c>
      <c r="AT197" s="156" t="s">
        <v>208</v>
      </c>
      <c r="AU197" s="156" t="s">
        <v>87</v>
      </c>
      <c r="AY197" s="17" t="s">
        <v>207</v>
      </c>
      <c r="BE197" s="157">
        <f>IF(N197="základní",J197,0)</f>
        <v>0</v>
      </c>
      <c r="BF197" s="157">
        <f>IF(N197="snížená",J197,0)</f>
        <v>0</v>
      </c>
      <c r="BG197" s="157">
        <f>IF(N197="zákl. přenesená",J197,0)</f>
        <v>0</v>
      </c>
      <c r="BH197" s="157">
        <f>IF(N197="sníž. přenesená",J197,0)</f>
        <v>0</v>
      </c>
      <c r="BI197" s="157">
        <f>IF(N197="nulová",J197,0)</f>
        <v>0</v>
      </c>
      <c r="BJ197" s="17" t="s">
        <v>87</v>
      </c>
      <c r="BK197" s="157">
        <f>ROUND(I197*H197,2)</f>
        <v>0</v>
      </c>
      <c r="BL197" s="17" t="s">
        <v>212</v>
      </c>
      <c r="BM197" s="156" t="s">
        <v>545</v>
      </c>
    </row>
    <row r="198" spans="1:47" s="2" customFormat="1" ht="12">
      <c r="A198" s="32"/>
      <c r="B198" s="33"/>
      <c r="C198" s="32"/>
      <c r="D198" s="158" t="s">
        <v>213</v>
      </c>
      <c r="E198" s="32"/>
      <c r="F198" s="159" t="s">
        <v>547</v>
      </c>
      <c r="G198" s="32"/>
      <c r="H198" s="32"/>
      <c r="I198" s="160"/>
      <c r="J198" s="32"/>
      <c r="K198" s="32"/>
      <c r="L198" s="33"/>
      <c r="M198" s="161"/>
      <c r="N198" s="162"/>
      <c r="O198" s="58"/>
      <c r="P198" s="58"/>
      <c r="Q198" s="58"/>
      <c r="R198" s="58"/>
      <c r="S198" s="58"/>
      <c r="T198" s="59"/>
      <c r="U198" s="32"/>
      <c r="V198" s="32"/>
      <c r="W198" s="32"/>
      <c r="X198" s="32"/>
      <c r="Y198" s="32"/>
      <c r="Z198" s="32"/>
      <c r="AA198" s="32"/>
      <c r="AB198" s="32"/>
      <c r="AC198" s="32"/>
      <c r="AD198" s="32"/>
      <c r="AE198" s="32"/>
      <c r="AT198" s="17" t="s">
        <v>213</v>
      </c>
      <c r="AU198" s="17" t="s">
        <v>87</v>
      </c>
    </row>
    <row r="199" spans="1:65" s="2" customFormat="1" ht="16.5" customHeight="1">
      <c r="A199" s="32"/>
      <c r="B199" s="143"/>
      <c r="C199" s="144" t="s">
        <v>282</v>
      </c>
      <c r="D199" s="144" t="s">
        <v>208</v>
      </c>
      <c r="E199" s="145" t="s">
        <v>550</v>
      </c>
      <c r="F199" s="146" t="s">
        <v>551</v>
      </c>
      <c r="G199" s="147" t="s">
        <v>267</v>
      </c>
      <c r="H199" s="148">
        <v>180</v>
      </c>
      <c r="I199" s="149"/>
      <c r="J199" s="150">
        <f>ROUND(I199*H199,2)</f>
        <v>0</v>
      </c>
      <c r="K199" s="151"/>
      <c r="L199" s="33"/>
      <c r="M199" s="152" t="s">
        <v>1</v>
      </c>
      <c r="N199" s="153" t="s">
        <v>44</v>
      </c>
      <c r="O199" s="58"/>
      <c r="P199" s="154">
        <f>O199*H199</f>
        <v>0</v>
      </c>
      <c r="Q199" s="154">
        <v>0</v>
      </c>
      <c r="R199" s="154">
        <f>Q199*H199</f>
        <v>0</v>
      </c>
      <c r="S199" s="154">
        <v>0</v>
      </c>
      <c r="T199" s="155">
        <f>S199*H199</f>
        <v>0</v>
      </c>
      <c r="U199" s="32"/>
      <c r="V199" s="32"/>
      <c r="W199" s="32"/>
      <c r="X199" s="32"/>
      <c r="Y199" s="32"/>
      <c r="Z199" s="32"/>
      <c r="AA199" s="32"/>
      <c r="AB199" s="32"/>
      <c r="AC199" s="32"/>
      <c r="AD199" s="32"/>
      <c r="AE199" s="32"/>
      <c r="AR199" s="156" t="s">
        <v>212</v>
      </c>
      <c r="AT199" s="156" t="s">
        <v>208</v>
      </c>
      <c r="AU199" s="156" t="s">
        <v>87</v>
      </c>
      <c r="AY199" s="17" t="s">
        <v>207</v>
      </c>
      <c r="BE199" s="157">
        <f>IF(N199="základní",J199,0)</f>
        <v>0</v>
      </c>
      <c r="BF199" s="157">
        <f>IF(N199="snížená",J199,0)</f>
        <v>0</v>
      </c>
      <c r="BG199" s="157">
        <f>IF(N199="zákl. přenesená",J199,0)</f>
        <v>0</v>
      </c>
      <c r="BH199" s="157">
        <f>IF(N199="sníž. přenesená",J199,0)</f>
        <v>0</v>
      </c>
      <c r="BI199" s="157">
        <f>IF(N199="nulová",J199,0)</f>
        <v>0</v>
      </c>
      <c r="BJ199" s="17" t="s">
        <v>87</v>
      </c>
      <c r="BK199" s="157">
        <f>ROUND(I199*H199,2)</f>
        <v>0</v>
      </c>
      <c r="BL199" s="17" t="s">
        <v>212</v>
      </c>
      <c r="BM199" s="156" t="s">
        <v>548</v>
      </c>
    </row>
    <row r="200" spans="1:47" s="2" customFormat="1" ht="12">
      <c r="A200" s="32"/>
      <c r="B200" s="33"/>
      <c r="C200" s="32"/>
      <c r="D200" s="158" t="s">
        <v>213</v>
      </c>
      <c r="E200" s="32"/>
      <c r="F200" s="159" t="s">
        <v>551</v>
      </c>
      <c r="G200" s="32"/>
      <c r="H200" s="32"/>
      <c r="I200" s="160"/>
      <c r="J200" s="32"/>
      <c r="K200" s="32"/>
      <c r="L200" s="33"/>
      <c r="M200" s="161"/>
      <c r="N200" s="162"/>
      <c r="O200" s="58"/>
      <c r="P200" s="58"/>
      <c r="Q200" s="58"/>
      <c r="R200" s="58"/>
      <c r="S200" s="58"/>
      <c r="T200" s="59"/>
      <c r="U200" s="32"/>
      <c r="V200" s="32"/>
      <c r="W200" s="32"/>
      <c r="X200" s="32"/>
      <c r="Y200" s="32"/>
      <c r="Z200" s="32"/>
      <c r="AA200" s="32"/>
      <c r="AB200" s="32"/>
      <c r="AC200" s="32"/>
      <c r="AD200" s="32"/>
      <c r="AE200" s="32"/>
      <c r="AT200" s="17" t="s">
        <v>213</v>
      </c>
      <c r="AU200" s="17" t="s">
        <v>87</v>
      </c>
    </row>
    <row r="201" spans="1:65" s="2" customFormat="1" ht="21.75" customHeight="1">
      <c r="A201" s="32"/>
      <c r="B201" s="143"/>
      <c r="C201" s="144" t="s">
        <v>549</v>
      </c>
      <c r="D201" s="144" t="s">
        <v>208</v>
      </c>
      <c r="E201" s="145" t="s">
        <v>553</v>
      </c>
      <c r="F201" s="146" t="s">
        <v>554</v>
      </c>
      <c r="G201" s="147" t="s">
        <v>555</v>
      </c>
      <c r="H201" s="148">
        <v>1</v>
      </c>
      <c r="I201" s="149"/>
      <c r="J201" s="150">
        <f>ROUND(I201*H201,2)</f>
        <v>0</v>
      </c>
      <c r="K201" s="151"/>
      <c r="L201" s="33"/>
      <c r="M201" s="152" t="s">
        <v>1</v>
      </c>
      <c r="N201" s="153" t="s">
        <v>44</v>
      </c>
      <c r="O201" s="58"/>
      <c r="P201" s="154">
        <f>O201*H201</f>
        <v>0</v>
      </c>
      <c r="Q201" s="154">
        <v>0</v>
      </c>
      <c r="R201" s="154">
        <f>Q201*H201</f>
        <v>0</v>
      </c>
      <c r="S201" s="154">
        <v>0</v>
      </c>
      <c r="T201" s="155">
        <f>S201*H201</f>
        <v>0</v>
      </c>
      <c r="U201" s="32"/>
      <c r="V201" s="32"/>
      <c r="W201" s="32"/>
      <c r="X201" s="32"/>
      <c r="Y201" s="32"/>
      <c r="Z201" s="32"/>
      <c r="AA201" s="32"/>
      <c r="AB201" s="32"/>
      <c r="AC201" s="32"/>
      <c r="AD201" s="32"/>
      <c r="AE201" s="32"/>
      <c r="AR201" s="156" t="s">
        <v>212</v>
      </c>
      <c r="AT201" s="156" t="s">
        <v>208</v>
      </c>
      <c r="AU201" s="156" t="s">
        <v>87</v>
      </c>
      <c r="AY201" s="17" t="s">
        <v>207</v>
      </c>
      <c r="BE201" s="157">
        <f>IF(N201="základní",J201,0)</f>
        <v>0</v>
      </c>
      <c r="BF201" s="157">
        <f>IF(N201="snížená",J201,0)</f>
        <v>0</v>
      </c>
      <c r="BG201" s="157">
        <f>IF(N201="zákl. přenesená",J201,0)</f>
        <v>0</v>
      </c>
      <c r="BH201" s="157">
        <f>IF(N201="sníž. přenesená",J201,0)</f>
        <v>0</v>
      </c>
      <c r="BI201" s="157">
        <f>IF(N201="nulová",J201,0)</f>
        <v>0</v>
      </c>
      <c r="BJ201" s="17" t="s">
        <v>87</v>
      </c>
      <c r="BK201" s="157">
        <f>ROUND(I201*H201,2)</f>
        <v>0</v>
      </c>
      <c r="BL201" s="17" t="s">
        <v>212</v>
      </c>
      <c r="BM201" s="156" t="s">
        <v>552</v>
      </c>
    </row>
    <row r="202" spans="1:47" s="2" customFormat="1" ht="12">
      <c r="A202" s="32"/>
      <c r="B202" s="33"/>
      <c r="C202" s="32"/>
      <c r="D202" s="158" t="s">
        <v>213</v>
      </c>
      <c r="E202" s="32"/>
      <c r="F202" s="159" t="s">
        <v>554</v>
      </c>
      <c r="G202" s="32"/>
      <c r="H202" s="32"/>
      <c r="I202" s="160"/>
      <c r="J202" s="32"/>
      <c r="K202" s="32"/>
      <c r="L202" s="33"/>
      <c r="M202" s="161"/>
      <c r="N202" s="162"/>
      <c r="O202" s="58"/>
      <c r="P202" s="58"/>
      <c r="Q202" s="58"/>
      <c r="R202" s="58"/>
      <c r="S202" s="58"/>
      <c r="T202" s="59"/>
      <c r="U202" s="32"/>
      <c r="V202" s="32"/>
      <c r="W202" s="32"/>
      <c r="X202" s="32"/>
      <c r="Y202" s="32"/>
      <c r="Z202" s="32"/>
      <c r="AA202" s="32"/>
      <c r="AB202" s="32"/>
      <c r="AC202" s="32"/>
      <c r="AD202" s="32"/>
      <c r="AE202" s="32"/>
      <c r="AT202" s="17" t="s">
        <v>213</v>
      </c>
      <c r="AU202" s="17" t="s">
        <v>87</v>
      </c>
    </row>
    <row r="203" spans="1:65" s="2" customFormat="1" ht="16.5" customHeight="1">
      <c r="A203" s="32"/>
      <c r="B203" s="143"/>
      <c r="C203" s="144" t="s">
        <v>285</v>
      </c>
      <c r="D203" s="144" t="s">
        <v>208</v>
      </c>
      <c r="E203" s="145" t="s">
        <v>558</v>
      </c>
      <c r="F203" s="146" t="s">
        <v>559</v>
      </c>
      <c r="G203" s="147" t="s">
        <v>267</v>
      </c>
      <c r="H203" s="148">
        <v>180</v>
      </c>
      <c r="I203" s="149"/>
      <c r="J203" s="150">
        <f>ROUND(I203*H203,2)</f>
        <v>0</v>
      </c>
      <c r="K203" s="151"/>
      <c r="L203" s="33"/>
      <c r="M203" s="152" t="s">
        <v>1</v>
      </c>
      <c r="N203" s="153" t="s">
        <v>44</v>
      </c>
      <c r="O203" s="58"/>
      <c r="P203" s="154">
        <f>O203*H203</f>
        <v>0</v>
      </c>
      <c r="Q203" s="154">
        <v>0</v>
      </c>
      <c r="R203" s="154">
        <f>Q203*H203</f>
        <v>0</v>
      </c>
      <c r="S203" s="154">
        <v>0</v>
      </c>
      <c r="T203" s="155">
        <f>S203*H203</f>
        <v>0</v>
      </c>
      <c r="U203" s="32"/>
      <c r="V203" s="32"/>
      <c r="W203" s="32"/>
      <c r="X203" s="32"/>
      <c r="Y203" s="32"/>
      <c r="Z203" s="32"/>
      <c r="AA203" s="32"/>
      <c r="AB203" s="32"/>
      <c r="AC203" s="32"/>
      <c r="AD203" s="32"/>
      <c r="AE203" s="32"/>
      <c r="AR203" s="156" t="s">
        <v>212</v>
      </c>
      <c r="AT203" s="156" t="s">
        <v>208</v>
      </c>
      <c r="AU203" s="156" t="s">
        <v>87</v>
      </c>
      <c r="AY203" s="17" t="s">
        <v>207</v>
      </c>
      <c r="BE203" s="157">
        <f>IF(N203="základní",J203,0)</f>
        <v>0</v>
      </c>
      <c r="BF203" s="157">
        <f>IF(N203="snížená",J203,0)</f>
        <v>0</v>
      </c>
      <c r="BG203" s="157">
        <f>IF(N203="zákl. přenesená",J203,0)</f>
        <v>0</v>
      </c>
      <c r="BH203" s="157">
        <f>IF(N203="sníž. přenesená",J203,0)</f>
        <v>0</v>
      </c>
      <c r="BI203" s="157">
        <f>IF(N203="nulová",J203,0)</f>
        <v>0</v>
      </c>
      <c r="BJ203" s="17" t="s">
        <v>87</v>
      </c>
      <c r="BK203" s="157">
        <f>ROUND(I203*H203,2)</f>
        <v>0</v>
      </c>
      <c r="BL203" s="17" t="s">
        <v>212</v>
      </c>
      <c r="BM203" s="156" t="s">
        <v>556</v>
      </c>
    </row>
    <row r="204" spans="1:47" s="2" customFormat="1" ht="12">
      <c r="A204" s="32"/>
      <c r="B204" s="33"/>
      <c r="C204" s="32"/>
      <c r="D204" s="158" t="s">
        <v>213</v>
      </c>
      <c r="E204" s="32"/>
      <c r="F204" s="159" t="s">
        <v>559</v>
      </c>
      <c r="G204" s="32"/>
      <c r="H204" s="32"/>
      <c r="I204" s="160"/>
      <c r="J204" s="32"/>
      <c r="K204" s="32"/>
      <c r="L204" s="33"/>
      <c r="M204" s="161"/>
      <c r="N204" s="162"/>
      <c r="O204" s="58"/>
      <c r="P204" s="58"/>
      <c r="Q204" s="58"/>
      <c r="R204" s="58"/>
      <c r="S204" s="58"/>
      <c r="T204" s="59"/>
      <c r="U204" s="32"/>
      <c r="V204" s="32"/>
      <c r="W204" s="32"/>
      <c r="X204" s="32"/>
      <c r="Y204" s="32"/>
      <c r="Z204" s="32"/>
      <c r="AA204" s="32"/>
      <c r="AB204" s="32"/>
      <c r="AC204" s="32"/>
      <c r="AD204" s="32"/>
      <c r="AE204" s="32"/>
      <c r="AT204" s="17" t="s">
        <v>213</v>
      </c>
      <c r="AU204" s="17" t="s">
        <v>87</v>
      </c>
    </row>
    <row r="205" spans="1:65" s="2" customFormat="1" ht="33" customHeight="1">
      <c r="A205" s="32"/>
      <c r="B205" s="143"/>
      <c r="C205" s="144" t="s">
        <v>557</v>
      </c>
      <c r="D205" s="144" t="s">
        <v>208</v>
      </c>
      <c r="E205" s="145" t="s">
        <v>273</v>
      </c>
      <c r="F205" s="146" t="s">
        <v>274</v>
      </c>
      <c r="G205" s="147" t="s">
        <v>267</v>
      </c>
      <c r="H205" s="148">
        <v>130</v>
      </c>
      <c r="I205" s="149"/>
      <c r="J205" s="150">
        <f>ROUND(I205*H205,2)</f>
        <v>0</v>
      </c>
      <c r="K205" s="151"/>
      <c r="L205" s="33"/>
      <c r="M205" s="152" t="s">
        <v>1</v>
      </c>
      <c r="N205" s="153" t="s">
        <v>44</v>
      </c>
      <c r="O205" s="58"/>
      <c r="P205" s="154">
        <f>O205*H205</f>
        <v>0</v>
      </c>
      <c r="Q205" s="154">
        <v>0</v>
      </c>
      <c r="R205" s="154">
        <f>Q205*H205</f>
        <v>0</v>
      </c>
      <c r="S205" s="154">
        <v>0</v>
      </c>
      <c r="T205" s="155">
        <f>S205*H205</f>
        <v>0</v>
      </c>
      <c r="U205" s="32"/>
      <c r="V205" s="32"/>
      <c r="W205" s="32"/>
      <c r="X205" s="32"/>
      <c r="Y205" s="32"/>
      <c r="Z205" s="32"/>
      <c r="AA205" s="32"/>
      <c r="AB205" s="32"/>
      <c r="AC205" s="32"/>
      <c r="AD205" s="32"/>
      <c r="AE205" s="32"/>
      <c r="AR205" s="156" t="s">
        <v>212</v>
      </c>
      <c r="AT205" s="156" t="s">
        <v>208</v>
      </c>
      <c r="AU205" s="156" t="s">
        <v>87</v>
      </c>
      <c r="AY205" s="17" t="s">
        <v>207</v>
      </c>
      <c r="BE205" s="157">
        <f>IF(N205="základní",J205,0)</f>
        <v>0</v>
      </c>
      <c r="BF205" s="157">
        <f>IF(N205="snížená",J205,0)</f>
        <v>0</v>
      </c>
      <c r="BG205" s="157">
        <f>IF(N205="zákl. přenesená",J205,0)</f>
        <v>0</v>
      </c>
      <c r="BH205" s="157">
        <f>IF(N205="sníž. přenesená",J205,0)</f>
        <v>0</v>
      </c>
      <c r="BI205" s="157">
        <f>IF(N205="nulová",J205,0)</f>
        <v>0</v>
      </c>
      <c r="BJ205" s="17" t="s">
        <v>87</v>
      </c>
      <c r="BK205" s="157">
        <f>ROUND(I205*H205,2)</f>
        <v>0</v>
      </c>
      <c r="BL205" s="17" t="s">
        <v>212</v>
      </c>
      <c r="BM205" s="156" t="s">
        <v>560</v>
      </c>
    </row>
    <row r="206" spans="1:47" s="2" customFormat="1" ht="19.5">
      <c r="A206" s="32"/>
      <c r="B206" s="33"/>
      <c r="C206" s="32"/>
      <c r="D206" s="158" t="s">
        <v>213</v>
      </c>
      <c r="E206" s="32"/>
      <c r="F206" s="159" t="s">
        <v>274</v>
      </c>
      <c r="G206" s="32"/>
      <c r="H206" s="32"/>
      <c r="I206" s="160"/>
      <c r="J206" s="32"/>
      <c r="K206" s="32"/>
      <c r="L206" s="33"/>
      <c r="M206" s="161"/>
      <c r="N206" s="162"/>
      <c r="O206" s="58"/>
      <c r="P206" s="58"/>
      <c r="Q206" s="58"/>
      <c r="R206" s="58"/>
      <c r="S206" s="58"/>
      <c r="T206" s="59"/>
      <c r="U206" s="32"/>
      <c r="V206" s="32"/>
      <c r="W206" s="32"/>
      <c r="X206" s="32"/>
      <c r="Y206" s="32"/>
      <c r="Z206" s="32"/>
      <c r="AA206" s="32"/>
      <c r="AB206" s="32"/>
      <c r="AC206" s="32"/>
      <c r="AD206" s="32"/>
      <c r="AE206" s="32"/>
      <c r="AT206" s="17" t="s">
        <v>213</v>
      </c>
      <c r="AU206" s="17" t="s">
        <v>87</v>
      </c>
    </row>
    <row r="207" spans="1:65" s="2" customFormat="1" ht="21.75" customHeight="1">
      <c r="A207" s="32"/>
      <c r="B207" s="143"/>
      <c r="C207" s="144" t="s">
        <v>288</v>
      </c>
      <c r="D207" s="144" t="s">
        <v>208</v>
      </c>
      <c r="E207" s="145" t="s">
        <v>290</v>
      </c>
      <c r="F207" s="146" t="s">
        <v>291</v>
      </c>
      <c r="G207" s="147" t="s">
        <v>211</v>
      </c>
      <c r="H207" s="148">
        <v>3</v>
      </c>
      <c r="I207" s="149"/>
      <c r="J207" s="150">
        <f>ROUND(I207*H207,2)</f>
        <v>0</v>
      </c>
      <c r="K207" s="151"/>
      <c r="L207" s="33"/>
      <c r="M207" s="152" t="s">
        <v>1</v>
      </c>
      <c r="N207" s="153" t="s">
        <v>44</v>
      </c>
      <c r="O207" s="58"/>
      <c r="P207" s="154">
        <f>O207*H207</f>
        <v>0</v>
      </c>
      <c r="Q207" s="154">
        <v>0</v>
      </c>
      <c r="R207" s="154">
        <f>Q207*H207</f>
        <v>0</v>
      </c>
      <c r="S207" s="154">
        <v>0</v>
      </c>
      <c r="T207" s="155">
        <f>S207*H207</f>
        <v>0</v>
      </c>
      <c r="U207" s="32"/>
      <c r="V207" s="32"/>
      <c r="W207" s="32"/>
      <c r="X207" s="32"/>
      <c r="Y207" s="32"/>
      <c r="Z207" s="32"/>
      <c r="AA207" s="32"/>
      <c r="AB207" s="32"/>
      <c r="AC207" s="32"/>
      <c r="AD207" s="32"/>
      <c r="AE207" s="32"/>
      <c r="AR207" s="156" t="s">
        <v>212</v>
      </c>
      <c r="AT207" s="156" t="s">
        <v>208</v>
      </c>
      <c r="AU207" s="156" t="s">
        <v>87</v>
      </c>
      <c r="AY207" s="17" t="s">
        <v>207</v>
      </c>
      <c r="BE207" s="157">
        <f>IF(N207="základní",J207,0)</f>
        <v>0</v>
      </c>
      <c r="BF207" s="157">
        <f>IF(N207="snížená",J207,0)</f>
        <v>0</v>
      </c>
      <c r="BG207" s="157">
        <f>IF(N207="zákl. přenesená",J207,0)</f>
        <v>0</v>
      </c>
      <c r="BH207" s="157">
        <f>IF(N207="sníž. přenesená",J207,0)</f>
        <v>0</v>
      </c>
      <c r="BI207" s="157">
        <f>IF(N207="nulová",J207,0)</f>
        <v>0</v>
      </c>
      <c r="BJ207" s="17" t="s">
        <v>87</v>
      </c>
      <c r="BK207" s="157">
        <f>ROUND(I207*H207,2)</f>
        <v>0</v>
      </c>
      <c r="BL207" s="17" t="s">
        <v>212</v>
      </c>
      <c r="BM207" s="156" t="s">
        <v>561</v>
      </c>
    </row>
    <row r="208" spans="1:47" s="2" customFormat="1" ht="19.5">
      <c r="A208" s="32"/>
      <c r="B208" s="33"/>
      <c r="C208" s="32"/>
      <c r="D208" s="158" t="s">
        <v>213</v>
      </c>
      <c r="E208" s="32"/>
      <c r="F208" s="159" t="s">
        <v>291</v>
      </c>
      <c r="G208" s="32"/>
      <c r="H208" s="32"/>
      <c r="I208" s="160"/>
      <c r="J208" s="32"/>
      <c r="K208" s="32"/>
      <c r="L208" s="33"/>
      <c r="M208" s="161"/>
      <c r="N208" s="162"/>
      <c r="O208" s="58"/>
      <c r="P208" s="58"/>
      <c r="Q208" s="58"/>
      <c r="R208" s="58"/>
      <c r="S208" s="58"/>
      <c r="T208" s="59"/>
      <c r="U208" s="32"/>
      <c r="V208" s="32"/>
      <c r="W208" s="32"/>
      <c r="X208" s="32"/>
      <c r="Y208" s="32"/>
      <c r="Z208" s="32"/>
      <c r="AA208" s="32"/>
      <c r="AB208" s="32"/>
      <c r="AC208" s="32"/>
      <c r="AD208" s="32"/>
      <c r="AE208" s="32"/>
      <c r="AT208" s="17" t="s">
        <v>213</v>
      </c>
      <c r="AU208" s="17" t="s">
        <v>87</v>
      </c>
    </row>
    <row r="209" spans="1:65" s="2" customFormat="1" ht="21.75" customHeight="1">
      <c r="A209" s="32"/>
      <c r="B209" s="143"/>
      <c r="C209" s="144" t="s">
        <v>562</v>
      </c>
      <c r="D209" s="144" t="s">
        <v>208</v>
      </c>
      <c r="E209" s="145" t="s">
        <v>293</v>
      </c>
      <c r="F209" s="146" t="s">
        <v>294</v>
      </c>
      <c r="G209" s="147" t="s">
        <v>211</v>
      </c>
      <c r="H209" s="148">
        <v>3</v>
      </c>
      <c r="I209" s="149"/>
      <c r="J209" s="150">
        <f>ROUND(I209*H209,2)</f>
        <v>0</v>
      </c>
      <c r="K209" s="151"/>
      <c r="L209" s="33"/>
      <c r="M209" s="152" t="s">
        <v>1</v>
      </c>
      <c r="N209" s="153" t="s">
        <v>44</v>
      </c>
      <c r="O209" s="58"/>
      <c r="P209" s="154">
        <f>O209*H209</f>
        <v>0</v>
      </c>
      <c r="Q209" s="154">
        <v>0</v>
      </c>
      <c r="R209" s="154">
        <f>Q209*H209</f>
        <v>0</v>
      </c>
      <c r="S209" s="154">
        <v>0</v>
      </c>
      <c r="T209" s="155">
        <f>S209*H209</f>
        <v>0</v>
      </c>
      <c r="U209" s="32"/>
      <c r="V209" s="32"/>
      <c r="W209" s="32"/>
      <c r="X209" s="32"/>
      <c r="Y209" s="32"/>
      <c r="Z209" s="32"/>
      <c r="AA209" s="32"/>
      <c r="AB209" s="32"/>
      <c r="AC209" s="32"/>
      <c r="AD209" s="32"/>
      <c r="AE209" s="32"/>
      <c r="AR209" s="156" t="s">
        <v>212</v>
      </c>
      <c r="AT209" s="156" t="s">
        <v>208</v>
      </c>
      <c r="AU209" s="156" t="s">
        <v>87</v>
      </c>
      <c r="AY209" s="17" t="s">
        <v>207</v>
      </c>
      <c r="BE209" s="157">
        <f>IF(N209="základní",J209,0)</f>
        <v>0</v>
      </c>
      <c r="BF209" s="157">
        <f>IF(N209="snížená",J209,0)</f>
        <v>0</v>
      </c>
      <c r="BG209" s="157">
        <f>IF(N209="zákl. přenesená",J209,0)</f>
        <v>0</v>
      </c>
      <c r="BH209" s="157">
        <f>IF(N209="sníž. přenesená",J209,0)</f>
        <v>0</v>
      </c>
      <c r="BI209" s="157">
        <f>IF(N209="nulová",J209,0)</f>
        <v>0</v>
      </c>
      <c r="BJ209" s="17" t="s">
        <v>87</v>
      </c>
      <c r="BK209" s="157">
        <f>ROUND(I209*H209,2)</f>
        <v>0</v>
      </c>
      <c r="BL209" s="17" t="s">
        <v>212</v>
      </c>
      <c r="BM209" s="156" t="s">
        <v>563</v>
      </c>
    </row>
    <row r="210" spans="1:47" s="2" customFormat="1" ht="19.5">
      <c r="A210" s="32"/>
      <c r="B210" s="33"/>
      <c r="C210" s="32"/>
      <c r="D210" s="158" t="s">
        <v>213</v>
      </c>
      <c r="E210" s="32"/>
      <c r="F210" s="159" t="s">
        <v>294</v>
      </c>
      <c r="G210" s="32"/>
      <c r="H210" s="32"/>
      <c r="I210" s="160"/>
      <c r="J210" s="32"/>
      <c r="K210" s="32"/>
      <c r="L210" s="33"/>
      <c r="M210" s="161"/>
      <c r="N210" s="162"/>
      <c r="O210" s="58"/>
      <c r="P210" s="58"/>
      <c r="Q210" s="58"/>
      <c r="R210" s="58"/>
      <c r="S210" s="58"/>
      <c r="T210" s="59"/>
      <c r="U210" s="32"/>
      <c r="V210" s="32"/>
      <c r="W210" s="32"/>
      <c r="X210" s="32"/>
      <c r="Y210" s="32"/>
      <c r="Z210" s="32"/>
      <c r="AA210" s="32"/>
      <c r="AB210" s="32"/>
      <c r="AC210" s="32"/>
      <c r="AD210" s="32"/>
      <c r="AE210" s="32"/>
      <c r="AT210" s="17" t="s">
        <v>213</v>
      </c>
      <c r="AU210" s="17" t="s">
        <v>87</v>
      </c>
    </row>
    <row r="211" spans="1:65" s="2" customFormat="1" ht="21.75" customHeight="1">
      <c r="A211" s="32"/>
      <c r="B211" s="143"/>
      <c r="C211" s="144" t="s">
        <v>292</v>
      </c>
      <c r="D211" s="144" t="s">
        <v>208</v>
      </c>
      <c r="E211" s="145" t="s">
        <v>297</v>
      </c>
      <c r="F211" s="146" t="s">
        <v>298</v>
      </c>
      <c r="G211" s="147" t="s">
        <v>211</v>
      </c>
      <c r="H211" s="148">
        <v>2</v>
      </c>
      <c r="I211" s="149"/>
      <c r="J211" s="150">
        <f>ROUND(I211*H211,2)</f>
        <v>0</v>
      </c>
      <c r="K211" s="151"/>
      <c r="L211" s="33"/>
      <c r="M211" s="152" t="s">
        <v>1</v>
      </c>
      <c r="N211" s="153" t="s">
        <v>44</v>
      </c>
      <c r="O211" s="58"/>
      <c r="P211" s="154">
        <f>O211*H211</f>
        <v>0</v>
      </c>
      <c r="Q211" s="154">
        <v>0</v>
      </c>
      <c r="R211" s="154">
        <f>Q211*H211</f>
        <v>0</v>
      </c>
      <c r="S211" s="154">
        <v>0</v>
      </c>
      <c r="T211" s="155">
        <f>S211*H211</f>
        <v>0</v>
      </c>
      <c r="U211" s="32"/>
      <c r="V211" s="32"/>
      <c r="W211" s="32"/>
      <c r="X211" s="32"/>
      <c r="Y211" s="32"/>
      <c r="Z211" s="32"/>
      <c r="AA211" s="32"/>
      <c r="AB211" s="32"/>
      <c r="AC211" s="32"/>
      <c r="AD211" s="32"/>
      <c r="AE211" s="32"/>
      <c r="AR211" s="156" t="s">
        <v>212</v>
      </c>
      <c r="AT211" s="156" t="s">
        <v>208</v>
      </c>
      <c r="AU211" s="156" t="s">
        <v>87</v>
      </c>
      <c r="AY211" s="17" t="s">
        <v>207</v>
      </c>
      <c r="BE211" s="157">
        <f>IF(N211="základní",J211,0)</f>
        <v>0</v>
      </c>
      <c r="BF211" s="157">
        <f>IF(N211="snížená",J211,0)</f>
        <v>0</v>
      </c>
      <c r="BG211" s="157">
        <f>IF(N211="zákl. přenesená",J211,0)</f>
        <v>0</v>
      </c>
      <c r="BH211" s="157">
        <f>IF(N211="sníž. přenesená",J211,0)</f>
        <v>0</v>
      </c>
      <c r="BI211" s="157">
        <f>IF(N211="nulová",J211,0)</f>
        <v>0</v>
      </c>
      <c r="BJ211" s="17" t="s">
        <v>87</v>
      </c>
      <c r="BK211" s="157">
        <f>ROUND(I211*H211,2)</f>
        <v>0</v>
      </c>
      <c r="BL211" s="17" t="s">
        <v>212</v>
      </c>
      <c r="BM211" s="156" t="s">
        <v>564</v>
      </c>
    </row>
    <row r="212" spans="1:47" s="2" customFormat="1" ht="19.5">
      <c r="A212" s="32"/>
      <c r="B212" s="33"/>
      <c r="C212" s="32"/>
      <c r="D212" s="158" t="s">
        <v>213</v>
      </c>
      <c r="E212" s="32"/>
      <c r="F212" s="159" t="s">
        <v>298</v>
      </c>
      <c r="G212" s="32"/>
      <c r="H212" s="32"/>
      <c r="I212" s="160"/>
      <c r="J212" s="32"/>
      <c r="K212" s="32"/>
      <c r="L212" s="33"/>
      <c r="M212" s="161"/>
      <c r="N212" s="162"/>
      <c r="O212" s="58"/>
      <c r="P212" s="58"/>
      <c r="Q212" s="58"/>
      <c r="R212" s="58"/>
      <c r="S212" s="58"/>
      <c r="T212" s="59"/>
      <c r="U212" s="32"/>
      <c r="V212" s="32"/>
      <c r="W212" s="32"/>
      <c r="X212" s="32"/>
      <c r="Y212" s="32"/>
      <c r="Z212" s="32"/>
      <c r="AA212" s="32"/>
      <c r="AB212" s="32"/>
      <c r="AC212" s="32"/>
      <c r="AD212" s="32"/>
      <c r="AE212" s="32"/>
      <c r="AT212" s="17" t="s">
        <v>213</v>
      </c>
      <c r="AU212" s="17" t="s">
        <v>87</v>
      </c>
    </row>
    <row r="213" spans="1:65" s="2" customFormat="1" ht="21.75" customHeight="1">
      <c r="A213" s="32"/>
      <c r="B213" s="143"/>
      <c r="C213" s="144" t="s">
        <v>565</v>
      </c>
      <c r="D213" s="144" t="s">
        <v>208</v>
      </c>
      <c r="E213" s="145" t="s">
        <v>567</v>
      </c>
      <c r="F213" s="146" t="s">
        <v>568</v>
      </c>
      <c r="G213" s="147" t="s">
        <v>267</v>
      </c>
      <c r="H213" s="148">
        <v>50</v>
      </c>
      <c r="I213" s="149"/>
      <c r="J213" s="150">
        <f>ROUND(I213*H213,2)</f>
        <v>0</v>
      </c>
      <c r="K213" s="151"/>
      <c r="L213" s="33"/>
      <c r="M213" s="152" t="s">
        <v>1</v>
      </c>
      <c r="N213" s="153" t="s">
        <v>44</v>
      </c>
      <c r="O213" s="58"/>
      <c r="P213" s="154">
        <f>O213*H213</f>
        <v>0</v>
      </c>
      <c r="Q213" s="154">
        <v>0</v>
      </c>
      <c r="R213" s="154">
        <f>Q213*H213</f>
        <v>0</v>
      </c>
      <c r="S213" s="154">
        <v>0</v>
      </c>
      <c r="T213" s="155">
        <f>S213*H213</f>
        <v>0</v>
      </c>
      <c r="U213" s="32"/>
      <c r="V213" s="32"/>
      <c r="W213" s="32"/>
      <c r="X213" s="32"/>
      <c r="Y213" s="32"/>
      <c r="Z213" s="32"/>
      <c r="AA213" s="32"/>
      <c r="AB213" s="32"/>
      <c r="AC213" s="32"/>
      <c r="AD213" s="32"/>
      <c r="AE213" s="32"/>
      <c r="AR213" s="156" t="s">
        <v>212</v>
      </c>
      <c r="AT213" s="156" t="s">
        <v>208</v>
      </c>
      <c r="AU213" s="156" t="s">
        <v>87</v>
      </c>
      <c r="AY213" s="17" t="s">
        <v>207</v>
      </c>
      <c r="BE213" s="157">
        <f>IF(N213="základní",J213,0)</f>
        <v>0</v>
      </c>
      <c r="BF213" s="157">
        <f>IF(N213="snížená",J213,0)</f>
        <v>0</v>
      </c>
      <c r="BG213" s="157">
        <f>IF(N213="zákl. přenesená",J213,0)</f>
        <v>0</v>
      </c>
      <c r="BH213" s="157">
        <f>IF(N213="sníž. přenesená",J213,0)</f>
        <v>0</v>
      </c>
      <c r="BI213" s="157">
        <f>IF(N213="nulová",J213,0)</f>
        <v>0</v>
      </c>
      <c r="BJ213" s="17" t="s">
        <v>87</v>
      </c>
      <c r="BK213" s="157">
        <f>ROUND(I213*H213,2)</f>
        <v>0</v>
      </c>
      <c r="BL213" s="17" t="s">
        <v>212</v>
      </c>
      <c r="BM213" s="156" t="s">
        <v>566</v>
      </c>
    </row>
    <row r="214" spans="1:47" s="2" customFormat="1" ht="12">
      <c r="A214" s="32"/>
      <c r="B214" s="33"/>
      <c r="C214" s="32"/>
      <c r="D214" s="158" t="s">
        <v>213</v>
      </c>
      <c r="E214" s="32"/>
      <c r="F214" s="159" t="s">
        <v>568</v>
      </c>
      <c r="G214" s="32"/>
      <c r="H214" s="32"/>
      <c r="I214" s="160"/>
      <c r="J214" s="32"/>
      <c r="K214" s="32"/>
      <c r="L214" s="33"/>
      <c r="M214" s="161"/>
      <c r="N214" s="162"/>
      <c r="O214" s="58"/>
      <c r="P214" s="58"/>
      <c r="Q214" s="58"/>
      <c r="R214" s="58"/>
      <c r="S214" s="58"/>
      <c r="T214" s="59"/>
      <c r="U214" s="32"/>
      <c r="V214" s="32"/>
      <c r="W214" s="32"/>
      <c r="X214" s="32"/>
      <c r="Y214" s="32"/>
      <c r="Z214" s="32"/>
      <c r="AA214" s="32"/>
      <c r="AB214" s="32"/>
      <c r="AC214" s="32"/>
      <c r="AD214" s="32"/>
      <c r="AE214" s="32"/>
      <c r="AT214" s="17" t="s">
        <v>213</v>
      </c>
      <c r="AU214" s="17" t="s">
        <v>87</v>
      </c>
    </row>
    <row r="215" spans="1:65" s="2" customFormat="1" ht="21.75" customHeight="1">
      <c r="A215" s="32"/>
      <c r="B215" s="143"/>
      <c r="C215" s="144" t="s">
        <v>295</v>
      </c>
      <c r="D215" s="144" t="s">
        <v>208</v>
      </c>
      <c r="E215" s="145" t="s">
        <v>571</v>
      </c>
      <c r="F215" s="146" t="s">
        <v>572</v>
      </c>
      <c r="G215" s="147" t="s">
        <v>267</v>
      </c>
      <c r="H215" s="148">
        <v>50</v>
      </c>
      <c r="I215" s="149"/>
      <c r="J215" s="150">
        <f>ROUND(I215*H215,2)</f>
        <v>0</v>
      </c>
      <c r="K215" s="151"/>
      <c r="L215" s="33"/>
      <c r="M215" s="152" t="s">
        <v>1</v>
      </c>
      <c r="N215" s="153" t="s">
        <v>44</v>
      </c>
      <c r="O215" s="58"/>
      <c r="P215" s="154">
        <f>O215*H215</f>
        <v>0</v>
      </c>
      <c r="Q215" s="154">
        <v>0</v>
      </c>
      <c r="R215" s="154">
        <f>Q215*H215</f>
        <v>0</v>
      </c>
      <c r="S215" s="154">
        <v>0</v>
      </c>
      <c r="T215" s="155">
        <f>S215*H215</f>
        <v>0</v>
      </c>
      <c r="U215" s="32"/>
      <c r="V215" s="32"/>
      <c r="W215" s="32"/>
      <c r="X215" s="32"/>
      <c r="Y215" s="32"/>
      <c r="Z215" s="32"/>
      <c r="AA215" s="32"/>
      <c r="AB215" s="32"/>
      <c r="AC215" s="32"/>
      <c r="AD215" s="32"/>
      <c r="AE215" s="32"/>
      <c r="AR215" s="156" t="s">
        <v>212</v>
      </c>
      <c r="AT215" s="156" t="s">
        <v>208</v>
      </c>
      <c r="AU215" s="156" t="s">
        <v>87</v>
      </c>
      <c r="AY215" s="17" t="s">
        <v>207</v>
      </c>
      <c r="BE215" s="157">
        <f>IF(N215="základní",J215,0)</f>
        <v>0</v>
      </c>
      <c r="BF215" s="157">
        <f>IF(N215="snížená",J215,0)</f>
        <v>0</v>
      </c>
      <c r="BG215" s="157">
        <f>IF(N215="zákl. přenesená",J215,0)</f>
        <v>0</v>
      </c>
      <c r="BH215" s="157">
        <f>IF(N215="sníž. přenesená",J215,0)</f>
        <v>0</v>
      </c>
      <c r="BI215" s="157">
        <f>IF(N215="nulová",J215,0)</f>
        <v>0</v>
      </c>
      <c r="BJ215" s="17" t="s">
        <v>87</v>
      </c>
      <c r="BK215" s="157">
        <f>ROUND(I215*H215,2)</f>
        <v>0</v>
      </c>
      <c r="BL215" s="17" t="s">
        <v>212</v>
      </c>
      <c r="BM215" s="156" t="s">
        <v>569</v>
      </c>
    </row>
    <row r="216" spans="1:47" s="2" customFormat="1" ht="19.5">
      <c r="A216" s="32"/>
      <c r="B216" s="33"/>
      <c r="C216" s="32"/>
      <c r="D216" s="158" t="s">
        <v>213</v>
      </c>
      <c r="E216" s="32"/>
      <c r="F216" s="159" t="s">
        <v>572</v>
      </c>
      <c r="G216" s="32"/>
      <c r="H216" s="32"/>
      <c r="I216" s="160"/>
      <c r="J216" s="32"/>
      <c r="K216" s="32"/>
      <c r="L216" s="33"/>
      <c r="M216" s="161"/>
      <c r="N216" s="162"/>
      <c r="O216" s="58"/>
      <c r="P216" s="58"/>
      <c r="Q216" s="58"/>
      <c r="R216" s="58"/>
      <c r="S216" s="58"/>
      <c r="T216" s="59"/>
      <c r="U216" s="32"/>
      <c r="V216" s="32"/>
      <c r="W216" s="32"/>
      <c r="X216" s="32"/>
      <c r="Y216" s="32"/>
      <c r="Z216" s="32"/>
      <c r="AA216" s="32"/>
      <c r="AB216" s="32"/>
      <c r="AC216" s="32"/>
      <c r="AD216" s="32"/>
      <c r="AE216" s="32"/>
      <c r="AT216" s="17" t="s">
        <v>213</v>
      </c>
      <c r="AU216" s="17" t="s">
        <v>87</v>
      </c>
    </row>
    <row r="217" spans="1:65" s="2" customFormat="1" ht="21.75" customHeight="1">
      <c r="A217" s="32"/>
      <c r="B217" s="143"/>
      <c r="C217" s="144" t="s">
        <v>570</v>
      </c>
      <c r="D217" s="144" t="s">
        <v>208</v>
      </c>
      <c r="E217" s="145" t="s">
        <v>574</v>
      </c>
      <c r="F217" s="146" t="s">
        <v>575</v>
      </c>
      <c r="G217" s="147" t="s">
        <v>576</v>
      </c>
      <c r="H217" s="148">
        <v>2</v>
      </c>
      <c r="I217" s="149"/>
      <c r="J217" s="150">
        <f>ROUND(I217*H217,2)</f>
        <v>0</v>
      </c>
      <c r="K217" s="151"/>
      <c r="L217" s="33"/>
      <c r="M217" s="152" t="s">
        <v>1</v>
      </c>
      <c r="N217" s="153" t="s">
        <v>44</v>
      </c>
      <c r="O217" s="58"/>
      <c r="P217" s="154">
        <f>O217*H217</f>
        <v>0</v>
      </c>
      <c r="Q217" s="154">
        <v>0</v>
      </c>
      <c r="R217" s="154">
        <f>Q217*H217</f>
        <v>0</v>
      </c>
      <c r="S217" s="154">
        <v>0</v>
      </c>
      <c r="T217" s="155">
        <f>S217*H217</f>
        <v>0</v>
      </c>
      <c r="U217" s="32"/>
      <c r="V217" s="32"/>
      <c r="W217" s="32"/>
      <c r="X217" s="32"/>
      <c r="Y217" s="32"/>
      <c r="Z217" s="32"/>
      <c r="AA217" s="32"/>
      <c r="AB217" s="32"/>
      <c r="AC217" s="32"/>
      <c r="AD217" s="32"/>
      <c r="AE217" s="32"/>
      <c r="AR217" s="156" t="s">
        <v>212</v>
      </c>
      <c r="AT217" s="156" t="s">
        <v>208</v>
      </c>
      <c r="AU217" s="156" t="s">
        <v>87</v>
      </c>
      <c r="AY217" s="17" t="s">
        <v>207</v>
      </c>
      <c r="BE217" s="157">
        <f>IF(N217="základní",J217,0)</f>
        <v>0</v>
      </c>
      <c r="BF217" s="157">
        <f>IF(N217="snížená",J217,0)</f>
        <v>0</v>
      </c>
      <c r="BG217" s="157">
        <f>IF(N217="zákl. přenesená",J217,0)</f>
        <v>0</v>
      </c>
      <c r="BH217" s="157">
        <f>IF(N217="sníž. přenesená",J217,0)</f>
        <v>0</v>
      </c>
      <c r="BI217" s="157">
        <f>IF(N217="nulová",J217,0)</f>
        <v>0</v>
      </c>
      <c r="BJ217" s="17" t="s">
        <v>87</v>
      </c>
      <c r="BK217" s="157">
        <f>ROUND(I217*H217,2)</f>
        <v>0</v>
      </c>
      <c r="BL217" s="17" t="s">
        <v>212</v>
      </c>
      <c r="BM217" s="156" t="s">
        <v>573</v>
      </c>
    </row>
    <row r="218" spans="1:47" s="2" customFormat="1" ht="12">
      <c r="A218" s="32"/>
      <c r="B218" s="33"/>
      <c r="C218" s="32"/>
      <c r="D218" s="158" t="s">
        <v>213</v>
      </c>
      <c r="E218" s="32"/>
      <c r="F218" s="159" t="s">
        <v>575</v>
      </c>
      <c r="G218" s="32"/>
      <c r="H218" s="32"/>
      <c r="I218" s="160"/>
      <c r="J218" s="32"/>
      <c r="K218" s="32"/>
      <c r="L218" s="33"/>
      <c r="M218" s="161"/>
      <c r="N218" s="162"/>
      <c r="O218" s="58"/>
      <c r="P218" s="58"/>
      <c r="Q218" s="58"/>
      <c r="R218" s="58"/>
      <c r="S218" s="58"/>
      <c r="T218" s="59"/>
      <c r="U218" s="32"/>
      <c r="V218" s="32"/>
      <c r="W218" s="32"/>
      <c r="X218" s="32"/>
      <c r="Y218" s="32"/>
      <c r="Z218" s="32"/>
      <c r="AA218" s="32"/>
      <c r="AB218" s="32"/>
      <c r="AC218" s="32"/>
      <c r="AD218" s="32"/>
      <c r="AE218" s="32"/>
      <c r="AT218" s="17" t="s">
        <v>213</v>
      </c>
      <c r="AU218" s="17" t="s">
        <v>87</v>
      </c>
    </row>
    <row r="219" spans="1:65" s="2" customFormat="1" ht="21.75" customHeight="1">
      <c r="A219" s="32"/>
      <c r="B219" s="143"/>
      <c r="C219" s="144" t="s">
        <v>299</v>
      </c>
      <c r="D219" s="144" t="s">
        <v>208</v>
      </c>
      <c r="E219" s="145" t="s">
        <v>579</v>
      </c>
      <c r="F219" s="146" t="s">
        <v>580</v>
      </c>
      <c r="G219" s="147" t="s">
        <v>576</v>
      </c>
      <c r="H219" s="148">
        <v>11</v>
      </c>
      <c r="I219" s="149"/>
      <c r="J219" s="150">
        <f>ROUND(I219*H219,2)</f>
        <v>0</v>
      </c>
      <c r="K219" s="151"/>
      <c r="L219" s="33"/>
      <c r="M219" s="152" t="s">
        <v>1</v>
      </c>
      <c r="N219" s="153" t="s">
        <v>44</v>
      </c>
      <c r="O219" s="58"/>
      <c r="P219" s="154">
        <f>O219*H219</f>
        <v>0</v>
      </c>
      <c r="Q219" s="154">
        <v>0</v>
      </c>
      <c r="R219" s="154">
        <f>Q219*H219</f>
        <v>0</v>
      </c>
      <c r="S219" s="154">
        <v>0</v>
      </c>
      <c r="T219" s="155">
        <f>S219*H219</f>
        <v>0</v>
      </c>
      <c r="U219" s="32"/>
      <c r="V219" s="32"/>
      <c r="W219" s="32"/>
      <c r="X219" s="32"/>
      <c r="Y219" s="32"/>
      <c r="Z219" s="32"/>
      <c r="AA219" s="32"/>
      <c r="AB219" s="32"/>
      <c r="AC219" s="32"/>
      <c r="AD219" s="32"/>
      <c r="AE219" s="32"/>
      <c r="AR219" s="156" t="s">
        <v>212</v>
      </c>
      <c r="AT219" s="156" t="s">
        <v>208</v>
      </c>
      <c r="AU219" s="156" t="s">
        <v>87</v>
      </c>
      <c r="AY219" s="17" t="s">
        <v>207</v>
      </c>
      <c r="BE219" s="157">
        <f>IF(N219="základní",J219,0)</f>
        <v>0</v>
      </c>
      <c r="BF219" s="157">
        <f>IF(N219="snížená",J219,0)</f>
        <v>0</v>
      </c>
      <c r="BG219" s="157">
        <f>IF(N219="zákl. přenesená",J219,0)</f>
        <v>0</v>
      </c>
      <c r="BH219" s="157">
        <f>IF(N219="sníž. přenesená",J219,0)</f>
        <v>0</v>
      </c>
      <c r="BI219" s="157">
        <f>IF(N219="nulová",J219,0)</f>
        <v>0</v>
      </c>
      <c r="BJ219" s="17" t="s">
        <v>87</v>
      </c>
      <c r="BK219" s="157">
        <f>ROUND(I219*H219,2)</f>
        <v>0</v>
      </c>
      <c r="BL219" s="17" t="s">
        <v>212</v>
      </c>
      <c r="BM219" s="156" t="s">
        <v>577</v>
      </c>
    </row>
    <row r="220" spans="1:47" s="2" customFormat="1" ht="19.5">
      <c r="A220" s="32"/>
      <c r="B220" s="33"/>
      <c r="C220" s="32"/>
      <c r="D220" s="158" t="s">
        <v>213</v>
      </c>
      <c r="E220" s="32"/>
      <c r="F220" s="159" t="s">
        <v>580</v>
      </c>
      <c r="G220" s="32"/>
      <c r="H220" s="32"/>
      <c r="I220" s="160"/>
      <c r="J220" s="32"/>
      <c r="K220" s="32"/>
      <c r="L220" s="33"/>
      <c r="M220" s="161"/>
      <c r="N220" s="162"/>
      <c r="O220" s="58"/>
      <c r="P220" s="58"/>
      <c r="Q220" s="58"/>
      <c r="R220" s="58"/>
      <c r="S220" s="58"/>
      <c r="T220" s="59"/>
      <c r="U220" s="32"/>
      <c r="V220" s="32"/>
      <c r="W220" s="32"/>
      <c r="X220" s="32"/>
      <c r="Y220" s="32"/>
      <c r="Z220" s="32"/>
      <c r="AA220" s="32"/>
      <c r="AB220" s="32"/>
      <c r="AC220" s="32"/>
      <c r="AD220" s="32"/>
      <c r="AE220" s="32"/>
      <c r="AT220" s="17" t="s">
        <v>213</v>
      </c>
      <c r="AU220" s="17" t="s">
        <v>87</v>
      </c>
    </row>
    <row r="221" spans="1:65" s="2" customFormat="1" ht="16.5" customHeight="1">
      <c r="A221" s="32"/>
      <c r="B221" s="143"/>
      <c r="C221" s="144" t="s">
        <v>578</v>
      </c>
      <c r="D221" s="144" t="s">
        <v>208</v>
      </c>
      <c r="E221" s="145" t="s">
        <v>582</v>
      </c>
      <c r="F221" s="146" t="s">
        <v>583</v>
      </c>
      <c r="G221" s="147" t="s">
        <v>576</v>
      </c>
      <c r="H221" s="148">
        <v>13</v>
      </c>
      <c r="I221" s="149"/>
      <c r="J221" s="150">
        <f>ROUND(I221*H221,2)</f>
        <v>0</v>
      </c>
      <c r="K221" s="151"/>
      <c r="L221" s="33"/>
      <c r="M221" s="152" t="s">
        <v>1</v>
      </c>
      <c r="N221" s="153" t="s">
        <v>44</v>
      </c>
      <c r="O221" s="58"/>
      <c r="P221" s="154">
        <f>O221*H221</f>
        <v>0</v>
      </c>
      <c r="Q221" s="154">
        <v>0</v>
      </c>
      <c r="R221" s="154">
        <f>Q221*H221</f>
        <v>0</v>
      </c>
      <c r="S221" s="154">
        <v>0</v>
      </c>
      <c r="T221" s="155">
        <f>S221*H221</f>
        <v>0</v>
      </c>
      <c r="U221" s="32"/>
      <c r="V221" s="32"/>
      <c r="W221" s="32"/>
      <c r="X221" s="32"/>
      <c r="Y221" s="32"/>
      <c r="Z221" s="32"/>
      <c r="AA221" s="32"/>
      <c r="AB221" s="32"/>
      <c r="AC221" s="32"/>
      <c r="AD221" s="32"/>
      <c r="AE221" s="32"/>
      <c r="AR221" s="156" t="s">
        <v>212</v>
      </c>
      <c r="AT221" s="156" t="s">
        <v>208</v>
      </c>
      <c r="AU221" s="156" t="s">
        <v>87</v>
      </c>
      <c r="AY221" s="17" t="s">
        <v>207</v>
      </c>
      <c r="BE221" s="157">
        <f>IF(N221="základní",J221,0)</f>
        <v>0</v>
      </c>
      <c r="BF221" s="157">
        <f>IF(N221="snížená",J221,0)</f>
        <v>0</v>
      </c>
      <c r="BG221" s="157">
        <f>IF(N221="zákl. přenesená",J221,0)</f>
        <v>0</v>
      </c>
      <c r="BH221" s="157">
        <f>IF(N221="sníž. přenesená",J221,0)</f>
        <v>0</v>
      </c>
      <c r="BI221" s="157">
        <f>IF(N221="nulová",J221,0)</f>
        <v>0</v>
      </c>
      <c r="BJ221" s="17" t="s">
        <v>87</v>
      </c>
      <c r="BK221" s="157">
        <f>ROUND(I221*H221,2)</f>
        <v>0</v>
      </c>
      <c r="BL221" s="17" t="s">
        <v>212</v>
      </c>
      <c r="BM221" s="156" t="s">
        <v>581</v>
      </c>
    </row>
    <row r="222" spans="1:47" s="2" customFormat="1" ht="12">
      <c r="A222" s="32"/>
      <c r="B222" s="33"/>
      <c r="C222" s="32"/>
      <c r="D222" s="158" t="s">
        <v>213</v>
      </c>
      <c r="E222" s="32"/>
      <c r="F222" s="159" t="s">
        <v>583</v>
      </c>
      <c r="G222" s="32"/>
      <c r="H222" s="32"/>
      <c r="I222" s="160"/>
      <c r="J222" s="32"/>
      <c r="K222" s="32"/>
      <c r="L222" s="33"/>
      <c r="M222" s="161"/>
      <c r="N222" s="162"/>
      <c r="O222" s="58"/>
      <c r="P222" s="58"/>
      <c r="Q222" s="58"/>
      <c r="R222" s="58"/>
      <c r="S222" s="58"/>
      <c r="T222" s="59"/>
      <c r="U222" s="32"/>
      <c r="V222" s="32"/>
      <c r="W222" s="32"/>
      <c r="X222" s="32"/>
      <c r="Y222" s="32"/>
      <c r="Z222" s="32"/>
      <c r="AA222" s="32"/>
      <c r="AB222" s="32"/>
      <c r="AC222" s="32"/>
      <c r="AD222" s="32"/>
      <c r="AE222" s="32"/>
      <c r="AT222" s="17" t="s">
        <v>213</v>
      </c>
      <c r="AU222" s="17" t="s">
        <v>87</v>
      </c>
    </row>
    <row r="223" spans="1:65" s="2" customFormat="1" ht="21.75" customHeight="1">
      <c r="A223" s="32"/>
      <c r="B223" s="143"/>
      <c r="C223" s="144" t="s">
        <v>302</v>
      </c>
      <c r="D223" s="144" t="s">
        <v>208</v>
      </c>
      <c r="E223" s="145" t="s">
        <v>300</v>
      </c>
      <c r="F223" s="146" t="s">
        <v>301</v>
      </c>
      <c r="G223" s="147" t="s">
        <v>267</v>
      </c>
      <c r="H223" s="148">
        <v>180</v>
      </c>
      <c r="I223" s="149"/>
      <c r="J223" s="150">
        <f>ROUND(I223*H223,2)</f>
        <v>0</v>
      </c>
      <c r="K223" s="151"/>
      <c r="L223" s="33"/>
      <c r="M223" s="152" t="s">
        <v>1</v>
      </c>
      <c r="N223" s="153" t="s">
        <v>44</v>
      </c>
      <c r="O223" s="58"/>
      <c r="P223" s="154">
        <f>O223*H223</f>
        <v>0</v>
      </c>
      <c r="Q223" s="154">
        <v>0</v>
      </c>
      <c r="R223" s="154">
        <f>Q223*H223</f>
        <v>0</v>
      </c>
      <c r="S223" s="154">
        <v>0</v>
      </c>
      <c r="T223" s="155">
        <f>S223*H223</f>
        <v>0</v>
      </c>
      <c r="U223" s="32"/>
      <c r="V223" s="32"/>
      <c r="W223" s="32"/>
      <c r="X223" s="32"/>
      <c r="Y223" s="32"/>
      <c r="Z223" s="32"/>
      <c r="AA223" s="32"/>
      <c r="AB223" s="32"/>
      <c r="AC223" s="32"/>
      <c r="AD223" s="32"/>
      <c r="AE223" s="32"/>
      <c r="AR223" s="156" t="s">
        <v>212</v>
      </c>
      <c r="AT223" s="156" t="s">
        <v>208</v>
      </c>
      <c r="AU223" s="156" t="s">
        <v>87</v>
      </c>
      <c r="AY223" s="17" t="s">
        <v>207</v>
      </c>
      <c r="BE223" s="157">
        <f>IF(N223="základní",J223,0)</f>
        <v>0</v>
      </c>
      <c r="BF223" s="157">
        <f>IF(N223="snížená",J223,0)</f>
        <v>0</v>
      </c>
      <c r="BG223" s="157">
        <f>IF(N223="zákl. přenesená",J223,0)</f>
        <v>0</v>
      </c>
      <c r="BH223" s="157">
        <f>IF(N223="sníž. přenesená",J223,0)</f>
        <v>0</v>
      </c>
      <c r="BI223" s="157">
        <f>IF(N223="nulová",J223,0)</f>
        <v>0</v>
      </c>
      <c r="BJ223" s="17" t="s">
        <v>87</v>
      </c>
      <c r="BK223" s="157">
        <f>ROUND(I223*H223,2)</f>
        <v>0</v>
      </c>
      <c r="BL223" s="17" t="s">
        <v>212</v>
      </c>
      <c r="BM223" s="156" t="s">
        <v>584</v>
      </c>
    </row>
    <row r="224" spans="1:47" s="2" customFormat="1" ht="19.5">
      <c r="A224" s="32"/>
      <c r="B224" s="33"/>
      <c r="C224" s="32"/>
      <c r="D224" s="158" t="s">
        <v>213</v>
      </c>
      <c r="E224" s="32"/>
      <c r="F224" s="159" t="s">
        <v>301</v>
      </c>
      <c r="G224" s="32"/>
      <c r="H224" s="32"/>
      <c r="I224" s="160"/>
      <c r="J224" s="32"/>
      <c r="K224" s="32"/>
      <c r="L224" s="33"/>
      <c r="M224" s="161"/>
      <c r="N224" s="162"/>
      <c r="O224" s="58"/>
      <c r="P224" s="58"/>
      <c r="Q224" s="58"/>
      <c r="R224" s="58"/>
      <c r="S224" s="58"/>
      <c r="T224" s="59"/>
      <c r="U224" s="32"/>
      <c r="V224" s="32"/>
      <c r="W224" s="32"/>
      <c r="X224" s="32"/>
      <c r="Y224" s="32"/>
      <c r="Z224" s="32"/>
      <c r="AA224" s="32"/>
      <c r="AB224" s="32"/>
      <c r="AC224" s="32"/>
      <c r="AD224" s="32"/>
      <c r="AE224" s="32"/>
      <c r="AT224" s="17" t="s">
        <v>213</v>
      </c>
      <c r="AU224" s="17" t="s">
        <v>87</v>
      </c>
    </row>
    <row r="225" spans="1:65" s="2" customFormat="1" ht="16.5" customHeight="1">
      <c r="A225" s="32"/>
      <c r="B225" s="143"/>
      <c r="C225" s="144" t="s">
        <v>585</v>
      </c>
      <c r="D225" s="144" t="s">
        <v>208</v>
      </c>
      <c r="E225" s="145" t="s">
        <v>304</v>
      </c>
      <c r="F225" s="146" t="s">
        <v>305</v>
      </c>
      <c r="G225" s="147" t="s">
        <v>267</v>
      </c>
      <c r="H225" s="148">
        <v>180</v>
      </c>
      <c r="I225" s="149"/>
      <c r="J225" s="150">
        <f>ROUND(I225*H225,2)</f>
        <v>0</v>
      </c>
      <c r="K225" s="151"/>
      <c r="L225" s="33"/>
      <c r="M225" s="152" t="s">
        <v>1</v>
      </c>
      <c r="N225" s="153" t="s">
        <v>44</v>
      </c>
      <c r="O225" s="58"/>
      <c r="P225" s="154">
        <f>O225*H225</f>
        <v>0</v>
      </c>
      <c r="Q225" s="154">
        <v>0</v>
      </c>
      <c r="R225" s="154">
        <f>Q225*H225</f>
        <v>0</v>
      </c>
      <c r="S225" s="154">
        <v>0</v>
      </c>
      <c r="T225" s="155">
        <f>S225*H225</f>
        <v>0</v>
      </c>
      <c r="U225" s="32"/>
      <c r="V225" s="32"/>
      <c r="W225" s="32"/>
      <c r="X225" s="32"/>
      <c r="Y225" s="32"/>
      <c r="Z225" s="32"/>
      <c r="AA225" s="32"/>
      <c r="AB225" s="32"/>
      <c r="AC225" s="32"/>
      <c r="AD225" s="32"/>
      <c r="AE225" s="32"/>
      <c r="AR225" s="156" t="s">
        <v>212</v>
      </c>
      <c r="AT225" s="156" t="s">
        <v>208</v>
      </c>
      <c r="AU225" s="156" t="s">
        <v>87</v>
      </c>
      <c r="AY225" s="17" t="s">
        <v>207</v>
      </c>
      <c r="BE225" s="157">
        <f>IF(N225="základní",J225,0)</f>
        <v>0</v>
      </c>
      <c r="BF225" s="157">
        <f>IF(N225="snížená",J225,0)</f>
        <v>0</v>
      </c>
      <c r="BG225" s="157">
        <f>IF(N225="zákl. přenesená",J225,0)</f>
        <v>0</v>
      </c>
      <c r="BH225" s="157">
        <f>IF(N225="sníž. přenesená",J225,0)</f>
        <v>0</v>
      </c>
      <c r="BI225" s="157">
        <f>IF(N225="nulová",J225,0)</f>
        <v>0</v>
      </c>
      <c r="BJ225" s="17" t="s">
        <v>87</v>
      </c>
      <c r="BK225" s="157">
        <f>ROUND(I225*H225,2)</f>
        <v>0</v>
      </c>
      <c r="BL225" s="17" t="s">
        <v>212</v>
      </c>
      <c r="BM225" s="156" t="s">
        <v>586</v>
      </c>
    </row>
    <row r="226" spans="1:47" s="2" customFormat="1" ht="12">
      <c r="A226" s="32"/>
      <c r="B226" s="33"/>
      <c r="C226" s="32"/>
      <c r="D226" s="158" t="s">
        <v>213</v>
      </c>
      <c r="E226" s="32"/>
      <c r="F226" s="159" t="s">
        <v>305</v>
      </c>
      <c r="G226" s="32"/>
      <c r="H226" s="32"/>
      <c r="I226" s="160"/>
      <c r="J226" s="32"/>
      <c r="K226" s="32"/>
      <c r="L226" s="33"/>
      <c r="M226" s="161"/>
      <c r="N226" s="162"/>
      <c r="O226" s="58"/>
      <c r="P226" s="58"/>
      <c r="Q226" s="58"/>
      <c r="R226" s="58"/>
      <c r="S226" s="58"/>
      <c r="T226" s="59"/>
      <c r="U226" s="32"/>
      <c r="V226" s="32"/>
      <c r="W226" s="32"/>
      <c r="X226" s="32"/>
      <c r="Y226" s="32"/>
      <c r="Z226" s="32"/>
      <c r="AA226" s="32"/>
      <c r="AB226" s="32"/>
      <c r="AC226" s="32"/>
      <c r="AD226" s="32"/>
      <c r="AE226" s="32"/>
      <c r="AT226" s="17" t="s">
        <v>213</v>
      </c>
      <c r="AU226" s="17" t="s">
        <v>87</v>
      </c>
    </row>
    <row r="227" spans="1:65" s="2" customFormat="1" ht="21.75" customHeight="1">
      <c r="A227" s="32"/>
      <c r="B227" s="143"/>
      <c r="C227" s="144" t="s">
        <v>306</v>
      </c>
      <c r="D227" s="144" t="s">
        <v>208</v>
      </c>
      <c r="E227" s="145" t="s">
        <v>506</v>
      </c>
      <c r="F227" s="146" t="s">
        <v>507</v>
      </c>
      <c r="G227" s="147" t="s">
        <v>257</v>
      </c>
      <c r="H227" s="148">
        <v>1</v>
      </c>
      <c r="I227" s="149"/>
      <c r="J227" s="150">
        <f>ROUND(I227*H227,2)</f>
        <v>0</v>
      </c>
      <c r="K227" s="151"/>
      <c r="L227" s="33"/>
      <c r="M227" s="152" t="s">
        <v>1</v>
      </c>
      <c r="N227" s="153" t="s">
        <v>44</v>
      </c>
      <c r="O227" s="58"/>
      <c r="P227" s="154">
        <f>O227*H227</f>
        <v>0</v>
      </c>
      <c r="Q227" s="154">
        <v>0</v>
      </c>
      <c r="R227" s="154">
        <f>Q227*H227</f>
        <v>0</v>
      </c>
      <c r="S227" s="154">
        <v>0</v>
      </c>
      <c r="T227" s="155">
        <f>S227*H227</f>
        <v>0</v>
      </c>
      <c r="U227" s="32"/>
      <c r="V227" s="32"/>
      <c r="W227" s="32"/>
      <c r="X227" s="32"/>
      <c r="Y227" s="32"/>
      <c r="Z227" s="32"/>
      <c r="AA227" s="32"/>
      <c r="AB227" s="32"/>
      <c r="AC227" s="32"/>
      <c r="AD227" s="32"/>
      <c r="AE227" s="32"/>
      <c r="AR227" s="156" t="s">
        <v>212</v>
      </c>
      <c r="AT227" s="156" t="s">
        <v>208</v>
      </c>
      <c r="AU227" s="156" t="s">
        <v>87</v>
      </c>
      <c r="AY227" s="17" t="s">
        <v>207</v>
      </c>
      <c r="BE227" s="157">
        <f>IF(N227="základní",J227,0)</f>
        <v>0</v>
      </c>
      <c r="BF227" s="157">
        <f>IF(N227="snížená",J227,0)</f>
        <v>0</v>
      </c>
      <c r="BG227" s="157">
        <f>IF(N227="zákl. přenesená",J227,0)</f>
        <v>0</v>
      </c>
      <c r="BH227" s="157">
        <f>IF(N227="sníž. přenesená",J227,0)</f>
        <v>0</v>
      </c>
      <c r="BI227" s="157">
        <f>IF(N227="nulová",J227,0)</f>
        <v>0</v>
      </c>
      <c r="BJ227" s="17" t="s">
        <v>87</v>
      </c>
      <c r="BK227" s="157">
        <f>ROUND(I227*H227,2)</f>
        <v>0</v>
      </c>
      <c r="BL227" s="17" t="s">
        <v>212</v>
      </c>
      <c r="BM227" s="156" t="s">
        <v>587</v>
      </c>
    </row>
    <row r="228" spans="1:47" s="2" customFormat="1" ht="12">
      <c r="A228" s="32"/>
      <c r="B228" s="33"/>
      <c r="C228" s="32"/>
      <c r="D228" s="158" t="s">
        <v>213</v>
      </c>
      <c r="E228" s="32"/>
      <c r="F228" s="159" t="s">
        <v>507</v>
      </c>
      <c r="G228" s="32"/>
      <c r="H228" s="32"/>
      <c r="I228" s="160"/>
      <c r="J228" s="32"/>
      <c r="K228" s="32"/>
      <c r="L228" s="33"/>
      <c r="M228" s="161"/>
      <c r="N228" s="162"/>
      <c r="O228" s="58"/>
      <c r="P228" s="58"/>
      <c r="Q228" s="58"/>
      <c r="R228" s="58"/>
      <c r="S228" s="58"/>
      <c r="T228" s="59"/>
      <c r="U228" s="32"/>
      <c r="V228" s="32"/>
      <c r="W228" s="32"/>
      <c r="X228" s="32"/>
      <c r="Y228" s="32"/>
      <c r="Z228" s="32"/>
      <c r="AA228" s="32"/>
      <c r="AB228" s="32"/>
      <c r="AC228" s="32"/>
      <c r="AD228" s="32"/>
      <c r="AE228" s="32"/>
      <c r="AT228" s="17" t="s">
        <v>213</v>
      </c>
      <c r="AU228" s="17" t="s">
        <v>87</v>
      </c>
    </row>
    <row r="229" spans="1:65" s="2" customFormat="1" ht="33" customHeight="1">
      <c r="A229" s="32"/>
      <c r="B229" s="143"/>
      <c r="C229" s="144" t="s">
        <v>588</v>
      </c>
      <c r="D229" s="144" t="s">
        <v>208</v>
      </c>
      <c r="E229" s="145" t="s">
        <v>307</v>
      </c>
      <c r="F229" s="146" t="s">
        <v>308</v>
      </c>
      <c r="G229" s="147" t="s">
        <v>211</v>
      </c>
      <c r="H229" s="148">
        <v>1</v>
      </c>
      <c r="I229" s="149"/>
      <c r="J229" s="150">
        <f>ROUND(I229*H229,2)</f>
        <v>0</v>
      </c>
      <c r="K229" s="151"/>
      <c r="L229" s="33"/>
      <c r="M229" s="152" t="s">
        <v>1</v>
      </c>
      <c r="N229" s="153" t="s">
        <v>44</v>
      </c>
      <c r="O229" s="58"/>
      <c r="P229" s="154">
        <f>O229*H229</f>
        <v>0</v>
      </c>
      <c r="Q229" s="154">
        <v>0</v>
      </c>
      <c r="R229" s="154">
        <f>Q229*H229</f>
        <v>0</v>
      </c>
      <c r="S229" s="154">
        <v>0</v>
      </c>
      <c r="T229" s="155">
        <f>S229*H229</f>
        <v>0</v>
      </c>
      <c r="U229" s="32"/>
      <c r="V229" s="32"/>
      <c r="W229" s="32"/>
      <c r="X229" s="32"/>
      <c r="Y229" s="32"/>
      <c r="Z229" s="32"/>
      <c r="AA229" s="32"/>
      <c r="AB229" s="32"/>
      <c r="AC229" s="32"/>
      <c r="AD229" s="32"/>
      <c r="AE229" s="32"/>
      <c r="AR229" s="156" t="s">
        <v>212</v>
      </c>
      <c r="AT229" s="156" t="s">
        <v>208</v>
      </c>
      <c r="AU229" s="156" t="s">
        <v>87</v>
      </c>
      <c r="AY229" s="17" t="s">
        <v>207</v>
      </c>
      <c r="BE229" s="157">
        <f>IF(N229="základní",J229,0)</f>
        <v>0</v>
      </c>
      <c r="BF229" s="157">
        <f>IF(N229="snížená",J229,0)</f>
        <v>0</v>
      </c>
      <c r="BG229" s="157">
        <f>IF(N229="zákl. přenesená",J229,0)</f>
        <v>0</v>
      </c>
      <c r="BH229" s="157">
        <f>IF(N229="sníž. přenesená",J229,0)</f>
        <v>0</v>
      </c>
      <c r="BI229" s="157">
        <f>IF(N229="nulová",J229,0)</f>
        <v>0</v>
      </c>
      <c r="BJ229" s="17" t="s">
        <v>87</v>
      </c>
      <c r="BK229" s="157">
        <f>ROUND(I229*H229,2)</f>
        <v>0</v>
      </c>
      <c r="BL229" s="17" t="s">
        <v>212</v>
      </c>
      <c r="BM229" s="156" t="s">
        <v>589</v>
      </c>
    </row>
    <row r="230" spans="1:47" s="2" customFormat="1" ht="19.5">
      <c r="A230" s="32"/>
      <c r="B230" s="33"/>
      <c r="C230" s="32"/>
      <c r="D230" s="158" t="s">
        <v>213</v>
      </c>
      <c r="E230" s="32"/>
      <c r="F230" s="159" t="s">
        <v>308</v>
      </c>
      <c r="G230" s="32"/>
      <c r="H230" s="32"/>
      <c r="I230" s="160"/>
      <c r="J230" s="32"/>
      <c r="K230" s="32"/>
      <c r="L230" s="33"/>
      <c r="M230" s="161"/>
      <c r="N230" s="162"/>
      <c r="O230" s="58"/>
      <c r="P230" s="58"/>
      <c r="Q230" s="58"/>
      <c r="R230" s="58"/>
      <c r="S230" s="58"/>
      <c r="T230" s="59"/>
      <c r="U230" s="32"/>
      <c r="V230" s="32"/>
      <c r="W230" s="32"/>
      <c r="X230" s="32"/>
      <c r="Y230" s="32"/>
      <c r="Z230" s="32"/>
      <c r="AA230" s="32"/>
      <c r="AB230" s="32"/>
      <c r="AC230" s="32"/>
      <c r="AD230" s="32"/>
      <c r="AE230" s="32"/>
      <c r="AT230" s="17" t="s">
        <v>213</v>
      </c>
      <c r="AU230" s="17" t="s">
        <v>87</v>
      </c>
    </row>
    <row r="231" spans="1:65" s="2" customFormat="1" ht="33" customHeight="1">
      <c r="A231" s="32"/>
      <c r="B231" s="143"/>
      <c r="C231" s="144" t="s">
        <v>309</v>
      </c>
      <c r="D231" s="144" t="s">
        <v>208</v>
      </c>
      <c r="E231" s="145" t="s">
        <v>311</v>
      </c>
      <c r="F231" s="146" t="s">
        <v>312</v>
      </c>
      <c r="G231" s="147" t="s">
        <v>313</v>
      </c>
      <c r="H231" s="148">
        <v>50</v>
      </c>
      <c r="I231" s="149"/>
      <c r="J231" s="150">
        <f>ROUND(I231*H231,2)</f>
        <v>0</v>
      </c>
      <c r="K231" s="151"/>
      <c r="L231" s="33"/>
      <c r="M231" s="152" t="s">
        <v>1</v>
      </c>
      <c r="N231" s="153" t="s">
        <v>44</v>
      </c>
      <c r="O231" s="58"/>
      <c r="P231" s="154">
        <f>O231*H231</f>
        <v>0</v>
      </c>
      <c r="Q231" s="154">
        <v>0</v>
      </c>
      <c r="R231" s="154">
        <f>Q231*H231</f>
        <v>0</v>
      </c>
      <c r="S231" s="154">
        <v>0</v>
      </c>
      <c r="T231" s="155">
        <f>S231*H231</f>
        <v>0</v>
      </c>
      <c r="U231" s="32"/>
      <c r="V231" s="32"/>
      <c r="W231" s="32"/>
      <c r="X231" s="32"/>
      <c r="Y231" s="32"/>
      <c r="Z231" s="32"/>
      <c r="AA231" s="32"/>
      <c r="AB231" s="32"/>
      <c r="AC231" s="32"/>
      <c r="AD231" s="32"/>
      <c r="AE231" s="32"/>
      <c r="AR231" s="156" t="s">
        <v>212</v>
      </c>
      <c r="AT231" s="156" t="s">
        <v>208</v>
      </c>
      <c r="AU231" s="156" t="s">
        <v>87</v>
      </c>
      <c r="AY231" s="17" t="s">
        <v>207</v>
      </c>
      <c r="BE231" s="157">
        <f>IF(N231="základní",J231,0)</f>
        <v>0</v>
      </c>
      <c r="BF231" s="157">
        <f>IF(N231="snížená",J231,0)</f>
        <v>0</v>
      </c>
      <c r="BG231" s="157">
        <f>IF(N231="zákl. přenesená",J231,0)</f>
        <v>0</v>
      </c>
      <c r="BH231" s="157">
        <f>IF(N231="sníž. přenesená",J231,0)</f>
        <v>0</v>
      </c>
      <c r="BI231" s="157">
        <f>IF(N231="nulová",J231,0)</f>
        <v>0</v>
      </c>
      <c r="BJ231" s="17" t="s">
        <v>87</v>
      </c>
      <c r="BK231" s="157">
        <f>ROUND(I231*H231,2)</f>
        <v>0</v>
      </c>
      <c r="BL231" s="17" t="s">
        <v>212</v>
      </c>
      <c r="BM231" s="156" t="s">
        <v>590</v>
      </c>
    </row>
    <row r="232" spans="1:47" s="2" customFormat="1" ht="19.5">
      <c r="A232" s="32"/>
      <c r="B232" s="33"/>
      <c r="C232" s="32"/>
      <c r="D232" s="158" t="s">
        <v>213</v>
      </c>
      <c r="E232" s="32"/>
      <c r="F232" s="159" t="s">
        <v>312</v>
      </c>
      <c r="G232" s="32"/>
      <c r="H232" s="32"/>
      <c r="I232" s="160"/>
      <c r="J232" s="32"/>
      <c r="K232" s="32"/>
      <c r="L232" s="33"/>
      <c r="M232" s="161"/>
      <c r="N232" s="162"/>
      <c r="O232" s="58"/>
      <c r="P232" s="58"/>
      <c r="Q232" s="58"/>
      <c r="R232" s="58"/>
      <c r="S232" s="58"/>
      <c r="T232" s="59"/>
      <c r="U232" s="32"/>
      <c r="V232" s="32"/>
      <c r="W232" s="32"/>
      <c r="X232" s="32"/>
      <c r="Y232" s="32"/>
      <c r="Z232" s="32"/>
      <c r="AA232" s="32"/>
      <c r="AB232" s="32"/>
      <c r="AC232" s="32"/>
      <c r="AD232" s="32"/>
      <c r="AE232" s="32"/>
      <c r="AT232" s="17" t="s">
        <v>213</v>
      </c>
      <c r="AU232" s="17" t="s">
        <v>87</v>
      </c>
    </row>
    <row r="233" spans="1:65" s="2" customFormat="1" ht="33" customHeight="1">
      <c r="A233" s="32"/>
      <c r="B233" s="143"/>
      <c r="C233" s="144" t="s">
        <v>591</v>
      </c>
      <c r="D233" s="144" t="s">
        <v>208</v>
      </c>
      <c r="E233" s="145" t="s">
        <v>315</v>
      </c>
      <c r="F233" s="146" t="s">
        <v>316</v>
      </c>
      <c r="G233" s="147" t="s">
        <v>257</v>
      </c>
      <c r="H233" s="148">
        <v>1</v>
      </c>
      <c r="I233" s="149"/>
      <c r="J233" s="150">
        <f>ROUND(I233*H233,2)</f>
        <v>0</v>
      </c>
      <c r="K233" s="151"/>
      <c r="L233" s="33"/>
      <c r="M233" s="152" t="s">
        <v>1</v>
      </c>
      <c r="N233" s="153" t="s">
        <v>44</v>
      </c>
      <c r="O233" s="58"/>
      <c r="P233" s="154">
        <f>O233*H233</f>
        <v>0</v>
      </c>
      <c r="Q233" s="154">
        <v>0</v>
      </c>
      <c r="R233" s="154">
        <f>Q233*H233</f>
        <v>0</v>
      </c>
      <c r="S233" s="154">
        <v>0</v>
      </c>
      <c r="T233" s="155">
        <f>S233*H233</f>
        <v>0</v>
      </c>
      <c r="U233" s="32"/>
      <c r="V233" s="32"/>
      <c r="W233" s="32"/>
      <c r="X233" s="32"/>
      <c r="Y233" s="32"/>
      <c r="Z233" s="32"/>
      <c r="AA233" s="32"/>
      <c r="AB233" s="32"/>
      <c r="AC233" s="32"/>
      <c r="AD233" s="32"/>
      <c r="AE233" s="32"/>
      <c r="AR233" s="156" t="s">
        <v>212</v>
      </c>
      <c r="AT233" s="156" t="s">
        <v>208</v>
      </c>
      <c r="AU233" s="156" t="s">
        <v>87</v>
      </c>
      <c r="AY233" s="17" t="s">
        <v>207</v>
      </c>
      <c r="BE233" s="157">
        <f>IF(N233="základní",J233,0)</f>
        <v>0</v>
      </c>
      <c r="BF233" s="157">
        <f>IF(N233="snížená",J233,0)</f>
        <v>0</v>
      </c>
      <c r="BG233" s="157">
        <f>IF(N233="zákl. přenesená",J233,0)</f>
        <v>0</v>
      </c>
      <c r="BH233" s="157">
        <f>IF(N233="sníž. přenesená",J233,0)</f>
        <v>0</v>
      </c>
      <c r="BI233" s="157">
        <f>IF(N233="nulová",J233,0)</f>
        <v>0</v>
      </c>
      <c r="BJ233" s="17" t="s">
        <v>87</v>
      </c>
      <c r="BK233" s="157">
        <f>ROUND(I233*H233,2)</f>
        <v>0</v>
      </c>
      <c r="BL233" s="17" t="s">
        <v>212</v>
      </c>
      <c r="BM233" s="156" t="s">
        <v>592</v>
      </c>
    </row>
    <row r="234" spans="1:47" s="2" customFormat="1" ht="19.5">
      <c r="A234" s="32"/>
      <c r="B234" s="33"/>
      <c r="C234" s="32"/>
      <c r="D234" s="158" t="s">
        <v>213</v>
      </c>
      <c r="E234" s="32"/>
      <c r="F234" s="159" t="s">
        <v>316</v>
      </c>
      <c r="G234" s="32"/>
      <c r="H234" s="32"/>
      <c r="I234" s="160"/>
      <c r="J234" s="32"/>
      <c r="K234" s="32"/>
      <c r="L234" s="33"/>
      <c r="M234" s="161"/>
      <c r="N234" s="162"/>
      <c r="O234" s="58"/>
      <c r="P234" s="58"/>
      <c r="Q234" s="58"/>
      <c r="R234" s="58"/>
      <c r="S234" s="58"/>
      <c r="T234" s="59"/>
      <c r="U234" s="32"/>
      <c r="V234" s="32"/>
      <c r="W234" s="32"/>
      <c r="X234" s="32"/>
      <c r="Y234" s="32"/>
      <c r="Z234" s="32"/>
      <c r="AA234" s="32"/>
      <c r="AB234" s="32"/>
      <c r="AC234" s="32"/>
      <c r="AD234" s="32"/>
      <c r="AE234" s="32"/>
      <c r="AT234" s="17" t="s">
        <v>213</v>
      </c>
      <c r="AU234" s="17" t="s">
        <v>87</v>
      </c>
    </row>
    <row r="235" spans="1:65" s="2" customFormat="1" ht="21.75" customHeight="1">
      <c r="A235" s="32"/>
      <c r="B235" s="143"/>
      <c r="C235" s="144" t="s">
        <v>314</v>
      </c>
      <c r="D235" s="144" t="s">
        <v>208</v>
      </c>
      <c r="E235" s="145" t="s">
        <v>595</v>
      </c>
      <c r="F235" s="146" t="s">
        <v>596</v>
      </c>
      <c r="G235" s="147" t="s">
        <v>257</v>
      </c>
      <c r="H235" s="148">
        <v>1</v>
      </c>
      <c r="I235" s="149"/>
      <c r="J235" s="150">
        <f>ROUND(I235*H235,2)</f>
        <v>0</v>
      </c>
      <c r="K235" s="151"/>
      <c r="L235" s="33"/>
      <c r="M235" s="152" t="s">
        <v>1</v>
      </c>
      <c r="N235" s="153" t="s">
        <v>44</v>
      </c>
      <c r="O235" s="58"/>
      <c r="P235" s="154">
        <f>O235*H235</f>
        <v>0</v>
      </c>
      <c r="Q235" s="154">
        <v>0</v>
      </c>
      <c r="R235" s="154">
        <f>Q235*H235</f>
        <v>0</v>
      </c>
      <c r="S235" s="154">
        <v>0</v>
      </c>
      <c r="T235" s="155">
        <f>S235*H235</f>
        <v>0</v>
      </c>
      <c r="U235" s="32"/>
      <c r="V235" s="32"/>
      <c r="W235" s="32"/>
      <c r="X235" s="32"/>
      <c r="Y235" s="32"/>
      <c r="Z235" s="32"/>
      <c r="AA235" s="32"/>
      <c r="AB235" s="32"/>
      <c r="AC235" s="32"/>
      <c r="AD235" s="32"/>
      <c r="AE235" s="32"/>
      <c r="AR235" s="156" t="s">
        <v>212</v>
      </c>
      <c r="AT235" s="156" t="s">
        <v>208</v>
      </c>
      <c r="AU235" s="156" t="s">
        <v>87</v>
      </c>
      <c r="AY235" s="17" t="s">
        <v>207</v>
      </c>
      <c r="BE235" s="157">
        <f>IF(N235="základní",J235,0)</f>
        <v>0</v>
      </c>
      <c r="BF235" s="157">
        <f>IF(N235="snížená",J235,0)</f>
        <v>0</v>
      </c>
      <c r="BG235" s="157">
        <f>IF(N235="zákl. přenesená",J235,0)</f>
        <v>0</v>
      </c>
      <c r="BH235" s="157">
        <f>IF(N235="sníž. přenesená",J235,0)</f>
        <v>0</v>
      </c>
      <c r="BI235" s="157">
        <f>IF(N235="nulová",J235,0)</f>
        <v>0</v>
      </c>
      <c r="BJ235" s="17" t="s">
        <v>87</v>
      </c>
      <c r="BK235" s="157">
        <f>ROUND(I235*H235,2)</f>
        <v>0</v>
      </c>
      <c r="BL235" s="17" t="s">
        <v>212</v>
      </c>
      <c r="BM235" s="156" t="s">
        <v>593</v>
      </c>
    </row>
    <row r="236" spans="1:47" s="2" customFormat="1" ht="12">
      <c r="A236" s="32"/>
      <c r="B236" s="33"/>
      <c r="C236" s="32"/>
      <c r="D236" s="158" t="s">
        <v>213</v>
      </c>
      <c r="E236" s="32"/>
      <c r="F236" s="159" t="s">
        <v>596</v>
      </c>
      <c r="G236" s="32"/>
      <c r="H236" s="32"/>
      <c r="I236" s="160"/>
      <c r="J236" s="32"/>
      <c r="K236" s="32"/>
      <c r="L236" s="33"/>
      <c r="M236" s="161"/>
      <c r="N236" s="162"/>
      <c r="O236" s="58"/>
      <c r="P236" s="58"/>
      <c r="Q236" s="58"/>
      <c r="R236" s="58"/>
      <c r="S236" s="58"/>
      <c r="T236" s="59"/>
      <c r="U236" s="32"/>
      <c r="V236" s="32"/>
      <c r="W236" s="32"/>
      <c r="X236" s="32"/>
      <c r="Y236" s="32"/>
      <c r="Z236" s="32"/>
      <c r="AA236" s="32"/>
      <c r="AB236" s="32"/>
      <c r="AC236" s="32"/>
      <c r="AD236" s="32"/>
      <c r="AE236" s="32"/>
      <c r="AT236" s="17" t="s">
        <v>213</v>
      </c>
      <c r="AU236" s="17" t="s">
        <v>87</v>
      </c>
    </row>
    <row r="237" spans="1:65" s="2" customFormat="1" ht="16.5" customHeight="1">
      <c r="A237" s="32"/>
      <c r="B237" s="143"/>
      <c r="C237" s="144" t="s">
        <v>594</v>
      </c>
      <c r="D237" s="144" t="s">
        <v>208</v>
      </c>
      <c r="E237" s="145" t="s">
        <v>319</v>
      </c>
      <c r="F237" s="146" t="s">
        <v>320</v>
      </c>
      <c r="G237" s="147" t="s">
        <v>321</v>
      </c>
      <c r="H237" s="148">
        <v>0.4</v>
      </c>
      <c r="I237" s="149"/>
      <c r="J237" s="150">
        <f>ROUND(I237*H237,2)</f>
        <v>0</v>
      </c>
      <c r="K237" s="151"/>
      <c r="L237" s="33"/>
      <c r="M237" s="152" t="s">
        <v>1</v>
      </c>
      <c r="N237" s="153" t="s">
        <v>44</v>
      </c>
      <c r="O237" s="58"/>
      <c r="P237" s="154">
        <f>O237*H237</f>
        <v>0</v>
      </c>
      <c r="Q237" s="154">
        <v>0</v>
      </c>
      <c r="R237" s="154">
        <f>Q237*H237</f>
        <v>0</v>
      </c>
      <c r="S237" s="154">
        <v>0</v>
      </c>
      <c r="T237" s="155">
        <f>S237*H237</f>
        <v>0</v>
      </c>
      <c r="U237" s="32"/>
      <c r="V237" s="32"/>
      <c r="W237" s="32"/>
      <c r="X237" s="32"/>
      <c r="Y237" s="32"/>
      <c r="Z237" s="32"/>
      <c r="AA237" s="32"/>
      <c r="AB237" s="32"/>
      <c r="AC237" s="32"/>
      <c r="AD237" s="32"/>
      <c r="AE237" s="32"/>
      <c r="AR237" s="156" t="s">
        <v>212</v>
      </c>
      <c r="AT237" s="156" t="s">
        <v>208</v>
      </c>
      <c r="AU237" s="156" t="s">
        <v>87</v>
      </c>
      <c r="AY237" s="17" t="s">
        <v>207</v>
      </c>
      <c r="BE237" s="157">
        <f>IF(N237="základní",J237,0)</f>
        <v>0</v>
      </c>
      <c r="BF237" s="157">
        <f>IF(N237="snížená",J237,0)</f>
        <v>0</v>
      </c>
      <c r="BG237" s="157">
        <f>IF(N237="zákl. přenesená",J237,0)</f>
        <v>0</v>
      </c>
      <c r="BH237" s="157">
        <f>IF(N237="sníž. přenesená",J237,0)</f>
        <v>0</v>
      </c>
      <c r="BI237" s="157">
        <f>IF(N237="nulová",J237,0)</f>
        <v>0</v>
      </c>
      <c r="BJ237" s="17" t="s">
        <v>87</v>
      </c>
      <c r="BK237" s="157">
        <f>ROUND(I237*H237,2)</f>
        <v>0</v>
      </c>
      <c r="BL237" s="17" t="s">
        <v>212</v>
      </c>
      <c r="BM237" s="156" t="s">
        <v>597</v>
      </c>
    </row>
    <row r="238" spans="1:47" s="2" customFormat="1" ht="12">
      <c r="A238" s="32"/>
      <c r="B238" s="33"/>
      <c r="C238" s="32"/>
      <c r="D238" s="158" t="s">
        <v>213</v>
      </c>
      <c r="E238" s="32"/>
      <c r="F238" s="159" t="s">
        <v>320</v>
      </c>
      <c r="G238" s="32"/>
      <c r="H238" s="32"/>
      <c r="I238" s="160"/>
      <c r="J238" s="32"/>
      <c r="K238" s="32"/>
      <c r="L238" s="33"/>
      <c r="M238" s="161"/>
      <c r="N238" s="162"/>
      <c r="O238" s="58"/>
      <c r="P238" s="58"/>
      <c r="Q238" s="58"/>
      <c r="R238" s="58"/>
      <c r="S238" s="58"/>
      <c r="T238" s="59"/>
      <c r="U238" s="32"/>
      <c r="V238" s="32"/>
      <c r="W238" s="32"/>
      <c r="X238" s="32"/>
      <c r="Y238" s="32"/>
      <c r="Z238" s="32"/>
      <c r="AA238" s="32"/>
      <c r="AB238" s="32"/>
      <c r="AC238" s="32"/>
      <c r="AD238" s="32"/>
      <c r="AE238" s="32"/>
      <c r="AT238" s="17" t="s">
        <v>213</v>
      </c>
      <c r="AU238" s="17" t="s">
        <v>87</v>
      </c>
    </row>
    <row r="239" spans="1:65" s="2" customFormat="1" ht="21.75" customHeight="1">
      <c r="A239" s="32"/>
      <c r="B239" s="143"/>
      <c r="C239" s="144" t="s">
        <v>317</v>
      </c>
      <c r="D239" s="144" t="s">
        <v>208</v>
      </c>
      <c r="E239" s="145" t="s">
        <v>323</v>
      </c>
      <c r="F239" s="146" t="s">
        <v>324</v>
      </c>
      <c r="G239" s="147" t="s">
        <v>325</v>
      </c>
      <c r="H239" s="148">
        <v>16</v>
      </c>
      <c r="I239" s="149"/>
      <c r="J239" s="150">
        <f>ROUND(I239*H239,2)</f>
        <v>0</v>
      </c>
      <c r="K239" s="151"/>
      <c r="L239" s="33"/>
      <c r="M239" s="152" t="s">
        <v>1</v>
      </c>
      <c r="N239" s="153" t="s">
        <v>44</v>
      </c>
      <c r="O239" s="58"/>
      <c r="P239" s="154">
        <f>O239*H239</f>
        <v>0</v>
      </c>
      <c r="Q239" s="154">
        <v>0</v>
      </c>
      <c r="R239" s="154">
        <f>Q239*H239</f>
        <v>0</v>
      </c>
      <c r="S239" s="154">
        <v>0</v>
      </c>
      <c r="T239" s="155">
        <f>S239*H239</f>
        <v>0</v>
      </c>
      <c r="U239" s="32"/>
      <c r="V239" s="32"/>
      <c r="W239" s="32"/>
      <c r="X239" s="32"/>
      <c r="Y239" s="32"/>
      <c r="Z239" s="32"/>
      <c r="AA239" s="32"/>
      <c r="AB239" s="32"/>
      <c r="AC239" s="32"/>
      <c r="AD239" s="32"/>
      <c r="AE239" s="32"/>
      <c r="AR239" s="156" t="s">
        <v>212</v>
      </c>
      <c r="AT239" s="156" t="s">
        <v>208</v>
      </c>
      <c r="AU239" s="156" t="s">
        <v>87</v>
      </c>
      <c r="AY239" s="17" t="s">
        <v>207</v>
      </c>
      <c r="BE239" s="157">
        <f>IF(N239="základní",J239,0)</f>
        <v>0</v>
      </c>
      <c r="BF239" s="157">
        <f>IF(N239="snížená",J239,0)</f>
        <v>0</v>
      </c>
      <c r="BG239" s="157">
        <f>IF(N239="zákl. přenesená",J239,0)</f>
        <v>0</v>
      </c>
      <c r="BH239" s="157">
        <f>IF(N239="sníž. přenesená",J239,0)</f>
        <v>0</v>
      </c>
      <c r="BI239" s="157">
        <f>IF(N239="nulová",J239,0)</f>
        <v>0</v>
      </c>
      <c r="BJ239" s="17" t="s">
        <v>87</v>
      </c>
      <c r="BK239" s="157">
        <f>ROUND(I239*H239,2)</f>
        <v>0</v>
      </c>
      <c r="BL239" s="17" t="s">
        <v>212</v>
      </c>
      <c r="BM239" s="156" t="s">
        <v>598</v>
      </c>
    </row>
    <row r="240" spans="1:47" s="2" customFormat="1" ht="12">
      <c r="A240" s="32"/>
      <c r="B240" s="33"/>
      <c r="C240" s="32"/>
      <c r="D240" s="158" t="s">
        <v>213</v>
      </c>
      <c r="E240" s="32"/>
      <c r="F240" s="159" t="s">
        <v>324</v>
      </c>
      <c r="G240" s="32"/>
      <c r="H240" s="32"/>
      <c r="I240" s="160"/>
      <c r="J240" s="32"/>
      <c r="K240" s="32"/>
      <c r="L240" s="33"/>
      <c r="M240" s="161"/>
      <c r="N240" s="162"/>
      <c r="O240" s="58"/>
      <c r="P240" s="58"/>
      <c r="Q240" s="58"/>
      <c r="R240" s="58"/>
      <c r="S240" s="58"/>
      <c r="T240" s="59"/>
      <c r="U240" s="32"/>
      <c r="V240" s="32"/>
      <c r="W240" s="32"/>
      <c r="X240" s="32"/>
      <c r="Y240" s="32"/>
      <c r="Z240" s="32"/>
      <c r="AA240" s="32"/>
      <c r="AB240" s="32"/>
      <c r="AC240" s="32"/>
      <c r="AD240" s="32"/>
      <c r="AE240" s="32"/>
      <c r="AT240" s="17" t="s">
        <v>213</v>
      </c>
      <c r="AU240" s="17" t="s">
        <v>87</v>
      </c>
    </row>
    <row r="241" spans="1:65" s="2" customFormat="1" ht="16.5" customHeight="1">
      <c r="A241" s="32"/>
      <c r="B241" s="143"/>
      <c r="C241" s="144" t="s">
        <v>599</v>
      </c>
      <c r="D241" s="144" t="s">
        <v>208</v>
      </c>
      <c r="E241" s="145" t="s">
        <v>328</v>
      </c>
      <c r="F241" s="146" t="s">
        <v>329</v>
      </c>
      <c r="G241" s="147" t="s">
        <v>325</v>
      </c>
      <c r="H241" s="148">
        <v>48</v>
      </c>
      <c r="I241" s="149"/>
      <c r="J241" s="150">
        <f>ROUND(I241*H241,2)</f>
        <v>0</v>
      </c>
      <c r="K241" s="151"/>
      <c r="L241" s="33"/>
      <c r="M241" s="152" t="s">
        <v>1</v>
      </c>
      <c r="N241" s="153" t="s">
        <v>44</v>
      </c>
      <c r="O241" s="58"/>
      <c r="P241" s="154">
        <f>O241*H241</f>
        <v>0</v>
      </c>
      <c r="Q241" s="154">
        <v>0</v>
      </c>
      <c r="R241" s="154">
        <f>Q241*H241</f>
        <v>0</v>
      </c>
      <c r="S241" s="154">
        <v>0</v>
      </c>
      <c r="T241" s="155">
        <f>S241*H241</f>
        <v>0</v>
      </c>
      <c r="U241" s="32"/>
      <c r="V241" s="32"/>
      <c r="W241" s="32"/>
      <c r="X241" s="32"/>
      <c r="Y241" s="32"/>
      <c r="Z241" s="32"/>
      <c r="AA241" s="32"/>
      <c r="AB241" s="32"/>
      <c r="AC241" s="32"/>
      <c r="AD241" s="32"/>
      <c r="AE241" s="32"/>
      <c r="AR241" s="156" t="s">
        <v>212</v>
      </c>
      <c r="AT241" s="156" t="s">
        <v>208</v>
      </c>
      <c r="AU241" s="156" t="s">
        <v>87</v>
      </c>
      <c r="AY241" s="17" t="s">
        <v>207</v>
      </c>
      <c r="BE241" s="157">
        <f>IF(N241="základní",J241,0)</f>
        <v>0</v>
      </c>
      <c r="BF241" s="157">
        <f>IF(N241="snížená",J241,0)</f>
        <v>0</v>
      </c>
      <c r="BG241" s="157">
        <f>IF(N241="zákl. přenesená",J241,0)</f>
        <v>0</v>
      </c>
      <c r="BH241" s="157">
        <f>IF(N241="sníž. přenesená",J241,0)</f>
        <v>0</v>
      </c>
      <c r="BI241" s="157">
        <f>IF(N241="nulová",J241,0)</f>
        <v>0</v>
      </c>
      <c r="BJ241" s="17" t="s">
        <v>87</v>
      </c>
      <c r="BK241" s="157">
        <f>ROUND(I241*H241,2)</f>
        <v>0</v>
      </c>
      <c r="BL241" s="17" t="s">
        <v>212</v>
      </c>
      <c r="BM241" s="156" t="s">
        <v>600</v>
      </c>
    </row>
    <row r="242" spans="1:47" s="2" customFormat="1" ht="12">
      <c r="A242" s="32"/>
      <c r="B242" s="33"/>
      <c r="C242" s="32"/>
      <c r="D242" s="158" t="s">
        <v>213</v>
      </c>
      <c r="E242" s="32"/>
      <c r="F242" s="159" t="s">
        <v>329</v>
      </c>
      <c r="G242" s="32"/>
      <c r="H242" s="32"/>
      <c r="I242" s="160"/>
      <c r="J242" s="32"/>
      <c r="K242" s="32"/>
      <c r="L242" s="33"/>
      <c r="M242" s="161"/>
      <c r="N242" s="162"/>
      <c r="O242" s="58"/>
      <c r="P242" s="58"/>
      <c r="Q242" s="58"/>
      <c r="R242" s="58"/>
      <c r="S242" s="58"/>
      <c r="T242" s="59"/>
      <c r="U242" s="32"/>
      <c r="V242" s="32"/>
      <c r="W242" s="32"/>
      <c r="X242" s="32"/>
      <c r="Y242" s="32"/>
      <c r="Z242" s="32"/>
      <c r="AA242" s="32"/>
      <c r="AB242" s="32"/>
      <c r="AC242" s="32"/>
      <c r="AD242" s="32"/>
      <c r="AE242" s="32"/>
      <c r="AT242" s="17" t="s">
        <v>213</v>
      </c>
      <c r="AU242" s="17" t="s">
        <v>87</v>
      </c>
    </row>
    <row r="243" spans="1:65" s="2" customFormat="1" ht="16.5" customHeight="1">
      <c r="A243" s="32"/>
      <c r="B243" s="143"/>
      <c r="C243" s="144" t="s">
        <v>322</v>
      </c>
      <c r="D243" s="144" t="s">
        <v>208</v>
      </c>
      <c r="E243" s="145" t="s">
        <v>331</v>
      </c>
      <c r="F243" s="146" t="s">
        <v>332</v>
      </c>
      <c r="G243" s="147" t="s">
        <v>333</v>
      </c>
      <c r="H243" s="148">
        <v>1</v>
      </c>
      <c r="I243" s="149"/>
      <c r="J243" s="150">
        <f>ROUND(I243*H243,2)</f>
        <v>0</v>
      </c>
      <c r="K243" s="151"/>
      <c r="L243" s="33"/>
      <c r="M243" s="152" t="s">
        <v>1</v>
      </c>
      <c r="N243" s="153" t="s">
        <v>44</v>
      </c>
      <c r="O243" s="58"/>
      <c r="P243" s="154">
        <f>O243*H243</f>
        <v>0</v>
      </c>
      <c r="Q243" s="154">
        <v>0</v>
      </c>
      <c r="R243" s="154">
        <f>Q243*H243</f>
        <v>0</v>
      </c>
      <c r="S243" s="154">
        <v>0</v>
      </c>
      <c r="T243" s="155">
        <f>S243*H243</f>
        <v>0</v>
      </c>
      <c r="U243" s="32"/>
      <c r="V243" s="32"/>
      <c r="W243" s="32"/>
      <c r="X243" s="32"/>
      <c r="Y243" s="32"/>
      <c r="Z243" s="32"/>
      <c r="AA243" s="32"/>
      <c r="AB243" s="32"/>
      <c r="AC243" s="32"/>
      <c r="AD243" s="32"/>
      <c r="AE243" s="32"/>
      <c r="AR243" s="156" t="s">
        <v>212</v>
      </c>
      <c r="AT243" s="156" t="s">
        <v>208</v>
      </c>
      <c r="AU243" s="156" t="s">
        <v>87</v>
      </c>
      <c r="AY243" s="17" t="s">
        <v>207</v>
      </c>
      <c r="BE243" s="157">
        <f>IF(N243="základní",J243,0)</f>
        <v>0</v>
      </c>
      <c r="BF243" s="157">
        <f>IF(N243="snížená",J243,0)</f>
        <v>0</v>
      </c>
      <c r="BG243" s="157">
        <f>IF(N243="zákl. přenesená",J243,0)</f>
        <v>0</v>
      </c>
      <c r="BH243" s="157">
        <f>IF(N243="sníž. přenesená",J243,0)</f>
        <v>0</v>
      </c>
      <c r="BI243" s="157">
        <f>IF(N243="nulová",J243,0)</f>
        <v>0</v>
      </c>
      <c r="BJ243" s="17" t="s">
        <v>87</v>
      </c>
      <c r="BK243" s="157">
        <f>ROUND(I243*H243,2)</f>
        <v>0</v>
      </c>
      <c r="BL243" s="17" t="s">
        <v>212</v>
      </c>
      <c r="BM243" s="156" t="s">
        <v>601</v>
      </c>
    </row>
    <row r="244" spans="1:47" s="2" customFormat="1" ht="12">
      <c r="A244" s="32"/>
      <c r="B244" s="33"/>
      <c r="C244" s="32"/>
      <c r="D244" s="158" t="s">
        <v>213</v>
      </c>
      <c r="E244" s="32"/>
      <c r="F244" s="159" t="s">
        <v>332</v>
      </c>
      <c r="G244" s="32"/>
      <c r="H244" s="32"/>
      <c r="I244" s="160"/>
      <c r="J244" s="32"/>
      <c r="K244" s="32"/>
      <c r="L244" s="33"/>
      <c r="M244" s="161"/>
      <c r="N244" s="162"/>
      <c r="O244" s="58"/>
      <c r="P244" s="58"/>
      <c r="Q244" s="58"/>
      <c r="R244" s="58"/>
      <c r="S244" s="58"/>
      <c r="T244" s="59"/>
      <c r="U244" s="32"/>
      <c r="V244" s="32"/>
      <c r="W244" s="32"/>
      <c r="X244" s="32"/>
      <c r="Y244" s="32"/>
      <c r="Z244" s="32"/>
      <c r="AA244" s="32"/>
      <c r="AB244" s="32"/>
      <c r="AC244" s="32"/>
      <c r="AD244" s="32"/>
      <c r="AE244" s="32"/>
      <c r="AT244" s="17" t="s">
        <v>213</v>
      </c>
      <c r="AU244" s="17" t="s">
        <v>87</v>
      </c>
    </row>
    <row r="245" spans="1:65" s="2" customFormat="1" ht="16.5" customHeight="1">
      <c r="A245" s="32"/>
      <c r="B245" s="143"/>
      <c r="C245" s="144" t="s">
        <v>602</v>
      </c>
      <c r="D245" s="144" t="s">
        <v>208</v>
      </c>
      <c r="E245" s="145" t="s">
        <v>336</v>
      </c>
      <c r="F245" s="146" t="s">
        <v>337</v>
      </c>
      <c r="G245" s="147" t="s">
        <v>321</v>
      </c>
      <c r="H245" s="148">
        <v>0.4</v>
      </c>
      <c r="I245" s="149"/>
      <c r="J245" s="150">
        <f>ROUND(I245*H245,2)</f>
        <v>0</v>
      </c>
      <c r="K245" s="151"/>
      <c r="L245" s="33"/>
      <c r="M245" s="152" t="s">
        <v>1</v>
      </c>
      <c r="N245" s="153" t="s">
        <v>44</v>
      </c>
      <c r="O245" s="58"/>
      <c r="P245" s="154">
        <f>O245*H245</f>
        <v>0</v>
      </c>
      <c r="Q245" s="154">
        <v>0</v>
      </c>
      <c r="R245" s="154">
        <f>Q245*H245</f>
        <v>0</v>
      </c>
      <c r="S245" s="154">
        <v>0</v>
      </c>
      <c r="T245" s="155">
        <f>S245*H245</f>
        <v>0</v>
      </c>
      <c r="U245" s="32"/>
      <c r="V245" s="32"/>
      <c r="W245" s="32"/>
      <c r="X245" s="32"/>
      <c r="Y245" s="32"/>
      <c r="Z245" s="32"/>
      <c r="AA245" s="32"/>
      <c r="AB245" s="32"/>
      <c r="AC245" s="32"/>
      <c r="AD245" s="32"/>
      <c r="AE245" s="32"/>
      <c r="AR245" s="156" t="s">
        <v>212</v>
      </c>
      <c r="AT245" s="156" t="s">
        <v>208</v>
      </c>
      <c r="AU245" s="156" t="s">
        <v>87</v>
      </c>
      <c r="AY245" s="17" t="s">
        <v>207</v>
      </c>
      <c r="BE245" s="157">
        <f>IF(N245="základní",J245,0)</f>
        <v>0</v>
      </c>
      <c r="BF245" s="157">
        <f>IF(N245="snížená",J245,0)</f>
        <v>0</v>
      </c>
      <c r="BG245" s="157">
        <f>IF(N245="zákl. přenesená",J245,0)</f>
        <v>0</v>
      </c>
      <c r="BH245" s="157">
        <f>IF(N245="sníž. přenesená",J245,0)</f>
        <v>0</v>
      </c>
      <c r="BI245" s="157">
        <f>IF(N245="nulová",J245,0)</f>
        <v>0</v>
      </c>
      <c r="BJ245" s="17" t="s">
        <v>87</v>
      </c>
      <c r="BK245" s="157">
        <f>ROUND(I245*H245,2)</f>
        <v>0</v>
      </c>
      <c r="BL245" s="17" t="s">
        <v>212</v>
      </c>
      <c r="BM245" s="156" t="s">
        <v>603</v>
      </c>
    </row>
    <row r="246" spans="1:47" s="2" customFormat="1" ht="12">
      <c r="A246" s="32"/>
      <c r="B246" s="33"/>
      <c r="C246" s="32"/>
      <c r="D246" s="158" t="s">
        <v>213</v>
      </c>
      <c r="E246" s="32"/>
      <c r="F246" s="159" t="s">
        <v>337</v>
      </c>
      <c r="G246" s="32"/>
      <c r="H246" s="32"/>
      <c r="I246" s="160"/>
      <c r="J246" s="32"/>
      <c r="K246" s="32"/>
      <c r="L246" s="33"/>
      <c r="M246" s="164"/>
      <c r="N246" s="165"/>
      <c r="O246" s="166"/>
      <c r="P246" s="166"/>
      <c r="Q246" s="166"/>
      <c r="R246" s="166"/>
      <c r="S246" s="166"/>
      <c r="T246" s="167"/>
      <c r="U246" s="32"/>
      <c r="V246" s="32"/>
      <c r="W246" s="32"/>
      <c r="X246" s="32"/>
      <c r="Y246" s="32"/>
      <c r="Z246" s="32"/>
      <c r="AA246" s="32"/>
      <c r="AB246" s="32"/>
      <c r="AC246" s="32"/>
      <c r="AD246" s="32"/>
      <c r="AE246" s="32"/>
      <c r="AT246" s="17" t="s">
        <v>213</v>
      </c>
      <c r="AU246" s="17" t="s">
        <v>87</v>
      </c>
    </row>
    <row r="247" spans="1:31" s="2" customFormat="1" ht="6.95" customHeight="1">
      <c r="A247" s="32"/>
      <c r="B247" s="47"/>
      <c r="C247" s="48"/>
      <c r="D247" s="48"/>
      <c r="E247" s="48"/>
      <c r="F247" s="48"/>
      <c r="G247" s="48"/>
      <c r="H247" s="48"/>
      <c r="I247" s="48"/>
      <c r="J247" s="48"/>
      <c r="K247" s="48"/>
      <c r="L247" s="33"/>
      <c r="M247" s="32"/>
      <c r="O247" s="32"/>
      <c r="P247" s="32"/>
      <c r="Q247" s="32"/>
      <c r="R247" s="32"/>
      <c r="S247" s="32"/>
      <c r="T247" s="32"/>
      <c r="U247" s="32"/>
      <c r="V247" s="32"/>
      <c r="W247" s="32"/>
      <c r="X247" s="32"/>
      <c r="Y247" s="32"/>
      <c r="Z247" s="32"/>
      <c r="AA247" s="32"/>
      <c r="AB247" s="32"/>
      <c r="AC247" s="32"/>
      <c r="AD247" s="32"/>
      <c r="AE247" s="32"/>
    </row>
  </sheetData>
  <autoFilter ref="C116:K246"/>
  <mergeCells count="9">
    <mergeCell ref="E87:H87"/>
    <mergeCell ref="E107:H107"/>
    <mergeCell ref="E109:H10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16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2" t="s">
        <v>5</v>
      </c>
      <c r="M2" s="243"/>
      <c r="N2" s="243"/>
      <c r="O2" s="243"/>
      <c r="P2" s="243"/>
      <c r="Q2" s="243"/>
      <c r="R2" s="243"/>
      <c r="S2" s="243"/>
      <c r="T2" s="243"/>
      <c r="U2" s="243"/>
      <c r="V2" s="243"/>
      <c r="AT2" s="17" t="s">
        <v>107</v>
      </c>
    </row>
    <row r="3" spans="2:46" s="1" customFormat="1" ht="6.95" customHeight="1" hidden="1">
      <c r="B3" s="18"/>
      <c r="C3" s="19"/>
      <c r="D3" s="19"/>
      <c r="E3" s="19"/>
      <c r="F3" s="19"/>
      <c r="G3" s="19"/>
      <c r="H3" s="19"/>
      <c r="I3" s="19"/>
      <c r="J3" s="19"/>
      <c r="K3" s="19"/>
      <c r="L3" s="20"/>
      <c r="AT3" s="17" t="s">
        <v>89</v>
      </c>
    </row>
    <row r="4" spans="2:46" s="1" customFormat="1" ht="24.95" customHeight="1" hidden="1">
      <c r="B4" s="20"/>
      <c r="D4" s="21" t="s">
        <v>183</v>
      </c>
      <c r="L4" s="20"/>
      <c r="M4" s="98" t="s">
        <v>10</v>
      </c>
      <c r="AT4" s="17" t="s">
        <v>3</v>
      </c>
    </row>
    <row r="5" spans="2:12" s="1" customFormat="1" ht="6.95" customHeight="1" hidden="1">
      <c r="B5" s="20"/>
      <c r="L5" s="20"/>
    </row>
    <row r="6" spans="2:12" s="1" customFormat="1" ht="12" customHeight="1" hidden="1">
      <c r="B6" s="20"/>
      <c r="D6" s="27" t="s">
        <v>16</v>
      </c>
      <c r="L6" s="20"/>
    </row>
    <row r="7" spans="2:12" s="1" customFormat="1" ht="16.5" customHeight="1" hidden="1">
      <c r="B7" s="20"/>
      <c r="E7" s="259" t="str">
        <f>'Rekapitulace stavby'!K6</f>
        <v>Oprava nástupišť č. 5 a 6 v žst. Brno hl.n.</v>
      </c>
      <c r="F7" s="260"/>
      <c r="G7" s="260"/>
      <c r="H7" s="260"/>
      <c r="L7" s="20"/>
    </row>
    <row r="8" spans="1:31" s="2" customFormat="1" ht="12" customHeight="1" hidden="1">
      <c r="A8" s="32"/>
      <c r="B8" s="33"/>
      <c r="C8" s="32"/>
      <c r="D8" s="27" t="s">
        <v>184</v>
      </c>
      <c r="E8" s="32"/>
      <c r="F8" s="32"/>
      <c r="G8" s="32"/>
      <c r="H8" s="32"/>
      <c r="I8" s="32"/>
      <c r="J8" s="32"/>
      <c r="K8" s="32"/>
      <c r="L8" s="42"/>
      <c r="S8" s="32"/>
      <c r="T8" s="32"/>
      <c r="U8" s="32"/>
      <c r="V8" s="32"/>
      <c r="W8" s="32"/>
      <c r="X8" s="32"/>
      <c r="Y8" s="32"/>
      <c r="Z8" s="32"/>
      <c r="AA8" s="32"/>
      <c r="AB8" s="32"/>
      <c r="AC8" s="32"/>
      <c r="AD8" s="32"/>
      <c r="AE8" s="32"/>
    </row>
    <row r="9" spans="1:31" s="2" customFormat="1" ht="16.5" customHeight="1" hidden="1">
      <c r="A9" s="32"/>
      <c r="B9" s="33"/>
      <c r="C9" s="32"/>
      <c r="D9" s="32"/>
      <c r="E9" s="232" t="s">
        <v>606</v>
      </c>
      <c r="F9" s="258"/>
      <c r="G9" s="258"/>
      <c r="H9" s="258"/>
      <c r="I9" s="32"/>
      <c r="J9" s="32"/>
      <c r="K9" s="32"/>
      <c r="L9" s="42"/>
      <c r="S9" s="32"/>
      <c r="T9" s="32"/>
      <c r="U9" s="32"/>
      <c r="V9" s="32"/>
      <c r="W9" s="32"/>
      <c r="X9" s="32"/>
      <c r="Y9" s="32"/>
      <c r="Z9" s="32"/>
      <c r="AA9" s="32"/>
      <c r="AB9" s="32"/>
      <c r="AC9" s="32"/>
      <c r="AD9" s="32"/>
      <c r="AE9" s="32"/>
    </row>
    <row r="10" spans="1:31" s="2" customFormat="1" ht="12" hidden="1">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hidden="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hidden="1">
      <c r="A12" s="32"/>
      <c r="B12" s="33"/>
      <c r="C12" s="32"/>
      <c r="D12" s="27" t="s">
        <v>20</v>
      </c>
      <c r="E12" s="32"/>
      <c r="F12" s="25" t="s">
        <v>21</v>
      </c>
      <c r="G12" s="32"/>
      <c r="H12" s="32"/>
      <c r="I12" s="27" t="s">
        <v>22</v>
      </c>
      <c r="J12" s="55" t="str">
        <f>'Rekapitulace stavby'!AN8</f>
        <v>18. 2. 2021</v>
      </c>
      <c r="K12" s="32"/>
      <c r="L12" s="42"/>
      <c r="S12" s="32"/>
      <c r="T12" s="32"/>
      <c r="U12" s="32"/>
      <c r="V12" s="32"/>
      <c r="W12" s="32"/>
      <c r="X12" s="32"/>
      <c r="Y12" s="32"/>
      <c r="Z12" s="32"/>
      <c r="AA12" s="32"/>
      <c r="AB12" s="32"/>
      <c r="AC12" s="32"/>
      <c r="AD12" s="32"/>
      <c r="AE12" s="32"/>
    </row>
    <row r="13" spans="1:31" s="2" customFormat="1" ht="10.9" customHeight="1" hidden="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hidden="1">
      <c r="A14" s="32"/>
      <c r="B14" s="33"/>
      <c r="C14" s="32"/>
      <c r="D14" s="27" t="s">
        <v>24</v>
      </c>
      <c r="E14" s="32"/>
      <c r="F14" s="32"/>
      <c r="G14" s="32"/>
      <c r="H14" s="32"/>
      <c r="I14" s="27" t="s">
        <v>25</v>
      </c>
      <c r="J14" s="25" t="s">
        <v>26</v>
      </c>
      <c r="K14" s="32"/>
      <c r="L14" s="42"/>
      <c r="S14" s="32"/>
      <c r="T14" s="32"/>
      <c r="U14" s="32"/>
      <c r="V14" s="32"/>
      <c r="W14" s="32"/>
      <c r="X14" s="32"/>
      <c r="Y14" s="32"/>
      <c r="Z14" s="32"/>
      <c r="AA14" s="32"/>
      <c r="AB14" s="32"/>
      <c r="AC14" s="32"/>
      <c r="AD14" s="32"/>
      <c r="AE14" s="32"/>
    </row>
    <row r="15" spans="1:31" s="2" customFormat="1" ht="18" customHeight="1" hidden="1">
      <c r="A15" s="32"/>
      <c r="B15" s="33"/>
      <c r="C15" s="32"/>
      <c r="D15" s="32"/>
      <c r="E15" s="25" t="s">
        <v>27</v>
      </c>
      <c r="F15" s="32"/>
      <c r="G15" s="32"/>
      <c r="H15" s="32"/>
      <c r="I15" s="27" t="s">
        <v>28</v>
      </c>
      <c r="J15" s="25" t="s">
        <v>29</v>
      </c>
      <c r="K15" s="32"/>
      <c r="L15" s="42"/>
      <c r="S15" s="32"/>
      <c r="T15" s="32"/>
      <c r="U15" s="32"/>
      <c r="V15" s="32"/>
      <c r="W15" s="32"/>
      <c r="X15" s="32"/>
      <c r="Y15" s="32"/>
      <c r="Z15" s="32"/>
      <c r="AA15" s="32"/>
      <c r="AB15" s="32"/>
      <c r="AC15" s="32"/>
      <c r="AD15" s="32"/>
      <c r="AE15" s="32"/>
    </row>
    <row r="16" spans="1:31" s="2" customFormat="1" ht="6.95" customHeight="1" hidden="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hidden="1">
      <c r="A17" s="32"/>
      <c r="B17" s="33"/>
      <c r="C17" s="32"/>
      <c r="D17" s="27" t="s">
        <v>30</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hidden="1">
      <c r="A18" s="32"/>
      <c r="B18" s="33"/>
      <c r="C18" s="32"/>
      <c r="D18" s="32"/>
      <c r="E18" s="261" t="str">
        <f>'Rekapitulace stavby'!E14</f>
        <v>Vyplň údaj</v>
      </c>
      <c r="F18" s="247"/>
      <c r="G18" s="247"/>
      <c r="H18" s="247"/>
      <c r="I18" s="27" t="s">
        <v>28</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hidden="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hidden="1">
      <c r="A20" s="32"/>
      <c r="B20" s="33"/>
      <c r="C20" s="32"/>
      <c r="D20" s="27" t="s">
        <v>32</v>
      </c>
      <c r="E20" s="32"/>
      <c r="F20" s="32"/>
      <c r="G20" s="32"/>
      <c r="H20" s="32"/>
      <c r="I20" s="27" t="s">
        <v>25</v>
      </c>
      <c r="J20" s="25" t="s">
        <v>33</v>
      </c>
      <c r="K20" s="32"/>
      <c r="L20" s="42"/>
      <c r="S20" s="32"/>
      <c r="T20" s="32"/>
      <c r="U20" s="32"/>
      <c r="V20" s="32"/>
      <c r="W20" s="32"/>
      <c r="X20" s="32"/>
      <c r="Y20" s="32"/>
      <c r="Z20" s="32"/>
      <c r="AA20" s="32"/>
      <c r="AB20" s="32"/>
      <c r="AC20" s="32"/>
      <c r="AD20" s="32"/>
      <c r="AE20" s="32"/>
    </row>
    <row r="21" spans="1:31" s="2" customFormat="1" ht="18" customHeight="1" hidden="1">
      <c r="A21" s="32"/>
      <c r="B21" s="33"/>
      <c r="C21" s="32"/>
      <c r="D21" s="32"/>
      <c r="E21" s="25" t="s">
        <v>34</v>
      </c>
      <c r="F21" s="32"/>
      <c r="G21" s="32"/>
      <c r="H21" s="32"/>
      <c r="I21" s="27" t="s">
        <v>28</v>
      </c>
      <c r="J21" s="25" t="s">
        <v>35</v>
      </c>
      <c r="K21" s="32"/>
      <c r="L21" s="42"/>
      <c r="S21" s="32"/>
      <c r="T21" s="32"/>
      <c r="U21" s="32"/>
      <c r="V21" s="32"/>
      <c r="W21" s="32"/>
      <c r="X21" s="32"/>
      <c r="Y21" s="32"/>
      <c r="Z21" s="32"/>
      <c r="AA21" s="32"/>
      <c r="AB21" s="32"/>
      <c r="AC21" s="32"/>
      <c r="AD21" s="32"/>
      <c r="AE21" s="32"/>
    </row>
    <row r="22" spans="1:31" s="2" customFormat="1" ht="6.95" customHeight="1" hidden="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hidden="1">
      <c r="A23" s="32"/>
      <c r="B23" s="33"/>
      <c r="C23" s="32"/>
      <c r="D23" s="27" t="s">
        <v>37</v>
      </c>
      <c r="E23" s="32"/>
      <c r="F23" s="32"/>
      <c r="G23" s="32"/>
      <c r="H23" s="32"/>
      <c r="I23" s="27" t="s">
        <v>25</v>
      </c>
      <c r="J23" s="25" t="s">
        <v>33</v>
      </c>
      <c r="K23" s="32"/>
      <c r="L23" s="42"/>
      <c r="S23" s="32"/>
      <c r="T23" s="32"/>
      <c r="U23" s="32"/>
      <c r="V23" s="32"/>
      <c r="W23" s="32"/>
      <c r="X23" s="32"/>
      <c r="Y23" s="32"/>
      <c r="Z23" s="32"/>
      <c r="AA23" s="32"/>
      <c r="AB23" s="32"/>
      <c r="AC23" s="32"/>
      <c r="AD23" s="32"/>
      <c r="AE23" s="32"/>
    </row>
    <row r="24" spans="1:31" s="2" customFormat="1" ht="18" customHeight="1" hidden="1">
      <c r="A24" s="32"/>
      <c r="B24" s="33"/>
      <c r="C24" s="32"/>
      <c r="D24" s="32"/>
      <c r="E24" s="25" t="s">
        <v>34</v>
      </c>
      <c r="F24" s="32"/>
      <c r="G24" s="32"/>
      <c r="H24" s="32"/>
      <c r="I24" s="27" t="s">
        <v>28</v>
      </c>
      <c r="J24" s="25" t="s">
        <v>35</v>
      </c>
      <c r="K24" s="32"/>
      <c r="L24" s="42"/>
      <c r="S24" s="32"/>
      <c r="T24" s="32"/>
      <c r="U24" s="32"/>
      <c r="V24" s="32"/>
      <c r="W24" s="32"/>
      <c r="X24" s="32"/>
      <c r="Y24" s="32"/>
      <c r="Z24" s="32"/>
      <c r="AA24" s="32"/>
      <c r="AB24" s="32"/>
      <c r="AC24" s="32"/>
      <c r="AD24" s="32"/>
      <c r="AE24" s="32"/>
    </row>
    <row r="25" spans="1:31" s="2" customFormat="1" ht="6.95" customHeight="1" hidden="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hidden="1">
      <c r="A26" s="32"/>
      <c r="B26" s="33"/>
      <c r="C26" s="32"/>
      <c r="D26" s="27" t="s">
        <v>38</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hidden="1">
      <c r="A27" s="99"/>
      <c r="B27" s="100"/>
      <c r="C27" s="99"/>
      <c r="D27" s="99"/>
      <c r="E27" s="251" t="s">
        <v>1</v>
      </c>
      <c r="F27" s="251"/>
      <c r="G27" s="251"/>
      <c r="H27" s="251"/>
      <c r="I27" s="99"/>
      <c r="J27" s="99"/>
      <c r="K27" s="99"/>
      <c r="L27" s="101"/>
      <c r="S27" s="99"/>
      <c r="T27" s="99"/>
      <c r="U27" s="99"/>
      <c r="V27" s="99"/>
      <c r="W27" s="99"/>
      <c r="X27" s="99"/>
      <c r="Y27" s="99"/>
      <c r="Z27" s="99"/>
      <c r="AA27" s="99"/>
      <c r="AB27" s="99"/>
      <c r="AC27" s="99"/>
      <c r="AD27" s="99"/>
      <c r="AE27" s="99"/>
    </row>
    <row r="28" spans="1:31" s="2" customFormat="1" ht="6.95" customHeight="1" hidden="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hidden="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hidden="1">
      <c r="A30" s="32"/>
      <c r="B30" s="33"/>
      <c r="C30" s="32"/>
      <c r="D30" s="102" t="s">
        <v>39</v>
      </c>
      <c r="E30" s="32"/>
      <c r="F30" s="32"/>
      <c r="G30" s="32"/>
      <c r="H30" s="32"/>
      <c r="I30" s="32"/>
      <c r="J30" s="71">
        <f>ROUND(J117,2)</f>
        <v>0</v>
      </c>
      <c r="K30" s="32"/>
      <c r="L30" s="42"/>
      <c r="S30" s="32"/>
      <c r="T30" s="32"/>
      <c r="U30" s="32"/>
      <c r="V30" s="32"/>
      <c r="W30" s="32"/>
      <c r="X30" s="32"/>
      <c r="Y30" s="32"/>
      <c r="Z30" s="32"/>
      <c r="AA30" s="32"/>
      <c r="AB30" s="32"/>
      <c r="AC30" s="32"/>
      <c r="AD30" s="32"/>
      <c r="AE30" s="32"/>
    </row>
    <row r="31" spans="1:31" s="2" customFormat="1" ht="6.95" customHeight="1" hidden="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hidden="1">
      <c r="A32" s="32"/>
      <c r="B32" s="33"/>
      <c r="C32" s="32"/>
      <c r="D32" s="32"/>
      <c r="E32" s="32"/>
      <c r="F32" s="36" t="s">
        <v>41</v>
      </c>
      <c r="G32" s="32"/>
      <c r="H32" s="32"/>
      <c r="I32" s="36" t="s">
        <v>40</v>
      </c>
      <c r="J32" s="36" t="s">
        <v>42</v>
      </c>
      <c r="K32" s="32"/>
      <c r="L32" s="42"/>
      <c r="S32" s="32"/>
      <c r="T32" s="32"/>
      <c r="U32" s="32"/>
      <c r="V32" s="32"/>
      <c r="W32" s="32"/>
      <c r="X32" s="32"/>
      <c r="Y32" s="32"/>
      <c r="Z32" s="32"/>
      <c r="AA32" s="32"/>
      <c r="AB32" s="32"/>
      <c r="AC32" s="32"/>
      <c r="AD32" s="32"/>
      <c r="AE32" s="32"/>
    </row>
    <row r="33" spans="1:31" s="2" customFormat="1" ht="14.45" customHeight="1" hidden="1">
      <c r="A33" s="32"/>
      <c r="B33" s="33"/>
      <c r="C33" s="32"/>
      <c r="D33" s="103" t="s">
        <v>43</v>
      </c>
      <c r="E33" s="27" t="s">
        <v>44</v>
      </c>
      <c r="F33" s="104">
        <f>ROUND((SUM(BE117:BE166)),2)</f>
        <v>0</v>
      </c>
      <c r="G33" s="32"/>
      <c r="H33" s="32"/>
      <c r="I33" s="105">
        <v>0.21</v>
      </c>
      <c r="J33" s="104">
        <f>ROUND(((SUM(BE117:BE166))*I33),2)</f>
        <v>0</v>
      </c>
      <c r="K33" s="32"/>
      <c r="L33" s="42"/>
      <c r="S33" s="32"/>
      <c r="T33" s="32"/>
      <c r="U33" s="32"/>
      <c r="V33" s="32"/>
      <c r="W33" s="32"/>
      <c r="X33" s="32"/>
      <c r="Y33" s="32"/>
      <c r="Z33" s="32"/>
      <c r="AA33" s="32"/>
      <c r="AB33" s="32"/>
      <c r="AC33" s="32"/>
      <c r="AD33" s="32"/>
      <c r="AE33" s="32"/>
    </row>
    <row r="34" spans="1:31" s="2" customFormat="1" ht="14.45" customHeight="1" hidden="1">
      <c r="A34" s="32"/>
      <c r="B34" s="33"/>
      <c r="C34" s="32"/>
      <c r="D34" s="32"/>
      <c r="E34" s="27" t="s">
        <v>45</v>
      </c>
      <c r="F34" s="104">
        <f>ROUND((SUM(BF117:BF166)),2)</f>
        <v>0</v>
      </c>
      <c r="G34" s="32"/>
      <c r="H34" s="32"/>
      <c r="I34" s="105">
        <v>0.15</v>
      </c>
      <c r="J34" s="104">
        <f>ROUND(((SUM(BF117:BF166))*I34),2)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46</v>
      </c>
      <c r="F35" s="104">
        <f>ROUND((SUM(BG117:BG166)),2)</f>
        <v>0</v>
      </c>
      <c r="G35" s="32"/>
      <c r="H35" s="32"/>
      <c r="I35" s="105">
        <v>0.21</v>
      </c>
      <c r="J35" s="104">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47</v>
      </c>
      <c r="F36" s="104">
        <f>ROUND((SUM(BH117:BH166)),2)</f>
        <v>0</v>
      </c>
      <c r="G36" s="32"/>
      <c r="H36" s="32"/>
      <c r="I36" s="105">
        <v>0.15</v>
      </c>
      <c r="J36" s="104">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48</v>
      </c>
      <c r="F37" s="104">
        <f>ROUND((SUM(BI117:BI166)),2)</f>
        <v>0</v>
      </c>
      <c r="G37" s="32"/>
      <c r="H37" s="32"/>
      <c r="I37" s="105">
        <v>0</v>
      </c>
      <c r="J37" s="104">
        <f>0</f>
        <v>0</v>
      </c>
      <c r="K37" s="32"/>
      <c r="L37" s="42"/>
      <c r="S37" s="32"/>
      <c r="T37" s="32"/>
      <c r="U37" s="32"/>
      <c r="V37" s="32"/>
      <c r="W37" s="32"/>
      <c r="X37" s="32"/>
      <c r="Y37" s="32"/>
      <c r="Z37" s="32"/>
      <c r="AA37" s="32"/>
      <c r="AB37" s="32"/>
      <c r="AC37" s="32"/>
      <c r="AD37" s="32"/>
      <c r="AE37" s="32"/>
    </row>
    <row r="38" spans="1:31" s="2" customFormat="1" ht="6.95" customHeight="1" hidden="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hidden="1">
      <c r="A39" s="32"/>
      <c r="B39" s="33"/>
      <c r="C39" s="106"/>
      <c r="D39" s="107" t="s">
        <v>49</v>
      </c>
      <c r="E39" s="60"/>
      <c r="F39" s="60"/>
      <c r="G39" s="108" t="s">
        <v>50</v>
      </c>
      <c r="H39" s="109" t="s">
        <v>51</v>
      </c>
      <c r="I39" s="60"/>
      <c r="J39" s="110">
        <f>SUM(J30:J37)</f>
        <v>0</v>
      </c>
      <c r="K39" s="111"/>
      <c r="L39" s="42"/>
      <c r="S39" s="32"/>
      <c r="T39" s="32"/>
      <c r="U39" s="32"/>
      <c r="V39" s="32"/>
      <c r="W39" s="32"/>
      <c r="X39" s="32"/>
      <c r="Y39" s="32"/>
      <c r="Z39" s="32"/>
      <c r="AA39" s="32"/>
      <c r="AB39" s="32"/>
      <c r="AC39" s="32"/>
      <c r="AD39" s="32"/>
      <c r="AE39" s="32"/>
    </row>
    <row r="40" spans="1:31" s="2" customFormat="1" ht="14.45" customHeight="1" hidden="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42"/>
      <c r="D50" s="43" t="s">
        <v>52</v>
      </c>
      <c r="E50" s="44"/>
      <c r="F50" s="44"/>
      <c r="G50" s="43" t="s">
        <v>53</v>
      </c>
      <c r="H50" s="44"/>
      <c r="I50" s="44"/>
      <c r="J50" s="44"/>
      <c r="K50" s="44"/>
      <c r="L50" s="42"/>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75" hidden="1">
      <c r="A61" s="32"/>
      <c r="B61" s="33"/>
      <c r="C61" s="32"/>
      <c r="D61" s="45" t="s">
        <v>54</v>
      </c>
      <c r="E61" s="35"/>
      <c r="F61" s="112" t="s">
        <v>55</v>
      </c>
      <c r="G61" s="45" t="s">
        <v>54</v>
      </c>
      <c r="H61" s="35"/>
      <c r="I61" s="35"/>
      <c r="J61" s="113" t="s">
        <v>55</v>
      </c>
      <c r="K61" s="35"/>
      <c r="L61" s="42"/>
      <c r="S61" s="32"/>
      <c r="T61" s="32"/>
      <c r="U61" s="32"/>
      <c r="V61" s="32"/>
      <c r="W61" s="32"/>
      <c r="X61" s="32"/>
      <c r="Y61" s="32"/>
      <c r="Z61" s="32"/>
      <c r="AA61" s="32"/>
      <c r="AB61" s="32"/>
      <c r="AC61" s="32"/>
      <c r="AD61" s="32"/>
      <c r="AE61" s="32"/>
    </row>
    <row r="62" spans="2:12" ht="12" hidden="1">
      <c r="B62" s="20"/>
      <c r="L62" s="20"/>
    </row>
    <row r="63" spans="2:12" ht="12" hidden="1">
      <c r="B63" s="20"/>
      <c r="L63" s="20"/>
    </row>
    <row r="64" spans="2:12" ht="12" hidden="1">
      <c r="B64" s="20"/>
      <c r="L64" s="20"/>
    </row>
    <row r="65" spans="1:31" s="2" customFormat="1" ht="12.75" hidden="1">
      <c r="A65" s="32"/>
      <c r="B65" s="33"/>
      <c r="C65" s="32"/>
      <c r="D65" s="43" t="s">
        <v>56</v>
      </c>
      <c r="E65" s="46"/>
      <c r="F65" s="46"/>
      <c r="G65" s="43" t="s">
        <v>57</v>
      </c>
      <c r="H65" s="46"/>
      <c r="I65" s="46"/>
      <c r="J65" s="46"/>
      <c r="K65" s="46"/>
      <c r="L65" s="42"/>
      <c r="S65" s="32"/>
      <c r="T65" s="32"/>
      <c r="U65" s="32"/>
      <c r="V65" s="32"/>
      <c r="W65" s="32"/>
      <c r="X65" s="32"/>
      <c r="Y65" s="32"/>
      <c r="Z65" s="32"/>
      <c r="AA65" s="32"/>
      <c r="AB65" s="32"/>
      <c r="AC65" s="32"/>
      <c r="AD65" s="32"/>
      <c r="AE65" s="32"/>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75" hidden="1">
      <c r="A76" s="32"/>
      <c r="B76" s="33"/>
      <c r="C76" s="32"/>
      <c r="D76" s="45" t="s">
        <v>54</v>
      </c>
      <c r="E76" s="35"/>
      <c r="F76" s="112" t="s">
        <v>55</v>
      </c>
      <c r="G76" s="45" t="s">
        <v>54</v>
      </c>
      <c r="H76" s="35"/>
      <c r="I76" s="35"/>
      <c r="J76" s="113" t="s">
        <v>55</v>
      </c>
      <c r="K76" s="35"/>
      <c r="L76" s="42"/>
      <c r="S76" s="32"/>
      <c r="T76" s="32"/>
      <c r="U76" s="32"/>
      <c r="V76" s="32"/>
      <c r="W76" s="32"/>
      <c r="X76" s="32"/>
      <c r="Y76" s="32"/>
      <c r="Z76" s="32"/>
      <c r="AA76" s="32"/>
      <c r="AB76" s="32"/>
      <c r="AC76" s="32"/>
      <c r="AD76" s="32"/>
      <c r="AE76" s="32"/>
    </row>
    <row r="77" spans="1:31" s="2" customFormat="1" ht="14.45" customHeight="1" hidden="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78" ht="12" hidden="1"/>
    <row r="79" ht="12" hidden="1"/>
    <row r="80" ht="12" hidden="1"/>
    <row r="81" spans="1:31" s="2" customFormat="1" ht="6.95" customHeight="1" hidden="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hidden="1">
      <c r="A82" s="32"/>
      <c r="B82" s="33"/>
      <c r="C82" s="21" t="s">
        <v>186</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hidden="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hidden="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hidden="1">
      <c r="A85" s="32"/>
      <c r="B85" s="33"/>
      <c r="C85" s="32"/>
      <c r="D85" s="32"/>
      <c r="E85" s="259" t="str">
        <f>E7</f>
        <v>Oprava nástupišť č. 5 a 6 v žst. Brno hl.n.</v>
      </c>
      <c r="F85" s="260"/>
      <c r="G85" s="260"/>
      <c r="H85" s="260"/>
      <c r="I85" s="32"/>
      <c r="J85" s="32"/>
      <c r="K85" s="32"/>
      <c r="L85" s="42"/>
      <c r="S85" s="32"/>
      <c r="T85" s="32"/>
      <c r="U85" s="32"/>
      <c r="V85" s="32"/>
      <c r="W85" s="32"/>
      <c r="X85" s="32"/>
      <c r="Y85" s="32"/>
      <c r="Z85" s="32"/>
      <c r="AA85" s="32"/>
      <c r="AB85" s="32"/>
      <c r="AC85" s="32"/>
      <c r="AD85" s="32"/>
      <c r="AE85" s="32"/>
    </row>
    <row r="86" spans="1:31" s="2" customFormat="1" ht="12" customHeight="1" hidden="1">
      <c r="A86" s="32"/>
      <c r="B86" s="33"/>
      <c r="C86" s="27" t="s">
        <v>184</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hidden="1">
      <c r="A87" s="32"/>
      <c r="B87" s="33"/>
      <c r="C87" s="32"/>
      <c r="D87" s="32"/>
      <c r="E87" s="232" t="str">
        <f>E9</f>
        <v>PS 514 - Úprava SZZ (nástupiště č.5)</v>
      </c>
      <c r="F87" s="258"/>
      <c r="G87" s="258"/>
      <c r="H87" s="258"/>
      <c r="I87" s="32"/>
      <c r="J87" s="32"/>
      <c r="K87" s="32"/>
      <c r="L87" s="42"/>
      <c r="S87" s="32"/>
      <c r="T87" s="32"/>
      <c r="U87" s="32"/>
      <c r="V87" s="32"/>
      <c r="W87" s="32"/>
      <c r="X87" s="32"/>
      <c r="Y87" s="32"/>
      <c r="Z87" s="32"/>
      <c r="AA87" s="32"/>
      <c r="AB87" s="32"/>
      <c r="AC87" s="32"/>
      <c r="AD87" s="32"/>
      <c r="AE87" s="32"/>
    </row>
    <row r="88" spans="1:31" s="2" customFormat="1" ht="6.95" customHeight="1" hidden="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hidden="1">
      <c r="A89" s="32"/>
      <c r="B89" s="33"/>
      <c r="C89" s="27" t="s">
        <v>20</v>
      </c>
      <c r="D89" s="32"/>
      <c r="E89" s="32"/>
      <c r="F89" s="25" t="str">
        <f>F12</f>
        <v>Brno hl.n.</v>
      </c>
      <c r="G89" s="32"/>
      <c r="H89" s="32"/>
      <c r="I89" s="27" t="s">
        <v>22</v>
      </c>
      <c r="J89" s="55" t="str">
        <f>IF(J12="","",J12)</f>
        <v>18. 2. 2021</v>
      </c>
      <c r="K89" s="32"/>
      <c r="L89" s="42"/>
      <c r="S89" s="32"/>
      <c r="T89" s="32"/>
      <c r="U89" s="32"/>
      <c r="V89" s="32"/>
      <c r="W89" s="32"/>
      <c r="X89" s="32"/>
      <c r="Y89" s="32"/>
      <c r="Z89" s="32"/>
      <c r="AA89" s="32"/>
      <c r="AB89" s="32"/>
      <c r="AC89" s="32"/>
      <c r="AD89" s="32"/>
      <c r="AE89" s="32"/>
    </row>
    <row r="90" spans="1:31" s="2" customFormat="1" ht="6.95" customHeight="1" hidden="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25.7" customHeight="1" hidden="1">
      <c r="A91" s="32"/>
      <c r="B91" s="33"/>
      <c r="C91" s="27" t="s">
        <v>24</v>
      </c>
      <c r="D91" s="32"/>
      <c r="E91" s="32"/>
      <c r="F91" s="25" t="str">
        <f>E15</f>
        <v>Správa železnic, státní organizace</v>
      </c>
      <c r="G91" s="32"/>
      <c r="H91" s="32"/>
      <c r="I91" s="27" t="s">
        <v>32</v>
      </c>
      <c r="J91" s="30" t="str">
        <f>E21</f>
        <v>DMC Havlíčkův Brod, s.r.o.</v>
      </c>
      <c r="K91" s="32"/>
      <c r="L91" s="42"/>
      <c r="S91" s="32"/>
      <c r="T91" s="32"/>
      <c r="U91" s="32"/>
      <c r="V91" s="32"/>
      <c r="W91" s="32"/>
      <c r="X91" s="32"/>
      <c r="Y91" s="32"/>
      <c r="Z91" s="32"/>
      <c r="AA91" s="32"/>
      <c r="AB91" s="32"/>
      <c r="AC91" s="32"/>
      <c r="AD91" s="32"/>
      <c r="AE91" s="32"/>
    </row>
    <row r="92" spans="1:31" s="2" customFormat="1" ht="25.7" customHeight="1" hidden="1">
      <c r="A92" s="32"/>
      <c r="B92" s="33"/>
      <c r="C92" s="27" t="s">
        <v>30</v>
      </c>
      <c r="D92" s="32"/>
      <c r="E92" s="32"/>
      <c r="F92" s="25" t="str">
        <f>IF(E18="","",E18)</f>
        <v>Vyplň údaj</v>
      </c>
      <c r="G92" s="32"/>
      <c r="H92" s="32"/>
      <c r="I92" s="27" t="s">
        <v>37</v>
      </c>
      <c r="J92" s="30" t="str">
        <f>E24</f>
        <v>DMC Havlíčkův Brod, s.r.o.</v>
      </c>
      <c r="K92" s="32"/>
      <c r="L92" s="42"/>
      <c r="S92" s="32"/>
      <c r="T92" s="32"/>
      <c r="U92" s="32"/>
      <c r="V92" s="32"/>
      <c r="W92" s="32"/>
      <c r="X92" s="32"/>
      <c r="Y92" s="32"/>
      <c r="Z92" s="32"/>
      <c r="AA92" s="32"/>
      <c r="AB92" s="32"/>
      <c r="AC92" s="32"/>
      <c r="AD92" s="32"/>
      <c r="AE92" s="32"/>
    </row>
    <row r="93" spans="1:31" s="2" customFormat="1" ht="10.35" customHeight="1" hidden="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hidden="1">
      <c r="A94" s="32"/>
      <c r="B94" s="33"/>
      <c r="C94" s="114" t="s">
        <v>187</v>
      </c>
      <c r="D94" s="106"/>
      <c r="E94" s="106"/>
      <c r="F94" s="106"/>
      <c r="G94" s="106"/>
      <c r="H94" s="106"/>
      <c r="I94" s="106"/>
      <c r="J94" s="115" t="s">
        <v>188</v>
      </c>
      <c r="K94" s="106"/>
      <c r="L94" s="42"/>
      <c r="S94" s="32"/>
      <c r="T94" s="32"/>
      <c r="U94" s="32"/>
      <c r="V94" s="32"/>
      <c r="W94" s="32"/>
      <c r="X94" s="32"/>
      <c r="Y94" s="32"/>
      <c r="Z94" s="32"/>
      <c r="AA94" s="32"/>
      <c r="AB94" s="32"/>
      <c r="AC94" s="32"/>
      <c r="AD94" s="32"/>
      <c r="AE94" s="32"/>
    </row>
    <row r="95" spans="1:31" s="2" customFormat="1" ht="10.35" customHeight="1" hidden="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hidden="1">
      <c r="A96" s="32"/>
      <c r="B96" s="33"/>
      <c r="C96" s="116" t="s">
        <v>189</v>
      </c>
      <c r="D96" s="32"/>
      <c r="E96" s="32"/>
      <c r="F96" s="32"/>
      <c r="G96" s="32"/>
      <c r="H96" s="32"/>
      <c r="I96" s="32"/>
      <c r="J96" s="71">
        <f>J117</f>
        <v>0</v>
      </c>
      <c r="K96" s="32"/>
      <c r="L96" s="42"/>
      <c r="S96" s="32"/>
      <c r="T96" s="32"/>
      <c r="U96" s="32"/>
      <c r="V96" s="32"/>
      <c r="W96" s="32"/>
      <c r="X96" s="32"/>
      <c r="Y96" s="32"/>
      <c r="Z96" s="32"/>
      <c r="AA96" s="32"/>
      <c r="AB96" s="32"/>
      <c r="AC96" s="32"/>
      <c r="AD96" s="32"/>
      <c r="AE96" s="32"/>
      <c r="AU96" s="17" t="s">
        <v>190</v>
      </c>
    </row>
    <row r="97" spans="2:12" s="9" customFormat="1" ht="24.95" customHeight="1" hidden="1">
      <c r="B97" s="117"/>
      <c r="D97" s="118" t="s">
        <v>607</v>
      </c>
      <c r="E97" s="119"/>
      <c r="F97" s="119"/>
      <c r="G97" s="119"/>
      <c r="H97" s="119"/>
      <c r="I97" s="119"/>
      <c r="J97" s="120">
        <f>J118</f>
        <v>0</v>
      </c>
      <c r="L97" s="117"/>
    </row>
    <row r="98" spans="1:31" s="2" customFormat="1" ht="21.75" customHeight="1" hidden="1">
      <c r="A98" s="32"/>
      <c r="B98" s="33"/>
      <c r="C98" s="32"/>
      <c r="D98" s="32"/>
      <c r="E98" s="32"/>
      <c r="F98" s="32"/>
      <c r="G98" s="32"/>
      <c r="H98" s="32"/>
      <c r="I98" s="32"/>
      <c r="J98" s="32"/>
      <c r="K98" s="32"/>
      <c r="L98" s="42"/>
      <c r="S98" s="32"/>
      <c r="T98" s="32"/>
      <c r="U98" s="32"/>
      <c r="V98" s="32"/>
      <c r="W98" s="32"/>
      <c r="X98" s="32"/>
      <c r="Y98" s="32"/>
      <c r="Z98" s="32"/>
      <c r="AA98" s="32"/>
      <c r="AB98" s="32"/>
      <c r="AC98" s="32"/>
      <c r="AD98" s="32"/>
      <c r="AE98" s="32"/>
    </row>
    <row r="99" spans="1:31" s="2" customFormat="1" ht="6.95" customHeight="1" hidden="1">
      <c r="A99" s="32"/>
      <c r="B99" s="47"/>
      <c r="C99" s="48"/>
      <c r="D99" s="48"/>
      <c r="E99" s="48"/>
      <c r="F99" s="48"/>
      <c r="G99" s="48"/>
      <c r="H99" s="48"/>
      <c r="I99" s="48"/>
      <c r="J99" s="48"/>
      <c r="K99" s="48"/>
      <c r="L99" s="42"/>
      <c r="S99" s="32"/>
      <c r="T99" s="32"/>
      <c r="U99" s="32"/>
      <c r="V99" s="32"/>
      <c r="W99" s="32"/>
      <c r="X99" s="32"/>
      <c r="Y99" s="32"/>
      <c r="Z99" s="32"/>
      <c r="AA99" s="32"/>
      <c r="AB99" s="32"/>
      <c r="AC99" s="32"/>
      <c r="AD99" s="32"/>
      <c r="AE99" s="32"/>
    </row>
    <row r="100" ht="12" hidden="1"/>
    <row r="101" ht="12" hidden="1"/>
    <row r="102" ht="12" hidden="1"/>
    <row r="103" spans="1:31" s="2" customFormat="1" ht="6.95" customHeight="1">
      <c r="A103" s="32"/>
      <c r="B103" s="49"/>
      <c r="C103" s="50"/>
      <c r="D103" s="50"/>
      <c r="E103" s="50"/>
      <c r="F103" s="50"/>
      <c r="G103" s="50"/>
      <c r="H103" s="50"/>
      <c r="I103" s="50"/>
      <c r="J103" s="50"/>
      <c r="K103" s="50"/>
      <c r="L103" s="42"/>
      <c r="S103" s="32"/>
      <c r="T103" s="32"/>
      <c r="U103" s="32"/>
      <c r="V103" s="32"/>
      <c r="W103" s="32"/>
      <c r="X103" s="32"/>
      <c r="Y103" s="32"/>
      <c r="Z103" s="32"/>
      <c r="AA103" s="32"/>
      <c r="AB103" s="32"/>
      <c r="AC103" s="32"/>
      <c r="AD103" s="32"/>
      <c r="AE103" s="32"/>
    </row>
    <row r="104" spans="1:31" s="2" customFormat="1" ht="24.95" customHeight="1">
      <c r="A104" s="32"/>
      <c r="B104" s="33"/>
      <c r="C104" s="21" t="s">
        <v>192</v>
      </c>
      <c r="D104" s="32"/>
      <c r="E104" s="32"/>
      <c r="F104" s="32"/>
      <c r="G104" s="32"/>
      <c r="H104" s="32"/>
      <c r="I104" s="32"/>
      <c r="J104" s="32"/>
      <c r="K104" s="32"/>
      <c r="L104" s="42"/>
      <c r="S104" s="32"/>
      <c r="T104" s="32"/>
      <c r="U104" s="32"/>
      <c r="V104" s="32"/>
      <c r="W104" s="32"/>
      <c r="X104" s="32"/>
      <c r="Y104" s="32"/>
      <c r="Z104" s="32"/>
      <c r="AA104" s="32"/>
      <c r="AB104" s="32"/>
      <c r="AC104" s="32"/>
      <c r="AD104" s="32"/>
      <c r="AE104" s="32"/>
    </row>
    <row r="105" spans="1:31" s="2" customFormat="1" ht="6.95" customHeight="1">
      <c r="A105" s="32"/>
      <c r="B105" s="33"/>
      <c r="C105" s="32"/>
      <c r="D105" s="32"/>
      <c r="E105" s="32"/>
      <c r="F105" s="32"/>
      <c r="G105" s="32"/>
      <c r="H105" s="32"/>
      <c r="I105" s="32"/>
      <c r="J105" s="32"/>
      <c r="K105" s="32"/>
      <c r="L105" s="42"/>
      <c r="S105" s="32"/>
      <c r="T105" s="32"/>
      <c r="U105" s="32"/>
      <c r="V105" s="32"/>
      <c r="W105" s="32"/>
      <c r="X105" s="32"/>
      <c r="Y105" s="32"/>
      <c r="Z105" s="32"/>
      <c r="AA105" s="32"/>
      <c r="AB105" s="32"/>
      <c r="AC105" s="32"/>
      <c r="AD105" s="32"/>
      <c r="AE105" s="32"/>
    </row>
    <row r="106" spans="1:31" s="2" customFormat="1" ht="12" customHeight="1">
      <c r="A106" s="32"/>
      <c r="B106" s="33"/>
      <c r="C106" s="27" t="s">
        <v>16</v>
      </c>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16.5" customHeight="1">
      <c r="A107" s="32"/>
      <c r="B107" s="33"/>
      <c r="C107" s="32"/>
      <c r="D107" s="32"/>
      <c r="E107" s="259" t="str">
        <f>E7</f>
        <v>Oprava nástupišť č. 5 a 6 v žst. Brno hl.n.</v>
      </c>
      <c r="F107" s="260"/>
      <c r="G107" s="260"/>
      <c r="H107" s="260"/>
      <c r="I107" s="32"/>
      <c r="J107" s="32"/>
      <c r="K107" s="32"/>
      <c r="L107" s="42"/>
      <c r="S107" s="32"/>
      <c r="T107" s="32"/>
      <c r="U107" s="32"/>
      <c r="V107" s="32"/>
      <c r="W107" s="32"/>
      <c r="X107" s="32"/>
      <c r="Y107" s="32"/>
      <c r="Z107" s="32"/>
      <c r="AA107" s="32"/>
      <c r="AB107" s="32"/>
      <c r="AC107" s="32"/>
      <c r="AD107" s="32"/>
      <c r="AE107" s="32"/>
    </row>
    <row r="108" spans="1:31" s="2" customFormat="1" ht="12" customHeight="1">
      <c r="A108" s="32"/>
      <c r="B108" s="33"/>
      <c r="C108" s="27" t="s">
        <v>184</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6.5" customHeight="1">
      <c r="A109" s="32"/>
      <c r="B109" s="33"/>
      <c r="C109" s="32"/>
      <c r="D109" s="32"/>
      <c r="E109" s="232" t="str">
        <f>E9</f>
        <v>PS 514 - Úprava SZZ (nástupiště č.5)</v>
      </c>
      <c r="F109" s="258"/>
      <c r="G109" s="258"/>
      <c r="H109" s="258"/>
      <c r="I109" s="32"/>
      <c r="J109" s="32"/>
      <c r="K109" s="32"/>
      <c r="L109" s="42"/>
      <c r="S109" s="32"/>
      <c r="T109" s="32"/>
      <c r="U109" s="32"/>
      <c r="V109" s="32"/>
      <c r="W109" s="32"/>
      <c r="X109" s="32"/>
      <c r="Y109" s="32"/>
      <c r="Z109" s="32"/>
      <c r="AA109" s="32"/>
      <c r="AB109" s="32"/>
      <c r="AC109" s="32"/>
      <c r="AD109" s="32"/>
      <c r="AE109" s="32"/>
    </row>
    <row r="110" spans="1:31" s="2" customFormat="1" ht="6.95" customHeight="1">
      <c r="A110" s="32"/>
      <c r="B110" s="33"/>
      <c r="C110" s="32"/>
      <c r="D110" s="32"/>
      <c r="E110" s="32"/>
      <c r="F110" s="32"/>
      <c r="G110" s="32"/>
      <c r="H110" s="32"/>
      <c r="I110" s="32"/>
      <c r="J110" s="32"/>
      <c r="K110" s="32"/>
      <c r="L110" s="42"/>
      <c r="S110" s="32"/>
      <c r="T110" s="32"/>
      <c r="U110" s="32"/>
      <c r="V110" s="32"/>
      <c r="W110" s="32"/>
      <c r="X110" s="32"/>
      <c r="Y110" s="32"/>
      <c r="Z110" s="32"/>
      <c r="AA110" s="32"/>
      <c r="AB110" s="32"/>
      <c r="AC110" s="32"/>
      <c r="AD110" s="32"/>
      <c r="AE110" s="32"/>
    </row>
    <row r="111" spans="1:31" s="2" customFormat="1" ht="12" customHeight="1">
      <c r="A111" s="32"/>
      <c r="B111" s="33"/>
      <c r="C111" s="27" t="s">
        <v>20</v>
      </c>
      <c r="D111" s="32"/>
      <c r="E111" s="32"/>
      <c r="F111" s="25" t="str">
        <f>F12</f>
        <v>Brno hl.n.</v>
      </c>
      <c r="G111" s="32"/>
      <c r="H111" s="32"/>
      <c r="I111" s="27" t="s">
        <v>22</v>
      </c>
      <c r="J111" s="55" t="str">
        <f>IF(J12="","",J12)</f>
        <v>18. 2. 2021</v>
      </c>
      <c r="K111" s="32"/>
      <c r="L111" s="42"/>
      <c r="S111" s="32"/>
      <c r="T111" s="32"/>
      <c r="U111" s="32"/>
      <c r="V111" s="32"/>
      <c r="W111" s="32"/>
      <c r="X111" s="32"/>
      <c r="Y111" s="32"/>
      <c r="Z111" s="32"/>
      <c r="AA111" s="32"/>
      <c r="AB111" s="32"/>
      <c r="AC111" s="32"/>
      <c r="AD111" s="32"/>
      <c r="AE111" s="32"/>
    </row>
    <row r="112" spans="1:31" s="2" customFormat="1" ht="6.95" customHeight="1">
      <c r="A112" s="32"/>
      <c r="B112" s="33"/>
      <c r="C112" s="32"/>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25.7" customHeight="1">
      <c r="A113" s="32"/>
      <c r="B113" s="33"/>
      <c r="C113" s="27" t="s">
        <v>24</v>
      </c>
      <c r="D113" s="32"/>
      <c r="E113" s="32"/>
      <c r="F113" s="25" t="str">
        <f>E15</f>
        <v>Správa železnic, státní organizace</v>
      </c>
      <c r="G113" s="32"/>
      <c r="H113" s="32"/>
      <c r="I113" s="27" t="s">
        <v>32</v>
      </c>
      <c r="J113" s="30" t="str">
        <f>E21</f>
        <v>DMC Havlíčkův Brod, s.r.o.</v>
      </c>
      <c r="K113" s="32"/>
      <c r="L113" s="42"/>
      <c r="S113" s="32"/>
      <c r="T113" s="32"/>
      <c r="U113" s="32"/>
      <c r="V113" s="32"/>
      <c r="W113" s="32"/>
      <c r="X113" s="32"/>
      <c r="Y113" s="32"/>
      <c r="Z113" s="32"/>
      <c r="AA113" s="32"/>
      <c r="AB113" s="32"/>
      <c r="AC113" s="32"/>
      <c r="AD113" s="32"/>
      <c r="AE113" s="32"/>
    </row>
    <row r="114" spans="1:31" s="2" customFormat="1" ht="25.7" customHeight="1">
      <c r="A114" s="32"/>
      <c r="B114" s="33"/>
      <c r="C114" s="27" t="s">
        <v>30</v>
      </c>
      <c r="D114" s="32"/>
      <c r="E114" s="32"/>
      <c r="F114" s="25" t="str">
        <f>IF(E18="","",E18)</f>
        <v>Vyplň údaj</v>
      </c>
      <c r="G114" s="32"/>
      <c r="H114" s="32"/>
      <c r="I114" s="27" t="s">
        <v>37</v>
      </c>
      <c r="J114" s="30" t="str">
        <f>E24</f>
        <v>DMC Havlíčkův Brod, s.r.o.</v>
      </c>
      <c r="K114" s="32"/>
      <c r="L114" s="42"/>
      <c r="S114" s="32"/>
      <c r="T114" s="32"/>
      <c r="U114" s="32"/>
      <c r="V114" s="32"/>
      <c r="W114" s="32"/>
      <c r="X114" s="32"/>
      <c r="Y114" s="32"/>
      <c r="Z114" s="32"/>
      <c r="AA114" s="32"/>
      <c r="AB114" s="32"/>
      <c r="AC114" s="32"/>
      <c r="AD114" s="32"/>
      <c r="AE114" s="32"/>
    </row>
    <row r="115" spans="1:31" s="2" customFormat="1" ht="10.35" customHeight="1">
      <c r="A115" s="32"/>
      <c r="B115" s="33"/>
      <c r="C115" s="32"/>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10" customFormat="1" ht="29.25" customHeight="1">
      <c r="A116" s="121"/>
      <c r="B116" s="122"/>
      <c r="C116" s="123" t="s">
        <v>193</v>
      </c>
      <c r="D116" s="124" t="s">
        <v>64</v>
      </c>
      <c r="E116" s="124" t="s">
        <v>60</v>
      </c>
      <c r="F116" s="124" t="s">
        <v>61</v>
      </c>
      <c r="G116" s="124" t="s">
        <v>194</v>
      </c>
      <c r="H116" s="124" t="s">
        <v>195</v>
      </c>
      <c r="I116" s="124" t="s">
        <v>196</v>
      </c>
      <c r="J116" s="125" t="s">
        <v>188</v>
      </c>
      <c r="K116" s="126" t="s">
        <v>197</v>
      </c>
      <c r="L116" s="127"/>
      <c r="M116" s="62" t="s">
        <v>1</v>
      </c>
      <c r="N116" s="63" t="s">
        <v>43</v>
      </c>
      <c r="O116" s="63" t="s">
        <v>198</v>
      </c>
      <c r="P116" s="63" t="s">
        <v>199</v>
      </c>
      <c r="Q116" s="63" t="s">
        <v>200</v>
      </c>
      <c r="R116" s="63" t="s">
        <v>201</v>
      </c>
      <c r="S116" s="63" t="s">
        <v>202</v>
      </c>
      <c r="T116" s="64" t="s">
        <v>203</v>
      </c>
      <c r="U116" s="121"/>
      <c r="V116" s="121"/>
      <c r="W116" s="121"/>
      <c r="X116" s="121"/>
      <c r="Y116" s="121"/>
      <c r="Z116" s="121"/>
      <c r="AA116" s="121"/>
      <c r="AB116" s="121"/>
      <c r="AC116" s="121"/>
      <c r="AD116" s="121"/>
      <c r="AE116" s="121"/>
    </row>
    <row r="117" spans="1:63" s="2" customFormat="1" ht="22.9" customHeight="1">
      <c r="A117" s="32"/>
      <c r="B117" s="33"/>
      <c r="C117" s="69" t="s">
        <v>204</v>
      </c>
      <c r="D117" s="32"/>
      <c r="E117" s="32"/>
      <c r="F117" s="32"/>
      <c r="G117" s="32"/>
      <c r="H117" s="32"/>
      <c r="I117" s="32"/>
      <c r="J117" s="128">
        <f>BK117</f>
        <v>0</v>
      </c>
      <c r="K117" s="32"/>
      <c r="L117" s="33"/>
      <c r="M117" s="65"/>
      <c r="N117" s="56"/>
      <c r="O117" s="66"/>
      <c r="P117" s="129">
        <f>P118</f>
        <v>0</v>
      </c>
      <c r="Q117" s="66"/>
      <c r="R117" s="129">
        <f>R118</f>
        <v>0</v>
      </c>
      <c r="S117" s="66"/>
      <c r="T117" s="130">
        <f>T118</f>
        <v>0</v>
      </c>
      <c r="U117" s="32"/>
      <c r="V117" s="32"/>
      <c r="W117" s="32"/>
      <c r="X117" s="32"/>
      <c r="Y117" s="32"/>
      <c r="Z117" s="32"/>
      <c r="AA117" s="32"/>
      <c r="AB117" s="32"/>
      <c r="AC117" s="32"/>
      <c r="AD117" s="32"/>
      <c r="AE117" s="32"/>
      <c r="AT117" s="17" t="s">
        <v>78</v>
      </c>
      <c r="AU117" s="17" t="s">
        <v>190</v>
      </c>
      <c r="BK117" s="131">
        <f>BK118</f>
        <v>0</v>
      </c>
    </row>
    <row r="118" spans="2:63" s="11" customFormat="1" ht="25.9" customHeight="1">
      <c r="B118" s="132"/>
      <c r="D118" s="133" t="s">
        <v>78</v>
      </c>
      <c r="E118" s="134" t="s">
        <v>608</v>
      </c>
      <c r="F118" s="134" t="s">
        <v>609</v>
      </c>
      <c r="I118" s="135"/>
      <c r="J118" s="136">
        <f>BK118</f>
        <v>0</v>
      </c>
      <c r="L118" s="132"/>
      <c r="M118" s="137"/>
      <c r="N118" s="138"/>
      <c r="O118" s="138"/>
      <c r="P118" s="139">
        <f>SUM(P119:P166)</f>
        <v>0</v>
      </c>
      <c r="Q118" s="138"/>
      <c r="R118" s="139">
        <f>SUM(R119:R166)</f>
        <v>0</v>
      </c>
      <c r="S118" s="138"/>
      <c r="T118" s="140">
        <f>SUM(T119:T166)</f>
        <v>0</v>
      </c>
      <c r="AR118" s="133" t="s">
        <v>212</v>
      </c>
      <c r="AT118" s="141" t="s">
        <v>78</v>
      </c>
      <c r="AU118" s="141" t="s">
        <v>79</v>
      </c>
      <c r="AY118" s="133" t="s">
        <v>207</v>
      </c>
      <c r="BK118" s="142">
        <f>SUM(BK119:BK166)</f>
        <v>0</v>
      </c>
    </row>
    <row r="119" spans="1:65" s="2" customFormat="1" ht="21.75" customHeight="1">
      <c r="A119" s="32"/>
      <c r="B119" s="143"/>
      <c r="C119" s="144" t="s">
        <v>87</v>
      </c>
      <c r="D119" s="144" t="s">
        <v>208</v>
      </c>
      <c r="E119" s="145" t="s">
        <v>610</v>
      </c>
      <c r="F119" s="146" t="s">
        <v>611</v>
      </c>
      <c r="G119" s="147" t="s">
        <v>612</v>
      </c>
      <c r="H119" s="148">
        <v>150</v>
      </c>
      <c r="I119" s="149"/>
      <c r="J119" s="150">
        <f>ROUND(I119*H119,2)</f>
        <v>0</v>
      </c>
      <c r="K119" s="151"/>
      <c r="L119" s="33"/>
      <c r="M119" s="152" t="s">
        <v>1</v>
      </c>
      <c r="N119" s="153" t="s">
        <v>44</v>
      </c>
      <c r="O119" s="58"/>
      <c r="P119" s="154">
        <f>O119*H119</f>
        <v>0</v>
      </c>
      <c r="Q119" s="154">
        <v>0</v>
      </c>
      <c r="R119" s="154">
        <f>Q119*H119</f>
        <v>0</v>
      </c>
      <c r="S119" s="154">
        <v>0</v>
      </c>
      <c r="T119" s="155">
        <f>S119*H119</f>
        <v>0</v>
      </c>
      <c r="U119" s="32"/>
      <c r="V119" s="32"/>
      <c r="W119" s="32"/>
      <c r="X119" s="32"/>
      <c r="Y119" s="32"/>
      <c r="Z119" s="32"/>
      <c r="AA119" s="32"/>
      <c r="AB119" s="32"/>
      <c r="AC119" s="32"/>
      <c r="AD119" s="32"/>
      <c r="AE119" s="32"/>
      <c r="AR119" s="156" t="s">
        <v>87</v>
      </c>
      <c r="AT119" s="156" t="s">
        <v>208</v>
      </c>
      <c r="AU119" s="156" t="s">
        <v>87</v>
      </c>
      <c r="AY119" s="17" t="s">
        <v>207</v>
      </c>
      <c r="BE119" s="157">
        <f>IF(N119="základní",J119,0)</f>
        <v>0</v>
      </c>
      <c r="BF119" s="157">
        <f>IF(N119="snížená",J119,0)</f>
        <v>0</v>
      </c>
      <c r="BG119" s="157">
        <f>IF(N119="zákl. přenesená",J119,0)</f>
        <v>0</v>
      </c>
      <c r="BH119" s="157">
        <f>IF(N119="sníž. přenesená",J119,0)</f>
        <v>0</v>
      </c>
      <c r="BI119" s="157">
        <f>IF(N119="nulová",J119,0)</f>
        <v>0</v>
      </c>
      <c r="BJ119" s="17" t="s">
        <v>87</v>
      </c>
      <c r="BK119" s="157">
        <f>ROUND(I119*H119,2)</f>
        <v>0</v>
      </c>
      <c r="BL119" s="17" t="s">
        <v>87</v>
      </c>
      <c r="BM119" s="156" t="s">
        <v>613</v>
      </c>
    </row>
    <row r="120" spans="1:47" s="2" customFormat="1" ht="12">
      <c r="A120" s="32"/>
      <c r="B120" s="33"/>
      <c r="C120" s="32"/>
      <c r="D120" s="158" t="s">
        <v>213</v>
      </c>
      <c r="E120" s="32"/>
      <c r="F120" s="159" t="s">
        <v>611</v>
      </c>
      <c r="G120" s="32"/>
      <c r="H120" s="32"/>
      <c r="I120" s="160"/>
      <c r="J120" s="32"/>
      <c r="K120" s="32"/>
      <c r="L120" s="33"/>
      <c r="M120" s="161"/>
      <c r="N120" s="162"/>
      <c r="O120" s="58"/>
      <c r="P120" s="58"/>
      <c r="Q120" s="58"/>
      <c r="R120" s="58"/>
      <c r="S120" s="58"/>
      <c r="T120" s="59"/>
      <c r="U120" s="32"/>
      <c r="V120" s="32"/>
      <c r="W120" s="32"/>
      <c r="X120" s="32"/>
      <c r="Y120" s="32"/>
      <c r="Z120" s="32"/>
      <c r="AA120" s="32"/>
      <c r="AB120" s="32"/>
      <c r="AC120" s="32"/>
      <c r="AD120" s="32"/>
      <c r="AE120" s="32"/>
      <c r="AT120" s="17" t="s">
        <v>213</v>
      </c>
      <c r="AU120" s="17" t="s">
        <v>87</v>
      </c>
    </row>
    <row r="121" spans="1:65" s="2" customFormat="1" ht="21.75" customHeight="1">
      <c r="A121" s="32"/>
      <c r="B121" s="143"/>
      <c r="C121" s="144" t="s">
        <v>89</v>
      </c>
      <c r="D121" s="144" t="s">
        <v>208</v>
      </c>
      <c r="E121" s="145" t="s">
        <v>614</v>
      </c>
      <c r="F121" s="146" t="s">
        <v>615</v>
      </c>
      <c r="G121" s="147" t="s">
        <v>333</v>
      </c>
      <c r="H121" s="148">
        <v>2</v>
      </c>
      <c r="I121" s="149"/>
      <c r="J121" s="150">
        <f>ROUND(I121*H121,2)</f>
        <v>0</v>
      </c>
      <c r="K121" s="151"/>
      <c r="L121" s="33"/>
      <c r="M121" s="152" t="s">
        <v>1</v>
      </c>
      <c r="N121" s="153" t="s">
        <v>44</v>
      </c>
      <c r="O121" s="58"/>
      <c r="P121" s="154">
        <f>O121*H121</f>
        <v>0</v>
      </c>
      <c r="Q121" s="154">
        <v>0</v>
      </c>
      <c r="R121" s="154">
        <f>Q121*H121</f>
        <v>0</v>
      </c>
      <c r="S121" s="154">
        <v>0</v>
      </c>
      <c r="T121" s="155">
        <f>S121*H121</f>
        <v>0</v>
      </c>
      <c r="U121" s="32"/>
      <c r="V121" s="32"/>
      <c r="W121" s="32"/>
      <c r="X121" s="32"/>
      <c r="Y121" s="32"/>
      <c r="Z121" s="32"/>
      <c r="AA121" s="32"/>
      <c r="AB121" s="32"/>
      <c r="AC121" s="32"/>
      <c r="AD121" s="32"/>
      <c r="AE121" s="32"/>
      <c r="AR121" s="156" t="s">
        <v>87</v>
      </c>
      <c r="AT121" s="156" t="s">
        <v>208</v>
      </c>
      <c r="AU121" s="156" t="s">
        <v>87</v>
      </c>
      <c r="AY121" s="17" t="s">
        <v>207</v>
      </c>
      <c r="BE121" s="157">
        <f>IF(N121="základní",J121,0)</f>
        <v>0</v>
      </c>
      <c r="BF121" s="157">
        <f>IF(N121="snížená",J121,0)</f>
        <v>0</v>
      </c>
      <c r="BG121" s="157">
        <f>IF(N121="zákl. přenesená",J121,0)</f>
        <v>0</v>
      </c>
      <c r="BH121" s="157">
        <f>IF(N121="sníž. přenesená",J121,0)</f>
        <v>0</v>
      </c>
      <c r="BI121" s="157">
        <f>IF(N121="nulová",J121,0)</f>
        <v>0</v>
      </c>
      <c r="BJ121" s="17" t="s">
        <v>87</v>
      </c>
      <c r="BK121" s="157">
        <f>ROUND(I121*H121,2)</f>
        <v>0</v>
      </c>
      <c r="BL121" s="17" t="s">
        <v>87</v>
      </c>
      <c r="BM121" s="156" t="s">
        <v>616</v>
      </c>
    </row>
    <row r="122" spans="1:47" s="2" customFormat="1" ht="48.75">
      <c r="A122" s="32"/>
      <c r="B122" s="33"/>
      <c r="C122" s="32"/>
      <c r="D122" s="158" t="s">
        <v>213</v>
      </c>
      <c r="E122" s="32"/>
      <c r="F122" s="159" t="s">
        <v>617</v>
      </c>
      <c r="G122" s="32"/>
      <c r="H122" s="32"/>
      <c r="I122" s="160"/>
      <c r="J122" s="32"/>
      <c r="K122" s="32"/>
      <c r="L122" s="33"/>
      <c r="M122" s="161"/>
      <c r="N122" s="162"/>
      <c r="O122" s="58"/>
      <c r="P122" s="58"/>
      <c r="Q122" s="58"/>
      <c r="R122" s="58"/>
      <c r="S122" s="58"/>
      <c r="T122" s="59"/>
      <c r="U122" s="32"/>
      <c r="V122" s="32"/>
      <c r="W122" s="32"/>
      <c r="X122" s="32"/>
      <c r="Y122" s="32"/>
      <c r="Z122" s="32"/>
      <c r="AA122" s="32"/>
      <c r="AB122" s="32"/>
      <c r="AC122" s="32"/>
      <c r="AD122" s="32"/>
      <c r="AE122" s="32"/>
      <c r="AT122" s="17" t="s">
        <v>213</v>
      </c>
      <c r="AU122" s="17" t="s">
        <v>87</v>
      </c>
    </row>
    <row r="123" spans="1:65" s="2" customFormat="1" ht="21.75" customHeight="1">
      <c r="A123" s="32"/>
      <c r="B123" s="143"/>
      <c r="C123" s="144" t="s">
        <v>218</v>
      </c>
      <c r="D123" s="144" t="s">
        <v>208</v>
      </c>
      <c r="E123" s="145" t="s">
        <v>618</v>
      </c>
      <c r="F123" s="146" t="s">
        <v>619</v>
      </c>
      <c r="G123" s="147" t="s">
        <v>333</v>
      </c>
      <c r="H123" s="148">
        <v>1</v>
      </c>
      <c r="I123" s="149"/>
      <c r="J123" s="150">
        <f>ROUND(I123*H123,2)</f>
        <v>0</v>
      </c>
      <c r="K123" s="151"/>
      <c r="L123" s="33"/>
      <c r="M123" s="152" t="s">
        <v>1</v>
      </c>
      <c r="N123" s="153" t="s">
        <v>44</v>
      </c>
      <c r="O123" s="58"/>
      <c r="P123" s="154">
        <f>O123*H123</f>
        <v>0</v>
      </c>
      <c r="Q123" s="154">
        <v>0</v>
      </c>
      <c r="R123" s="154">
        <f>Q123*H123</f>
        <v>0</v>
      </c>
      <c r="S123" s="154">
        <v>0</v>
      </c>
      <c r="T123" s="155">
        <f>S123*H123</f>
        <v>0</v>
      </c>
      <c r="U123" s="32"/>
      <c r="V123" s="32"/>
      <c r="W123" s="32"/>
      <c r="X123" s="32"/>
      <c r="Y123" s="32"/>
      <c r="Z123" s="32"/>
      <c r="AA123" s="32"/>
      <c r="AB123" s="32"/>
      <c r="AC123" s="32"/>
      <c r="AD123" s="32"/>
      <c r="AE123" s="32"/>
      <c r="AR123" s="156" t="s">
        <v>87</v>
      </c>
      <c r="AT123" s="156" t="s">
        <v>208</v>
      </c>
      <c r="AU123" s="156" t="s">
        <v>87</v>
      </c>
      <c r="AY123" s="17" t="s">
        <v>207</v>
      </c>
      <c r="BE123" s="157">
        <f>IF(N123="základní",J123,0)</f>
        <v>0</v>
      </c>
      <c r="BF123" s="157">
        <f>IF(N123="snížená",J123,0)</f>
        <v>0</v>
      </c>
      <c r="BG123" s="157">
        <f>IF(N123="zákl. přenesená",J123,0)</f>
        <v>0</v>
      </c>
      <c r="BH123" s="157">
        <f>IF(N123="sníž. přenesená",J123,0)</f>
        <v>0</v>
      </c>
      <c r="BI123" s="157">
        <f>IF(N123="nulová",J123,0)</f>
        <v>0</v>
      </c>
      <c r="BJ123" s="17" t="s">
        <v>87</v>
      </c>
      <c r="BK123" s="157">
        <f>ROUND(I123*H123,2)</f>
        <v>0</v>
      </c>
      <c r="BL123" s="17" t="s">
        <v>87</v>
      </c>
      <c r="BM123" s="156" t="s">
        <v>620</v>
      </c>
    </row>
    <row r="124" spans="1:47" s="2" customFormat="1" ht="19.5">
      <c r="A124" s="32"/>
      <c r="B124" s="33"/>
      <c r="C124" s="32"/>
      <c r="D124" s="158" t="s">
        <v>213</v>
      </c>
      <c r="E124" s="32"/>
      <c r="F124" s="159" t="s">
        <v>621</v>
      </c>
      <c r="G124" s="32"/>
      <c r="H124" s="32"/>
      <c r="I124" s="160"/>
      <c r="J124" s="32"/>
      <c r="K124" s="32"/>
      <c r="L124" s="33"/>
      <c r="M124" s="161"/>
      <c r="N124" s="162"/>
      <c r="O124" s="58"/>
      <c r="P124" s="58"/>
      <c r="Q124" s="58"/>
      <c r="R124" s="58"/>
      <c r="S124" s="58"/>
      <c r="T124" s="59"/>
      <c r="U124" s="32"/>
      <c r="V124" s="32"/>
      <c r="W124" s="32"/>
      <c r="X124" s="32"/>
      <c r="Y124" s="32"/>
      <c r="Z124" s="32"/>
      <c r="AA124" s="32"/>
      <c r="AB124" s="32"/>
      <c r="AC124" s="32"/>
      <c r="AD124" s="32"/>
      <c r="AE124" s="32"/>
      <c r="AT124" s="17" t="s">
        <v>213</v>
      </c>
      <c r="AU124" s="17" t="s">
        <v>87</v>
      </c>
    </row>
    <row r="125" spans="1:65" s="2" customFormat="1" ht="21.75" customHeight="1">
      <c r="A125" s="32"/>
      <c r="B125" s="143"/>
      <c r="C125" s="144" t="s">
        <v>212</v>
      </c>
      <c r="D125" s="144" t="s">
        <v>208</v>
      </c>
      <c r="E125" s="145" t="s">
        <v>622</v>
      </c>
      <c r="F125" s="146" t="s">
        <v>623</v>
      </c>
      <c r="G125" s="147" t="s">
        <v>333</v>
      </c>
      <c r="H125" s="148">
        <v>1</v>
      </c>
      <c r="I125" s="149"/>
      <c r="J125" s="150">
        <f>ROUND(I125*H125,2)</f>
        <v>0</v>
      </c>
      <c r="K125" s="151"/>
      <c r="L125" s="33"/>
      <c r="M125" s="152" t="s">
        <v>1</v>
      </c>
      <c r="N125" s="153" t="s">
        <v>44</v>
      </c>
      <c r="O125" s="58"/>
      <c r="P125" s="154">
        <f>O125*H125</f>
        <v>0</v>
      </c>
      <c r="Q125" s="154">
        <v>0</v>
      </c>
      <c r="R125" s="154">
        <f>Q125*H125</f>
        <v>0</v>
      </c>
      <c r="S125" s="154">
        <v>0</v>
      </c>
      <c r="T125" s="155">
        <f>S125*H125</f>
        <v>0</v>
      </c>
      <c r="U125" s="32"/>
      <c r="V125" s="32"/>
      <c r="W125" s="32"/>
      <c r="X125" s="32"/>
      <c r="Y125" s="32"/>
      <c r="Z125" s="32"/>
      <c r="AA125" s="32"/>
      <c r="AB125" s="32"/>
      <c r="AC125" s="32"/>
      <c r="AD125" s="32"/>
      <c r="AE125" s="32"/>
      <c r="AR125" s="156" t="s">
        <v>87</v>
      </c>
      <c r="AT125" s="156" t="s">
        <v>208</v>
      </c>
      <c r="AU125" s="156" t="s">
        <v>87</v>
      </c>
      <c r="AY125" s="17" t="s">
        <v>207</v>
      </c>
      <c r="BE125" s="157">
        <f>IF(N125="základní",J125,0)</f>
        <v>0</v>
      </c>
      <c r="BF125" s="157">
        <f>IF(N125="snížená",J125,0)</f>
        <v>0</v>
      </c>
      <c r="BG125" s="157">
        <f>IF(N125="zákl. přenesená",J125,0)</f>
        <v>0</v>
      </c>
      <c r="BH125" s="157">
        <f>IF(N125="sníž. přenesená",J125,0)</f>
        <v>0</v>
      </c>
      <c r="BI125" s="157">
        <f>IF(N125="nulová",J125,0)</f>
        <v>0</v>
      </c>
      <c r="BJ125" s="17" t="s">
        <v>87</v>
      </c>
      <c r="BK125" s="157">
        <f>ROUND(I125*H125,2)</f>
        <v>0</v>
      </c>
      <c r="BL125" s="17" t="s">
        <v>87</v>
      </c>
      <c r="BM125" s="156" t="s">
        <v>624</v>
      </c>
    </row>
    <row r="126" spans="1:47" s="2" customFormat="1" ht="19.5">
      <c r="A126" s="32"/>
      <c r="B126" s="33"/>
      <c r="C126" s="32"/>
      <c r="D126" s="158" t="s">
        <v>213</v>
      </c>
      <c r="E126" s="32"/>
      <c r="F126" s="159" t="s">
        <v>625</v>
      </c>
      <c r="G126" s="32"/>
      <c r="H126" s="32"/>
      <c r="I126" s="160"/>
      <c r="J126" s="32"/>
      <c r="K126" s="32"/>
      <c r="L126" s="33"/>
      <c r="M126" s="161"/>
      <c r="N126" s="162"/>
      <c r="O126" s="58"/>
      <c r="P126" s="58"/>
      <c r="Q126" s="58"/>
      <c r="R126" s="58"/>
      <c r="S126" s="58"/>
      <c r="T126" s="59"/>
      <c r="U126" s="32"/>
      <c r="V126" s="32"/>
      <c r="W126" s="32"/>
      <c r="X126" s="32"/>
      <c r="Y126" s="32"/>
      <c r="Z126" s="32"/>
      <c r="AA126" s="32"/>
      <c r="AB126" s="32"/>
      <c r="AC126" s="32"/>
      <c r="AD126" s="32"/>
      <c r="AE126" s="32"/>
      <c r="AT126" s="17" t="s">
        <v>213</v>
      </c>
      <c r="AU126" s="17" t="s">
        <v>87</v>
      </c>
    </row>
    <row r="127" spans="1:65" s="2" customFormat="1" ht="21.75" customHeight="1">
      <c r="A127" s="32"/>
      <c r="B127" s="143"/>
      <c r="C127" s="144" t="s">
        <v>225</v>
      </c>
      <c r="D127" s="144" t="s">
        <v>208</v>
      </c>
      <c r="E127" s="145" t="s">
        <v>626</v>
      </c>
      <c r="F127" s="146" t="s">
        <v>627</v>
      </c>
      <c r="G127" s="147" t="s">
        <v>333</v>
      </c>
      <c r="H127" s="148">
        <v>5</v>
      </c>
      <c r="I127" s="149"/>
      <c r="J127" s="150">
        <f>ROUND(I127*H127,2)</f>
        <v>0</v>
      </c>
      <c r="K127" s="151"/>
      <c r="L127" s="33"/>
      <c r="M127" s="152" t="s">
        <v>1</v>
      </c>
      <c r="N127" s="153" t="s">
        <v>44</v>
      </c>
      <c r="O127" s="58"/>
      <c r="P127" s="154">
        <f>O127*H127</f>
        <v>0</v>
      </c>
      <c r="Q127" s="154">
        <v>0</v>
      </c>
      <c r="R127" s="154">
        <f>Q127*H127</f>
        <v>0</v>
      </c>
      <c r="S127" s="154">
        <v>0</v>
      </c>
      <c r="T127" s="155">
        <f>S127*H127</f>
        <v>0</v>
      </c>
      <c r="U127" s="32"/>
      <c r="V127" s="32"/>
      <c r="W127" s="32"/>
      <c r="X127" s="32"/>
      <c r="Y127" s="32"/>
      <c r="Z127" s="32"/>
      <c r="AA127" s="32"/>
      <c r="AB127" s="32"/>
      <c r="AC127" s="32"/>
      <c r="AD127" s="32"/>
      <c r="AE127" s="32"/>
      <c r="AR127" s="156" t="s">
        <v>87</v>
      </c>
      <c r="AT127" s="156" t="s">
        <v>208</v>
      </c>
      <c r="AU127" s="156" t="s">
        <v>87</v>
      </c>
      <c r="AY127" s="17" t="s">
        <v>207</v>
      </c>
      <c r="BE127" s="157">
        <f>IF(N127="základní",J127,0)</f>
        <v>0</v>
      </c>
      <c r="BF127" s="157">
        <f>IF(N127="snížená",J127,0)</f>
        <v>0</v>
      </c>
      <c r="BG127" s="157">
        <f>IF(N127="zákl. přenesená",J127,0)</f>
        <v>0</v>
      </c>
      <c r="BH127" s="157">
        <f>IF(N127="sníž. přenesená",J127,0)</f>
        <v>0</v>
      </c>
      <c r="BI127" s="157">
        <f>IF(N127="nulová",J127,0)</f>
        <v>0</v>
      </c>
      <c r="BJ127" s="17" t="s">
        <v>87</v>
      </c>
      <c r="BK127" s="157">
        <f>ROUND(I127*H127,2)</f>
        <v>0</v>
      </c>
      <c r="BL127" s="17" t="s">
        <v>87</v>
      </c>
      <c r="BM127" s="156" t="s">
        <v>628</v>
      </c>
    </row>
    <row r="128" spans="1:47" s="2" customFormat="1" ht="48.75">
      <c r="A128" s="32"/>
      <c r="B128" s="33"/>
      <c r="C128" s="32"/>
      <c r="D128" s="158" t="s">
        <v>213</v>
      </c>
      <c r="E128" s="32"/>
      <c r="F128" s="159" t="s">
        <v>629</v>
      </c>
      <c r="G128" s="32"/>
      <c r="H128" s="32"/>
      <c r="I128" s="160"/>
      <c r="J128" s="32"/>
      <c r="K128" s="32"/>
      <c r="L128" s="33"/>
      <c r="M128" s="161"/>
      <c r="N128" s="162"/>
      <c r="O128" s="58"/>
      <c r="P128" s="58"/>
      <c r="Q128" s="58"/>
      <c r="R128" s="58"/>
      <c r="S128" s="58"/>
      <c r="T128" s="59"/>
      <c r="U128" s="32"/>
      <c r="V128" s="32"/>
      <c r="W128" s="32"/>
      <c r="X128" s="32"/>
      <c r="Y128" s="32"/>
      <c r="Z128" s="32"/>
      <c r="AA128" s="32"/>
      <c r="AB128" s="32"/>
      <c r="AC128" s="32"/>
      <c r="AD128" s="32"/>
      <c r="AE128" s="32"/>
      <c r="AT128" s="17" t="s">
        <v>213</v>
      </c>
      <c r="AU128" s="17" t="s">
        <v>87</v>
      </c>
    </row>
    <row r="129" spans="1:65" s="2" customFormat="1" ht="21.75" customHeight="1">
      <c r="A129" s="32"/>
      <c r="B129" s="143"/>
      <c r="C129" s="144" t="s">
        <v>221</v>
      </c>
      <c r="D129" s="144" t="s">
        <v>208</v>
      </c>
      <c r="E129" s="145" t="s">
        <v>630</v>
      </c>
      <c r="F129" s="146" t="s">
        <v>631</v>
      </c>
      <c r="G129" s="147" t="s">
        <v>333</v>
      </c>
      <c r="H129" s="148">
        <v>5</v>
      </c>
      <c r="I129" s="149"/>
      <c r="J129" s="150">
        <f>ROUND(I129*H129,2)</f>
        <v>0</v>
      </c>
      <c r="K129" s="151"/>
      <c r="L129" s="33"/>
      <c r="M129" s="152" t="s">
        <v>1</v>
      </c>
      <c r="N129" s="153" t="s">
        <v>44</v>
      </c>
      <c r="O129" s="58"/>
      <c r="P129" s="154">
        <f>O129*H129</f>
        <v>0</v>
      </c>
      <c r="Q129" s="154">
        <v>0</v>
      </c>
      <c r="R129" s="154">
        <f>Q129*H129</f>
        <v>0</v>
      </c>
      <c r="S129" s="154">
        <v>0</v>
      </c>
      <c r="T129" s="155">
        <f>S129*H129</f>
        <v>0</v>
      </c>
      <c r="U129" s="32"/>
      <c r="V129" s="32"/>
      <c r="W129" s="32"/>
      <c r="X129" s="32"/>
      <c r="Y129" s="32"/>
      <c r="Z129" s="32"/>
      <c r="AA129" s="32"/>
      <c r="AB129" s="32"/>
      <c r="AC129" s="32"/>
      <c r="AD129" s="32"/>
      <c r="AE129" s="32"/>
      <c r="AR129" s="156" t="s">
        <v>87</v>
      </c>
      <c r="AT129" s="156" t="s">
        <v>208</v>
      </c>
      <c r="AU129" s="156" t="s">
        <v>87</v>
      </c>
      <c r="AY129" s="17" t="s">
        <v>207</v>
      </c>
      <c r="BE129" s="157">
        <f>IF(N129="základní",J129,0)</f>
        <v>0</v>
      </c>
      <c r="BF129" s="157">
        <f>IF(N129="snížená",J129,0)</f>
        <v>0</v>
      </c>
      <c r="BG129" s="157">
        <f>IF(N129="zákl. přenesená",J129,0)</f>
        <v>0</v>
      </c>
      <c r="BH129" s="157">
        <f>IF(N129="sníž. přenesená",J129,0)</f>
        <v>0</v>
      </c>
      <c r="BI129" s="157">
        <f>IF(N129="nulová",J129,0)</f>
        <v>0</v>
      </c>
      <c r="BJ129" s="17" t="s">
        <v>87</v>
      </c>
      <c r="BK129" s="157">
        <f>ROUND(I129*H129,2)</f>
        <v>0</v>
      </c>
      <c r="BL129" s="17" t="s">
        <v>87</v>
      </c>
      <c r="BM129" s="156" t="s">
        <v>632</v>
      </c>
    </row>
    <row r="130" spans="1:47" s="2" customFormat="1" ht="19.5">
      <c r="A130" s="32"/>
      <c r="B130" s="33"/>
      <c r="C130" s="32"/>
      <c r="D130" s="158" t="s">
        <v>213</v>
      </c>
      <c r="E130" s="32"/>
      <c r="F130" s="159" t="s">
        <v>631</v>
      </c>
      <c r="G130" s="32"/>
      <c r="H130" s="32"/>
      <c r="I130" s="160"/>
      <c r="J130" s="32"/>
      <c r="K130" s="32"/>
      <c r="L130" s="33"/>
      <c r="M130" s="161"/>
      <c r="N130" s="162"/>
      <c r="O130" s="58"/>
      <c r="P130" s="58"/>
      <c r="Q130" s="58"/>
      <c r="R130" s="58"/>
      <c r="S130" s="58"/>
      <c r="T130" s="59"/>
      <c r="U130" s="32"/>
      <c r="V130" s="32"/>
      <c r="W130" s="32"/>
      <c r="X130" s="32"/>
      <c r="Y130" s="32"/>
      <c r="Z130" s="32"/>
      <c r="AA130" s="32"/>
      <c r="AB130" s="32"/>
      <c r="AC130" s="32"/>
      <c r="AD130" s="32"/>
      <c r="AE130" s="32"/>
      <c r="AT130" s="17" t="s">
        <v>213</v>
      </c>
      <c r="AU130" s="17" t="s">
        <v>87</v>
      </c>
    </row>
    <row r="131" spans="1:65" s="2" customFormat="1" ht="16.5" customHeight="1">
      <c r="A131" s="32"/>
      <c r="B131" s="143"/>
      <c r="C131" s="144" t="s">
        <v>232</v>
      </c>
      <c r="D131" s="144" t="s">
        <v>208</v>
      </c>
      <c r="E131" s="145" t="s">
        <v>633</v>
      </c>
      <c r="F131" s="146" t="s">
        <v>634</v>
      </c>
      <c r="G131" s="147" t="s">
        <v>333</v>
      </c>
      <c r="H131" s="148">
        <v>7</v>
      </c>
      <c r="I131" s="149"/>
      <c r="J131" s="150">
        <f>ROUND(I131*H131,2)</f>
        <v>0</v>
      </c>
      <c r="K131" s="151"/>
      <c r="L131" s="33"/>
      <c r="M131" s="152" t="s">
        <v>1</v>
      </c>
      <c r="N131" s="153" t="s">
        <v>44</v>
      </c>
      <c r="O131" s="58"/>
      <c r="P131" s="154">
        <f>O131*H131</f>
        <v>0</v>
      </c>
      <c r="Q131" s="154">
        <v>0</v>
      </c>
      <c r="R131" s="154">
        <f>Q131*H131</f>
        <v>0</v>
      </c>
      <c r="S131" s="154">
        <v>0</v>
      </c>
      <c r="T131" s="155">
        <f>S131*H131</f>
        <v>0</v>
      </c>
      <c r="U131" s="32"/>
      <c r="V131" s="32"/>
      <c r="W131" s="32"/>
      <c r="X131" s="32"/>
      <c r="Y131" s="32"/>
      <c r="Z131" s="32"/>
      <c r="AA131" s="32"/>
      <c r="AB131" s="32"/>
      <c r="AC131" s="32"/>
      <c r="AD131" s="32"/>
      <c r="AE131" s="32"/>
      <c r="AR131" s="156" t="s">
        <v>87</v>
      </c>
      <c r="AT131" s="156" t="s">
        <v>208</v>
      </c>
      <c r="AU131" s="156" t="s">
        <v>87</v>
      </c>
      <c r="AY131" s="17" t="s">
        <v>207</v>
      </c>
      <c r="BE131" s="157">
        <f>IF(N131="základní",J131,0)</f>
        <v>0</v>
      </c>
      <c r="BF131" s="157">
        <f>IF(N131="snížená",J131,0)</f>
        <v>0</v>
      </c>
      <c r="BG131" s="157">
        <f>IF(N131="zákl. přenesená",J131,0)</f>
        <v>0</v>
      </c>
      <c r="BH131" s="157">
        <f>IF(N131="sníž. přenesená",J131,0)</f>
        <v>0</v>
      </c>
      <c r="BI131" s="157">
        <f>IF(N131="nulová",J131,0)</f>
        <v>0</v>
      </c>
      <c r="BJ131" s="17" t="s">
        <v>87</v>
      </c>
      <c r="BK131" s="157">
        <f>ROUND(I131*H131,2)</f>
        <v>0</v>
      </c>
      <c r="BL131" s="17" t="s">
        <v>87</v>
      </c>
      <c r="BM131" s="156" t="s">
        <v>635</v>
      </c>
    </row>
    <row r="132" spans="1:47" s="2" customFormat="1" ht="19.5">
      <c r="A132" s="32"/>
      <c r="B132" s="33"/>
      <c r="C132" s="32"/>
      <c r="D132" s="158" t="s">
        <v>213</v>
      </c>
      <c r="E132" s="32"/>
      <c r="F132" s="159" t="s">
        <v>636</v>
      </c>
      <c r="G132" s="32"/>
      <c r="H132" s="32"/>
      <c r="I132" s="160"/>
      <c r="J132" s="32"/>
      <c r="K132" s="32"/>
      <c r="L132" s="33"/>
      <c r="M132" s="161"/>
      <c r="N132" s="162"/>
      <c r="O132" s="58"/>
      <c r="P132" s="58"/>
      <c r="Q132" s="58"/>
      <c r="R132" s="58"/>
      <c r="S132" s="58"/>
      <c r="T132" s="59"/>
      <c r="U132" s="32"/>
      <c r="V132" s="32"/>
      <c r="W132" s="32"/>
      <c r="X132" s="32"/>
      <c r="Y132" s="32"/>
      <c r="Z132" s="32"/>
      <c r="AA132" s="32"/>
      <c r="AB132" s="32"/>
      <c r="AC132" s="32"/>
      <c r="AD132" s="32"/>
      <c r="AE132" s="32"/>
      <c r="AT132" s="17" t="s">
        <v>213</v>
      </c>
      <c r="AU132" s="17" t="s">
        <v>87</v>
      </c>
    </row>
    <row r="133" spans="1:65" s="2" customFormat="1" ht="16.5" customHeight="1">
      <c r="A133" s="32"/>
      <c r="B133" s="143"/>
      <c r="C133" s="144" t="s">
        <v>224</v>
      </c>
      <c r="D133" s="144" t="s">
        <v>208</v>
      </c>
      <c r="E133" s="145" t="s">
        <v>637</v>
      </c>
      <c r="F133" s="146" t="s">
        <v>638</v>
      </c>
      <c r="G133" s="147" t="s">
        <v>333</v>
      </c>
      <c r="H133" s="148">
        <v>7</v>
      </c>
      <c r="I133" s="149"/>
      <c r="J133" s="150">
        <f>ROUND(I133*H133,2)</f>
        <v>0</v>
      </c>
      <c r="K133" s="151"/>
      <c r="L133" s="33"/>
      <c r="M133" s="152" t="s">
        <v>1</v>
      </c>
      <c r="N133" s="153" t="s">
        <v>44</v>
      </c>
      <c r="O133" s="58"/>
      <c r="P133" s="154">
        <f>O133*H133</f>
        <v>0</v>
      </c>
      <c r="Q133" s="154">
        <v>0</v>
      </c>
      <c r="R133" s="154">
        <f>Q133*H133</f>
        <v>0</v>
      </c>
      <c r="S133" s="154">
        <v>0</v>
      </c>
      <c r="T133" s="155">
        <f>S133*H133</f>
        <v>0</v>
      </c>
      <c r="U133" s="32"/>
      <c r="V133" s="32"/>
      <c r="W133" s="32"/>
      <c r="X133" s="32"/>
      <c r="Y133" s="32"/>
      <c r="Z133" s="32"/>
      <c r="AA133" s="32"/>
      <c r="AB133" s="32"/>
      <c r="AC133" s="32"/>
      <c r="AD133" s="32"/>
      <c r="AE133" s="32"/>
      <c r="AR133" s="156" t="s">
        <v>87</v>
      </c>
      <c r="AT133" s="156" t="s">
        <v>208</v>
      </c>
      <c r="AU133" s="156" t="s">
        <v>87</v>
      </c>
      <c r="AY133" s="17" t="s">
        <v>207</v>
      </c>
      <c r="BE133" s="157">
        <f>IF(N133="základní",J133,0)</f>
        <v>0</v>
      </c>
      <c r="BF133" s="157">
        <f>IF(N133="snížená",J133,0)</f>
        <v>0</v>
      </c>
      <c r="BG133" s="157">
        <f>IF(N133="zákl. přenesená",J133,0)</f>
        <v>0</v>
      </c>
      <c r="BH133" s="157">
        <f>IF(N133="sníž. přenesená",J133,0)</f>
        <v>0</v>
      </c>
      <c r="BI133" s="157">
        <f>IF(N133="nulová",J133,0)</f>
        <v>0</v>
      </c>
      <c r="BJ133" s="17" t="s">
        <v>87</v>
      </c>
      <c r="BK133" s="157">
        <f>ROUND(I133*H133,2)</f>
        <v>0</v>
      </c>
      <c r="BL133" s="17" t="s">
        <v>87</v>
      </c>
      <c r="BM133" s="156" t="s">
        <v>639</v>
      </c>
    </row>
    <row r="134" spans="1:47" s="2" customFormat="1" ht="12">
      <c r="A134" s="32"/>
      <c r="B134" s="33"/>
      <c r="C134" s="32"/>
      <c r="D134" s="158" t="s">
        <v>213</v>
      </c>
      <c r="E134" s="32"/>
      <c r="F134" s="159" t="s">
        <v>638</v>
      </c>
      <c r="G134" s="32"/>
      <c r="H134" s="32"/>
      <c r="I134" s="160"/>
      <c r="J134" s="32"/>
      <c r="K134" s="32"/>
      <c r="L134" s="33"/>
      <c r="M134" s="161"/>
      <c r="N134" s="162"/>
      <c r="O134" s="58"/>
      <c r="P134" s="58"/>
      <c r="Q134" s="58"/>
      <c r="R134" s="58"/>
      <c r="S134" s="58"/>
      <c r="T134" s="59"/>
      <c r="U134" s="32"/>
      <c r="V134" s="32"/>
      <c r="W134" s="32"/>
      <c r="X134" s="32"/>
      <c r="Y134" s="32"/>
      <c r="Z134" s="32"/>
      <c r="AA134" s="32"/>
      <c r="AB134" s="32"/>
      <c r="AC134" s="32"/>
      <c r="AD134" s="32"/>
      <c r="AE134" s="32"/>
      <c r="AT134" s="17" t="s">
        <v>213</v>
      </c>
      <c r="AU134" s="17" t="s">
        <v>87</v>
      </c>
    </row>
    <row r="135" spans="1:65" s="2" customFormat="1" ht="33" customHeight="1">
      <c r="A135" s="32"/>
      <c r="B135" s="143"/>
      <c r="C135" s="144" t="s">
        <v>239</v>
      </c>
      <c r="D135" s="144" t="s">
        <v>208</v>
      </c>
      <c r="E135" s="145" t="s">
        <v>640</v>
      </c>
      <c r="F135" s="146" t="s">
        <v>641</v>
      </c>
      <c r="G135" s="147" t="s">
        <v>333</v>
      </c>
      <c r="H135" s="148">
        <v>7</v>
      </c>
      <c r="I135" s="149"/>
      <c r="J135" s="150">
        <f>ROUND(I135*H135,2)</f>
        <v>0</v>
      </c>
      <c r="K135" s="151"/>
      <c r="L135" s="33"/>
      <c r="M135" s="152" t="s">
        <v>1</v>
      </c>
      <c r="N135" s="153" t="s">
        <v>44</v>
      </c>
      <c r="O135" s="58"/>
      <c r="P135" s="154">
        <f>O135*H135</f>
        <v>0</v>
      </c>
      <c r="Q135" s="154">
        <v>0</v>
      </c>
      <c r="R135" s="154">
        <f>Q135*H135</f>
        <v>0</v>
      </c>
      <c r="S135" s="154">
        <v>0</v>
      </c>
      <c r="T135" s="155">
        <f>S135*H135</f>
        <v>0</v>
      </c>
      <c r="U135" s="32"/>
      <c r="V135" s="32"/>
      <c r="W135" s="32"/>
      <c r="X135" s="32"/>
      <c r="Y135" s="32"/>
      <c r="Z135" s="32"/>
      <c r="AA135" s="32"/>
      <c r="AB135" s="32"/>
      <c r="AC135" s="32"/>
      <c r="AD135" s="32"/>
      <c r="AE135" s="32"/>
      <c r="AR135" s="156" t="s">
        <v>87</v>
      </c>
      <c r="AT135" s="156" t="s">
        <v>208</v>
      </c>
      <c r="AU135" s="156" t="s">
        <v>87</v>
      </c>
      <c r="AY135" s="17" t="s">
        <v>207</v>
      </c>
      <c r="BE135" s="157">
        <f>IF(N135="základní",J135,0)</f>
        <v>0</v>
      </c>
      <c r="BF135" s="157">
        <f>IF(N135="snížená",J135,0)</f>
        <v>0</v>
      </c>
      <c r="BG135" s="157">
        <f>IF(N135="zákl. přenesená",J135,0)</f>
        <v>0</v>
      </c>
      <c r="BH135" s="157">
        <f>IF(N135="sníž. přenesená",J135,0)</f>
        <v>0</v>
      </c>
      <c r="BI135" s="157">
        <f>IF(N135="nulová",J135,0)</f>
        <v>0</v>
      </c>
      <c r="BJ135" s="17" t="s">
        <v>87</v>
      </c>
      <c r="BK135" s="157">
        <f>ROUND(I135*H135,2)</f>
        <v>0</v>
      </c>
      <c r="BL135" s="17" t="s">
        <v>87</v>
      </c>
      <c r="BM135" s="156" t="s">
        <v>642</v>
      </c>
    </row>
    <row r="136" spans="1:47" s="2" customFormat="1" ht="19.5">
      <c r="A136" s="32"/>
      <c r="B136" s="33"/>
      <c r="C136" s="32"/>
      <c r="D136" s="158" t="s">
        <v>213</v>
      </c>
      <c r="E136" s="32"/>
      <c r="F136" s="159" t="s">
        <v>641</v>
      </c>
      <c r="G136" s="32"/>
      <c r="H136" s="32"/>
      <c r="I136" s="160"/>
      <c r="J136" s="32"/>
      <c r="K136" s="32"/>
      <c r="L136" s="33"/>
      <c r="M136" s="161"/>
      <c r="N136" s="162"/>
      <c r="O136" s="58"/>
      <c r="P136" s="58"/>
      <c r="Q136" s="58"/>
      <c r="R136" s="58"/>
      <c r="S136" s="58"/>
      <c r="T136" s="59"/>
      <c r="U136" s="32"/>
      <c r="V136" s="32"/>
      <c r="W136" s="32"/>
      <c r="X136" s="32"/>
      <c r="Y136" s="32"/>
      <c r="Z136" s="32"/>
      <c r="AA136" s="32"/>
      <c r="AB136" s="32"/>
      <c r="AC136" s="32"/>
      <c r="AD136" s="32"/>
      <c r="AE136" s="32"/>
      <c r="AT136" s="17" t="s">
        <v>213</v>
      </c>
      <c r="AU136" s="17" t="s">
        <v>87</v>
      </c>
    </row>
    <row r="137" spans="1:65" s="2" customFormat="1" ht="21.75" customHeight="1">
      <c r="A137" s="32"/>
      <c r="B137" s="143"/>
      <c r="C137" s="144" t="s">
        <v>228</v>
      </c>
      <c r="D137" s="144" t="s">
        <v>208</v>
      </c>
      <c r="E137" s="145" t="s">
        <v>643</v>
      </c>
      <c r="F137" s="146" t="s">
        <v>644</v>
      </c>
      <c r="G137" s="147" t="s">
        <v>333</v>
      </c>
      <c r="H137" s="148">
        <v>7</v>
      </c>
      <c r="I137" s="149"/>
      <c r="J137" s="150">
        <f>ROUND(I137*H137,2)</f>
        <v>0</v>
      </c>
      <c r="K137" s="151"/>
      <c r="L137" s="33"/>
      <c r="M137" s="152" t="s">
        <v>1</v>
      </c>
      <c r="N137" s="153" t="s">
        <v>44</v>
      </c>
      <c r="O137" s="58"/>
      <c r="P137" s="154">
        <f>O137*H137</f>
        <v>0</v>
      </c>
      <c r="Q137" s="154">
        <v>0</v>
      </c>
      <c r="R137" s="154">
        <f>Q137*H137</f>
        <v>0</v>
      </c>
      <c r="S137" s="154">
        <v>0</v>
      </c>
      <c r="T137" s="155">
        <f>S137*H137</f>
        <v>0</v>
      </c>
      <c r="U137" s="32"/>
      <c r="V137" s="32"/>
      <c r="W137" s="32"/>
      <c r="X137" s="32"/>
      <c r="Y137" s="32"/>
      <c r="Z137" s="32"/>
      <c r="AA137" s="32"/>
      <c r="AB137" s="32"/>
      <c r="AC137" s="32"/>
      <c r="AD137" s="32"/>
      <c r="AE137" s="32"/>
      <c r="AR137" s="156" t="s">
        <v>87</v>
      </c>
      <c r="AT137" s="156" t="s">
        <v>208</v>
      </c>
      <c r="AU137" s="156" t="s">
        <v>87</v>
      </c>
      <c r="AY137" s="17" t="s">
        <v>207</v>
      </c>
      <c r="BE137" s="157">
        <f>IF(N137="základní",J137,0)</f>
        <v>0</v>
      </c>
      <c r="BF137" s="157">
        <f>IF(N137="snížená",J137,0)</f>
        <v>0</v>
      </c>
      <c r="BG137" s="157">
        <f>IF(N137="zákl. přenesená",J137,0)</f>
        <v>0</v>
      </c>
      <c r="BH137" s="157">
        <f>IF(N137="sníž. přenesená",J137,0)</f>
        <v>0</v>
      </c>
      <c r="BI137" s="157">
        <f>IF(N137="nulová",J137,0)</f>
        <v>0</v>
      </c>
      <c r="BJ137" s="17" t="s">
        <v>87</v>
      </c>
      <c r="BK137" s="157">
        <f>ROUND(I137*H137,2)</f>
        <v>0</v>
      </c>
      <c r="BL137" s="17" t="s">
        <v>87</v>
      </c>
      <c r="BM137" s="156" t="s">
        <v>645</v>
      </c>
    </row>
    <row r="138" spans="1:47" s="2" customFormat="1" ht="19.5">
      <c r="A138" s="32"/>
      <c r="B138" s="33"/>
      <c r="C138" s="32"/>
      <c r="D138" s="158" t="s">
        <v>213</v>
      </c>
      <c r="E138" s="32"/>
      <c r="F138" s="159" t="s">
        <v>644</v>
      </c>
      <c r="G138" s="32"/>
      <c r="H138" s="32"/>
      <c r="I138" s="160"/>
      <c r="J138" s="32"/>
      <c r="K138" s="32"/>
      <c r="L138" s="33"/>
      <c r="M138" s="161"/>
      <c r="N138" s="162"/>
      <c r="O138" s="58"/>
      <c r="P138" s="58"/>
      <c r="Q138" s="58"/>
      <c r="R138" s="58"/>
      <c r="S138" s="58"/>
      <c r="T138" s="59"/>
      <c r="U138" s="32"/>
      <c r="V138" s="32"/>
      <c r="W138" s="32"/>
      <c r="X138" s="32"/>
      <c r="Y138" s="32"/>
      <c r="Z138" s="32"/>
      <c r="AA138" s="32"/>
      <c r="AB138" s="32"/>
      <c r="AC138" s="32"/>
      <c r="AD138" s="32"/>
      <c r="AE138" s="32"/>
      <c r="AT138" s="17" t="s">
        <v>213</v>
      </c>
      <c r="AU138" s="17" t="s">
        <v>87</v>
      </c>
    </row>
    <row r="139" spans="1:65" s="2" customFormat="1" ht="21.75" customHeight="1">
      <c r="A139" s="32"/>
      <c r="B139" s="143"/>
      <c r="C139" s="144" t="s">
        <v>14</v>
      </c>
      <c r="D139" s="144" t="s">
        <v>208</v>
      </c>
      <c r="E139" s="145" t="s">
        <v>646</v>
      </c>
      <c r="F139" s="146" t="s">
        <v>647</v>
      </c>
      <c r="G139" s="147" t="s">
        <v>333</v>
      </c>
      <c r="H139" s="148">
        <v>14</v>
      </c>
      <c r="I139" s="149"/>
      <c r="J139" s="150">
        <f>ROUND(I139*H139,2)</f>
        <v>0</v>
      </c>
      <c r="K139" s="151"/>
      <c r="L139" s="33"/>
      <c r="M139" s="152" t="s">
        <v>1</v>
      </c>
      <c r="N139" s="153" t="s">
        <v>44</v>
      </c>
      <c r="O139" s="58"/>
      <c r="P139" s="154">
        <f>O139*H139</f>
        <v>0</v>
      </c>
      <c r="Q139" s="154">
        <v>0</v>
      </c>
      <c r="R139" s="154">
        <f>Q139*H139</f>
        <v>0</v>
      </c>
      <c r="S139" s="154">
        <v>0</v>
      </c>
      <c r="T139" s="155">
        <f>S139*H139</f>
        <v>0</v>
      </c>
      <c r="U139" s="32"/>
      <c r="V139" s="32"/>
      <c r="W139" s="32"/>
      <c r="X139" s="32"/>
      <c r="Y139" s="32"/>
      <c r="Z139" s="32"/>
      <c r="AA139" s="32"/>
      <c r="AB139" s="32"/>
      <c r="AC139" s="32"/>
      <c r="AD139" s="32"/>
      <c r="AE139" s="32"/>
      <c r="AR139" s="156" t="s">
        <v>87</v>
      </c>
      <c r="AT139" s="156" t="s">
        <v>208</v>
      </c>
      <c r="AU139" s="156" t="s">
        <v>87</v>
      </c>
      <c r="AY139" s="17" t="s">
        <v>207</v>
      </c>
      <c r="BE139" s="157">
        <f>IF(N139="základní",J139,0)</f>
        <v>0</v>
      </c>
      <c r="BF139" s="157">
        <f>IF(N139="snížená",J139,0)</f>
        <v>0</v>
      </c>
      <c r="BG139" s="157">
        <f>IF(N139="zákl. přenesená",J139,0)</f>
        <v>0</v>
      </c>
      <c r="BH139" s="157">
        <f>IF(N139="sníž. přenesená",J139,0)</f>
        <v>0</v>
      </c>
      <c r="BI139" s="157">
        <f>IF(N139="nulová",J139,0)</f>
        <v>0</v>
      </c>
      <c r="BJ139" s="17" t="s">
        <v>87</v>
      </c>
      <c r="BK139" s="157">
        <f>ROUND(I139*H139,2)</f>
        <v>0</v>
      </c>
      <c r="BL139" s="17" t="s">
        <v>87</v>
      </c>
      <c r="BM139" s="156" t="s">
        <v>648</v>
      </c>
    </row>
    <row r="140" spans="1:47" s="2" customFormat="1" ht="12">
      <c r="A140" s="32"/>
      <c r="B140" s="33"/>
      <c r="C140" s="32"/>
      <c r="D140" s="158" t="s">
        <v>213</v>
      </c>
      <c r="E140" s="32"/>
      <c r="F140" s="159" t="s">
        <v>647</v>
      </c>
      <c r="G140" s="32"/>
      <c r="H140" s="32"/>
      <c r="I140" s="160"/>
      <c r="J140" s="32"/>
      <c r="K140" s="32"/>
      <c r="L140" s="33"/>
      <c r="M140" s="161"/>
      <c r="N140" s="162"/>
      <c r="O140" s="58"/>
      <c r="P140" s="58"/>
      <c r="Q140" s="58"/>
      <c r="R140" s="58"/>
      <c r="S140" s="58"/>
      <c r="T140" s="59"/>
      <c r="U140" s="32"/>
      <c r="V140" s="32"/>
      <c r="W140" s="32"/>
      <c r="X140" s="32"/>
      <c r="Y140" s="32"/>
      <c r="Z140" s="32"/>
      <c r="AA140" s="32"/>
      <c r="AB140" s="32"/>
      <c r="AC140" s="32"/>
      <c r="AD140" s="32"/>
      <c r="AE140" s="32"/>
      <c r="AT140" s="17" t="s">
        <v>213</v>
      </c>
      <c r="AU140" s="17" t="s">
        <v>87</v>
      </c>
    </row>
    <row r="141" spans="1:65" s="2" customFormat="1" ht="33" customHeight="1">
      <c r="A141" s="32"/>
      <c r="B141" s="143"/>
      <c r="C141" s="144" t="s">
        <v>231</v>
      </c>
      <c r="D141" s="144" t="s">
        <v>208</v>
      </c>
      <c r="E141" s="145" t="s">
        <v>649</v>
      </c>
      <c r="F141" s="146" t="s">
        <v>650</v>
      </c>
      <c r="G141" s="147" t="s">
        <v>333</v>
      </c>
      <c r="H141" s="148">
        <v>7</v>
      </c>
      <c r="I141" s="149"/>
      <c r="J141" s="150">
        <f>ROUND(I141*H141,2)</f>
        <v>0</v>
      </c>
      <c r="K141" s="151"/>
      <c r="L141" s="33"/>
      <c r="M141" s="152" t="s">
        <v>1</v>
      </c>
      <c r="N141" s="153" t="s">
        <v>44</v>
      </c>
      <c r="O141" s="58"/>
      <c r="P141" s="154">
        <f>O141*H141</f>
        <v>0</v>
      </c>
      <c r="Q141" s="154">
        <v>0</v>
      </c>
      <c r="R141" s="154">
        <f>Q141*H141</f>
        <v>0</v>
      </c>
      <c r="S141" s="154">
        <v>0</v>
      </c>
      <c r="T141" s="155">
        <f>S141*H141</f>
        <v>0</v>
      </c>
      <c r="U141" s="32"/>
      <c r="V141" s="32"/>
      <c r="W141" s="32"/>
      <c r="X141" s="32"/>
      <c r="Y141" s="32"/>
      <c r="Z141" s="32"/>
      <c r="AA141" s="32"/>
      <c r="AB141" s="32"/>
      <c r="AC141" s="32"/>
      <c r="AD141" s="32"/>
      <c r="AE141" s="32"/>
      <c r="AR141" s="156" t="s">
        <v>87</v>
      </c>
      <c r="AT141" s="156" t="s">
        <v>208</v>
      </c>
      <c r="AU141" s="156" t="s">
        <v>87</v>
      </c>
      <c r="AY141" s="17" t="s">
        <v>207</v>
      </c>
      <c r="BE141" s="157">
        <f>IF(N141="základní",J141,0)</f>
        <v>0</v>
      </c>
      <c r="BF141" s="157">
        <f>IF(N141="snížená",J141,0)</f>
        <v>0</v>
      </c>
      <c r="BG141" s="157">
        <f>IF(N141="zákl. přenesená",J141,0)</f>
        <v>0</v>
      </c>
      <c r="BH141" s="157">
        <f>IF(N141="sníž. přenesená",J141,0)</f>
        <v>0</v>
      </c>
      <c r="BI141" s="157">
        <f>IF(N141="nulová",J141,0)</f>
        <v>0</v>
      </c>
      <c r="BJ141" s="17" t="s">
        <v>87</v>
      </c>
      <c r="BK141" s="157">
        <f>ROUND(I141*H141,2)</f>
        <v>0</v>
      </c>
      <c r="BL141" s="17" t="s">
        <v>87</v>
      </c>
      <c r="BM141" s="156" t="s">
        <v>651</v>
      </c>
    </row>
    <row r="142" spans="1:47" s="2" customFormat="1" ht="19.5">
      <c r="A142" s="32"/>
      <c r="B142" s="33"/>
      <c r="C142" s="32"/>
      <c r="D142" s="158" t="s">
        <v>213</v>
      </c>
      <c r="E142" s="32"/>
      <c r="F142" s="159" t="s">
        <v>650</v>
      </c>
      <c r="G142" s="32"/>
      <c r="H142" s="32"/>
      <c r="I142" s="160"/>
      <c r="J142" s="32"/>
      <c r="K142" s="32"/>
      <c r="L142" s="33"/>
      <c r="M142" s="161"/>
      <c r="N142" s="162"/>
      <c r="O142" s="58"/>
      <c r="P142" s="58"/>
      <c r="Q142" s="58"/>
      <c r="R142" s="58"/>
      <c r="S142" s="58"/>
      <c r="T142" s="59"/>
      <c r="U142" s="32"/>
      <c r="V142" s="32"/>
      <c r="W142" s="32"/>
      <c r="X142" s="32"/>
      <c r="Y142" s="32"/>
      <c r="Z142" s="32"/>
      <c r="AA142" s="32"/>
      <c r="AB142" s="32"/>
      <c r="AC142" s="32"/>
      <c r="AD142" s="32"/>
      <c r="AE142" s="32"/>
      <c r="AT142" s="17" t="s">
        <v>213</v>
      </c>
      <c r="AU142" s="17" t="s">
        <v>87</v>
      </c>
    </row>
    <row r="143" spans="1:65" s="2" customFormat="1" ht="21.75" customHeight="1">
      <c r="A143" s="32"/>
      <c r="B143" s="143"/>
      <c r="C143" s="144" t="s">
        <v>254</v>
      </c>
      <c r="D143" s="144" t="s">
        <v>208</v>
      </c>
      <c r="E143" s="145" t="s">
        <v>652</v>
      </c>
      <c r="F143" s="146" t="s">
        <v>653</v>
      </c>
      <c r="G143" s="147" t="s">
        <v>333</v>
      </c>
      <c r="H143" s="148">
        <v>7</v>
      </c>
      <c r="I143" s="149"/>
      <c r="J143" s="150">
        <f>ROUND(I143*H143,2)</f>
        <v>0</v>
      </c>
      <c r="K143" s="151"/>
      <c r="L143" s="33"/>
      <c r="M143" s="152" t="s">
        <v>1</v>
      </c>
      <c r="N143" s="153" t="s">
        <v>44</v>
      </c>
      <c r="O143" s="58"/>
      <c r="P143" s="154">
        <f>O143*H143</f>
        <v>0</v>
      </c>
      <c r="Q143" s="154">
        <v>0</v>
      </c>
      <c r="R143" s="154">
        <f>Q143*H143</f>
        <v>0</v>
      </c>
      <c r="S143" s="154">
        <v>0</v>
      </c>
      <c r="T143" s="155">
        <f>S143*H143</f>
        <v>0</v>
      </c>
      <c r="U143" s="32"/>
      <c r="V143" s="32"/>
      <c r="W143" s="32"/>
      <c r="X143" s="32"/>
      <c r="Y143" s="32"/>
      <c r="Z143" s="32"/>
      <c r="AA143" s="32"/>
      <c r="AB143" s="32"/>
      <c r="AC143" s="32"/>
      <c r="AD143" s="32"/>
      <c r="AE143" s="32"/>
      <c r="AR143" s="156" t="s">
        <v>87</v>
      </c>
      <c r="AT143" s="156" t="s">
        <v>208</v>
      </c>
      <c r="AU143" s="156" t="s">
        <v>87</v>
      </c>
      <c r="AY143" s="17" t="s">
        <v>207</v>
      </c>
      <c r="BE143" s="157">
        <f>IF(N143="základní",J143,0)</f>
        <v>0</v>
      </c>
      <c r="BF143" s="157">
        <f>IF(N143="snížená",J143,0)</f>
        <v>0</v>
      </c>
      <c r="BG143" s="157">
        <f>IF(N143="zákl. přenesená",J143,0)</f>
        <v>0</v>
      </c>
      <c r="BH143" s="157">
        <f>IF(N143="sníž. přenesená",J143,0)</f>
        <v>0</v>
      </c>
      <c r="BI143" s="157">
        <f>IF(N143="nulová",J143,0)</f>
        <v>0</v>
      </c>
      <c r="BJ143" s="17" t="s">
        <v>87</v>
      </c>
      <c r="BK143" s="157">
        <f>ROUND(I143*H143,2)</f>
        <v>0</v>
      </c>
      <c r="BL143" s="17" t="s">
        <v>87</v>
      </c>
      <c r="BM143" s="156" t="s">
        <v>654</v>
      </c>
    </row>
    <row r="144" spans="1:47" s="2" customFormat="1" ht="19.5">
      <c r="A144" s="32"/>
      <c r="B144" s="33"/>
      <c r="C144" s="32"/>
      <c r="D144" s="158" t="s">
        <v>213</v>
      </c>
      <c r="E144" s="32"/>
      <c r="F144" s="159" t="s">
        <v>653</v>
      </c>
      <c r="G144" s="32"/>
      <c r="H144" s="32"/>
      <c r="I144" s="160"/>
      <c r="J144" s="32"/>
      <c r="K144" s="32"/>
      <c r="L144" s="33"/>
      <c r="M144" s="161"/>
      <c r="N144" s="162"/>
      <c r="O144" s="58"/>
      <c r="P144" s="58"/>
      <c r="Q144" s="58"/>
      <c r="R144" s="58"/>
      <c r="S144" s="58"/>
      <c r="T144" s="59"/>
      <c r="U144" s="32"/>
      <c r="V144" s="32"/>
      <c r="W144" s="32"/>
      <c r="X144" s="32"/>
      <c r="Y144" s="32"/>
      <c r="Z144" s="32"/>
      <c r="AA144" s="32"/>
      <c r="AB144" s="32"/>
      <c r="AC144" s="32"/>
      <c r="AD144" s="32"/>
      <c r="AE144" s="32"/>
      <c r="AT144" s="17" t="s">
        <v>213</v>
      </c>
      <c r="AU144" s="17" t="s">
        <v>87</v>
      </c>
    </row>
    <row r="145" spans="1:65" s="2" customFormat="1" ht="21.75" customHeight="1">
      <c r="A145" s="32"/>
      <c r="B145" s="143"/>
      <c r="C145" s="144" t="s">
        <v>235</v>
      </c>
      <c r="D145" s="144" t="s">
        <v>208</v>
      </c>
      <c r="E145" s="145" t="s">
        <v>655</v>
      </c>
      <c r="F145" s="146" t="s">
        <v>656</v>
      </c>
      <c r="G145" s="147" t="s">
        <v>333</v>
      </c>
      <c r="H145" s="148">
        <v>14</v>
      </c>
      <c r="I145" s="149"/>
      <c r="J145" s="150">
        <f>ROUND(I145*H145,2)</f>
        <v>0</v>
      </c>
      <c r="K145" s="151"/>
      <c r="L145" s="33"/>
      <c r="M145" s="152" t="s">
        <v>1</v>
      </c>
      <c r="N145" s="153" t="s">
        <v>44</v>
      </c>
      <c r="O145" s="58"/>
      <c r="P145" s="154">
        <f>O145*H145</f>
        <v>0</v>
      </c>
      <c r="Q145" s="154">
        <v>0</v>
      </c>
      <c r="R145" s="154">
        <f>Q145*H145</f>
        <v>0</v>
      </c>
      <c r="S145" s="154">
        <v>0</v>
      </c>
      <c r="T145" s="155">
        <f>S145*H145</f>
        <v>0</v>
      </c>
      <c r="U145" s="32"/>
      <c r="V145" s="32"/>
      <c r="W145" s="32"/>
      <c r="X145" s="32"/>
      <c r="Y145" s="32"/>
      <c r="Z145" s="32"/>
      <c r="AA145" s="32"/>
      <c r="AB145" s="32"/>
      <c r="AC145" s="32"/>
      <c r="AD145" s="32"/>
      <c r="AE145" s="32"/>
      <c r="AR145" s="156" t="s">
        <v>87</v>
      </c>
      <c r="AT145" s="156" t="s">
        <v>208</v>
      </c>
      <c r="AU145" s="156" t="s">
        <v>87</v>
      </c>
      <c r="AY145" s="17" t="s">
        <v>207</v>
      </c>
      <c r="BE145" s="157">
        <f>IF(N145="základní",J145,0)</f>
        <v>0</v>
      </c>
      <c r="BF145" s="157">
        <f>IF(N145="snížená",J145,0)</f>
        <v>0</v>
      </c>
      <c r="BG145" s="157">
        <f>IF(N145="zákl. přenesená",J145,0)</f>
        <v>0</v>
      </c>
      <c r="BH145" s="157">
        <f>IF(N145="sníž. přenesená",J145,0)</f>
        <v>0</v>
      </c>
      <c r="BI145" s="157">
        <f>IF(N145="nulová",J145,0)</f>
        <v>0</v>
      </c>
      <c r="BJ145" s="17" t="s">
        <v>87</v>
      </c>
      <c r="BK145" s="157">
        <f>ROUND(I145*H145,2)</f>
        <v>0</v>
      </c>
      <c r="BL145" s="17" t="s">
        <v>87</v>
      </c>
      <c r="BM145" s="156" t="s">
        <v>657</v>
      </c>
    </row>
    <row r="146" spans="1:47" s="2" customFormat="1" ht="12">
      <c r="A146" s="32"/>
      <c r="B146" s="33"/>
      <c r="C146" s="32"/>
      <c r="D146" s="158" t="s">
        <v>213</v>
      </c>
      <c r="E146" s="32"/>
      <c r="F146" s="159" t="s">
        <v>656</v>
      </c>
      <c r="G146" s="32"/>
      <c r="H146" s="32"/>
      <c r="I146" s="160"/>
      <c r="J146" s="32"/>
      <c r="K146" s="32"/>
      <c r="L146" s="33"/>
      <c r="M146" s="161"/>
      <c r="N146" s="162"/>
      <c r="O146" s="58"/>
      <c r="P146" s="58"/>
      <c r="Q146" s="58"/>
      <c r="R146" s="58"/>
      <c r="S146" s="58"/>
      <c r="T146" s="59"/>
      <c r="U146" s="32"/>
      <c r="V146" s="32"/>
      <c r="W146" s="32"/>
      <c r="X146" s="32"/>
      <c r="Y146" s="32"/>
      <c r="Z146" s="32"/>
      <c r="AA146" s="32"/>
      <c r="AB146" s="32"/>
      <c r="AC146" s="32"/>
      <c r="AD146" s="32"/>
      <c r="AE146" s="32"/>
      <c r="AT146" s="17" t="s">
        <v>213</v>
      </c>
      <c r="AU146" s="17" t="s">
        <v>87</v>
      </c>
    </row>
    <row r="147" spans="1:65" s="2" customFormat="1" ht="21.75" customHeight="1">
      <c r="A147" s="32"/>
      <c r="B147" s="143"/>
      <c r="C147" s="144" t="s">
        <v>8</v>
      </c>
      <c r="D147" s="144" t="s">
        <v>208</v>
      </c>
      <c r="E147" s="145" t="s">
        <v>658</v>
      </c>
      <c r="F147" s="146" t="s">
        <v>659</v>
      </c>
      <c r="G147" s="147" t="s">
        <v>333</v>
      </c>
      <c r="H147" s="148">
        <v>5</v>
      </c>
      <c r="I147" s="149"/>
      <c r="J147" s="150">
        <f>ROUND(I147*H147,2)</f>
        <v>0</v>
      </c>
      <c r="K147" s="151"/>
      <c r="L147" s="33"/>
      <c r="M147" s="152" t="s">
        <v>1</v>
      </c>
      <c r="N147" s="153" t="s">
        <v>44</v>
      </c>
      <c r="O147" s="58"/>
      <c r="P147" s="154">
        <f>O147*H147</f>
        <v>0</v>
      </c>
      <c r="Q147" s="154">
        <v>0</v>
      </c>
      <c r="R147" s="154">
        <f>Q147*H147</f>
        <v>0</v>
      </c>
      <c r="S147" s="154">
        <v>0</v>
      </c>
      <c r="T147" s="155">
        <f>S147*H147</f>
        <v>0</v>
      </c>
      <c r="U147" s="32"/>
      <c r="V147" s="32"/>
      <c r="W147" s="32"/>
      <c r="X147" s="32"/>
      <c r="Y147" s="32"/>
      <c r="Z147" s="32"/>
      <c r="AA147" s="32"/>
      <c r="AB147" s="32"/>
      <c r="AC147" s="32"/>
      <c r="AD147" s="32"/>
      <c r="AE147" s="32"/>
      <c r="AR147" s="156" t="s">
        <v>87</v>
      </c>
      <c r="AT147" s="156" t="s">
        <v>208</v>
      </c>
      <c r="AU147" s="156" t="s">
        <v>87</v>
      </c>
      <c r="AY147" s="17" t="s">
        <v>207</v>
      </c>
      <c r="BE147" s="157">
        <f>IF(N147="základní",J147,0)</f>
        <v>0</v>
      </c>
      <c r="BF147" s="157">
        <f>IF(N147="snížená",J147,0)</f>
        <v>0</v>
      </c>
      <c r="BG147" s="157">
        <f>IF(N147="zákl. přenesená",J147,0)</f>
        <v>0</v>
      </c>
      <c r="BH147" s="157">
        <f>IF(N147="sníž. přenesená",J147,0)</f>
        <v>0</v>
      </c>
      <c r="BI147" s="157">
        <f>IF(N147="nulová",J147,0)</f>
        <v>0</v>
      </c>
      <c r="BJ147" s="17" t="s">
        <v>87</v>
      </c>
      <c r="BK147" s="157">
        <f>ROUND(I147*H147,2)</f>
        <v>0</v>
      </c>
      <c r="BL147" s="17" t="s">
        <v>87</v>
      </c>
      <c r="BM147" s="156" t="s">
        <v>660</v>
      </c>
    </row>
    <row r="148" spans="1:47" s="2" customFormat="1" ht="58.5">
      <c r="A148" s="32"/>
      <c r="B148" s="33"/>
      <c r="C148" s="32"/>
      <c r="D148" s="158" t="s">
        <v>213</v>
      </c>
      <c r="E148" s="32"/>
      <c r="F148" s="159" t="s">
        <v>661</v>
      </c>
      <c r="G148" s="32"/>
      <c r="H148" s="32"/>
      <c r="I148" s="160"/>
      <c r="J148" s="32"/>
      <c r="K148" s="32"/>
      <c r="L148" s="33"/>
      <c r="M148" s="161"/>
      <c r="N148" s="162"/>
      <c r="O148" s="58"/>
      <c r="P148" s="58"/>
      <c r="Q148" s="58"/>
      <c r="R148" s="58"/>
      <c r="S148" s="58"/>
      <c r="T148" s="59"/>
      <c r="U148" s="32"/>
      <c r="V148" s="32"/>
      <c r="W148" s="32"/>
      <c r="X148" s="32"/>
      <c r="Y148" s="32"/>
      <c r="Z148" s="32"/>
      <c r="AA148" s="32"/>
      <c r="AB148" s="32"/>
      <c r="AC148" s="32"/>
      <c r="AD148" s="32"/>
      <c r="AE148" s="32"/>
      <c r="AT148" s="17" t="s">
        <v>213</v>
      </c>
      <c r="AU148" s="17" t="s">
        <v>87</v>
      </c>
    </row>
    <row r="149" spans="1:65" s="2" customFormat="1" ht="21.75" customHeight="1">
      <c r="A149" s="32"/>
      <c r="B149" s="143"/>
      <c r="C149" s="144" t="s">
        <v>238</v>
      </c>
      <c r="D149" s="144" t="s">
        <v>208</v>
      </c>
      <c r="E149" s="145" t="s">
        <v>662</v>
      </c>
      <c r="F149" s="146" t="s">
        <v>663</v>
      </c>
      <c r="G149" s="147" t="s">
        <v>333</v>
      </c>
      <c r="H149" s="148">
        <v>6</v>
      </c>
      <c r="I149" s="149"/>
      <c r="J149" s="150">
        <f>ROUND(I149*H149,2)</f>
        <v>0</v>
      </c>
      <c r="K149" s="151"/>
      <c r="L149" s="33"/>
      <c r="M149" s="152" t="s">
        <v>1</v>
      </c>
      <c r="N149" s="153" t="s">
        <v>44</v>
      </c>
      <c r="O149" s="58"/>
      <c r="P149" s="154">
        <f>O149*H149</f>
        <v>0</v>
      </c>
      <c r="Q149" s="154">
        <v>0</v>
      </c>
      <c r="R149" s="154">
        <f>Q149*H149</f>
        <v>0</v>
      </c>
      <c r="S149" s="154">
        <v>0</v>
      </c>
      <c r="T149" s="155">
        <f>S149*H149</f>
        <v>0</v>
      </c>
      <c r="U149" s="32"/>
      <c r="V149" s="32"/>
      <c r="W149" s="32"/>
      <c r="X149" s="32"/>
      <c r="Y149" s="32"/>
      <c r="Z149" s="32"/>
      <c r="AA149" s="32"/>
      <c r="AB149" s="32"/>
      <c r="AC149" s="32"/>
      <c r="AD149" s="32"/>
      <c r="AE149" s="32"/>
      <c r="AR149" s="156" t="s">
        <v>87</v>
      </c>
      <c r="AT149" s="156" t="s">
        <v>208</v>
      </c>
      <c r="AU149" s="156" t="s">
        <v>87</v>
      </c>
      <c r="AY149" s="17" t="s">
        <v>207</v>
      </c>
      <c r="BE149" s="157">
        <f>IF(N149="základní",J149,0)</f>
        <v>0</v>
      </c>
      <c r="BF149" s="157">
        <f>IF(N149="snížená",J149,0)</f>
        <v>0</v>
      </c>
      <c r="BG149" s="157">
        <f>IF(N149="zákl. přenesená",J149,0)</f>
        <v>0</v>
      </c>
      <c r="BH149" s="157">
        <f>IF(N149="sníž. přenesená",J149,0)</f>
        <v>0</v>
      </c>
      <c r="BI149" s="157">
        <f>IF(N149="nulová",J149,0)</f>
        <v>0</v>
      </c>
      <c r="BJ149" s="17" t="s">
        <v>87</v>
      </c>
      <c r="BK149" s="157">
        <f>ROUND(I149*H149,2)</f>
        <v>0</v>
      </c>
      <c r="BL149" s="17" t="s">
        <v>87</v>
      </c>
      <c r="BM149" s="156" t="s">
        <v>664</v>
      </c>
    </row>
    <row r="150" spans="1:47" s="2" customFormat="1" ht="39">
      <c r="A150" s="32"/>
      <c r="B150" s="33"/>
      <c r="C150" s="32"/>
      <c r="D150" s="158" t="s">
        <v>213</v>
      </c>
      <c r="E150" s="32"/>
      <c r="F150" s="159" t="s">
        <v>665</v>
      </c>
      <c r="G150" s="32"/>
      <c r="H150" s="32"/>
      <c r="I150" s="160"/>
      <c r="J150" s="32"/>
      <c r="K150" s="32"/>
      <c r="L150" s="33"/>
      <c r="M150" s="161"/>
      <c r="N150" s="162"/>
      <c r="O150" s="58"/>
      <c r="P150" s="58"/>
      <c r="Q150" s="58"/>
      <c r="R150" s="58"/>
      <c r="S150" s="58"/>
      <c r="T150" s="59"/>
      <c r="U150" s="32"/>
      <c r="V150" s="32"/>
      <c r="W150" s="32"/>
      <c r="X150" s="32"/>
      <c r="Y150" s="32"/>
      <c r="Z150" s="32"/>
      <c r="AA150" s="32"/>
      <c r="AB150" s="32"/>
      <c r="AC150" s="32"/>
      <c r="AD150" s="32"/>
      <c r="AE150" s="32"/>
      <c r="AT150" s="17" t="s">
        <v>213</v>
      </c>
      <c r="AU150" s="17" t="s">
        <v>87</v>
      </c>
    </row>
    <row r="151" spans="1:65" s="2" customFormat="1" ht="16.5" customHeight="1">
      <c r="A151" s="32"/>
      <c r="B151" s="143"/>
      <c r="C151" s="144" t="s">
        <v>269</v>
      </c>
      <c r="D151" s="144" t="s">
        <v>208</v>
      </c>
      <c r="E151" s="145" t="s">
        <v>666</v>
      </c>
      <c r="F151" s="146" t="s">
        <v>667</v>
      </c>
      <c r="G151" s="147" t="s">
        <v>333</v>
      </c>
      <c r="H151" s="148">
        <v>7</v>
      </c>
      <c r="I151" s="149"/>
      <c r="J151" s="150">
        <f>ROUND(I151*H151,2)</f>
        <v>0</v>
      </c>
      <c r="K151" s="151"/>
      <c r="L151" s="33"/>
      <c r="M151" s="152" t="s">
        <v>1</v>
      </c>
      <c r="N151" s="153" t="s">
        <v>44</v>
      </c>
      <c r="O151" s="58"/>
      <c r="P151" s="154">
        <f>O151*H151</f>
        <v>0</v>
      </c>
      <c r="Q151" s="154">
        <v>0</v>
      </c>
      <c r="R151" s="154">
        <f>Q151*H151</f>
        <v>0</v>
      </c>
      <c r="S151" s="154">
        <v>0</v>
      </c>
      <c r="T151" s="155">
        <f>S151*H151</f>
        <v>0</v>
      </c>
      <c r="U151" s="32"/>
      <c r="V151" s="32"/>
      <c r="W151" s="32"/>
      <c r="X151" s="32"/>
      <c r="Y151" s="32"/>
      <c r="Z151" s="32"/>
      <c r="AA151" s="32"/>
      <c r="AB151" s="32"/>
      <c r="AC151" s="32"/>
      <c r="AD151" s="32"/>
      <c r="AE151" s="32"/>
      <c r="AR151" s="156" t="s">
        <v>87</v>
      </c>
      <c r="AT151" s="156" t="s">
        <v>208</v>
      </c>
      <c r="AU151" s="156" t="s">
        <v>87</v>
      </c>
      <c r="AY151" s="17" t="s">
        <v>207</v>
      </c>
      <c r="BE151" s="157">
        <f>IF(N151="základní",J151,0)</f>
        <v>0</v>
      </c>
      <c r="BF151" s="157">
        <f>IF(N151="snížená",J151,0)</f>
        <v>0</v>
      </c>
      <c r="BG151" s="157">
        <f>IF(N151="zákl. přenesená",J151,0)</f>
        <v>0</v>
      </c>
      <c r="BH151" s="157">
        <f>IF(N151="sníž. přenesená",J151,0)</f>
        <v>0</v>
      </c>
      <c r="BI151" s="157">
        <f>IF(N151="nulová",J151,0)</f>
        <v>0</v>
      </c>
      <c r="BJ151" s="17" t="s">
        <v>87</v>
      </c>
      <c r="BK151" s="157">
        <f>ROUND(I151*H151,2)</f>
        <v>0</v>
      </c>
      <c r="BL151" s="17" t="s">
        <v>87</v>
      </c>
      <c r="BM151" s="156" t="s">
        <v>668</v>
      </c>
    </row>
    <row r="152" spans="1:47" s="2" customFormat="1" ht="29.25">
      <c r="A152" s="32"/>
      <c r="B152" s="33"/>
      <c r="C152" s="32"/>
      <c r="D152" s="158" t="s">
        <v>213</v>
      </c>
      <c r="E152" s="32"/>
      <c r="F152" s="159" t="s">
        <v>669</v>
      </c>
      <c r="G152" s="32"/>
      <c r="H152" s="32"/>
      <c r="I152" s="160"/>
      <c r="J152" s="32"/>
      <c r="K152" s="32"/>
      <c r="L152" s="33"/>
      <c r="M152" s="161"/>
      <c r="N152" s="162"/>
      <c r="O152" s="58"/>
      <c r="P152" s="58"/>
      <c r="Q152" s="58"/>
      <c r="R152" s="58"/>
      <c r="S152" s="58"/>
      <c r="T152" s="59"/>
      <c r="U152" s="32"/>
      <c r="V152" s="32"/>
      <c r="W152" s="32"/>
      <c r="X152" s="32"/>
      <c r="Y152" s="32"/>
      <c r="Z152" s="32"/>
      <c r="AA152" s="32"/>
      <c r="AB152" s="32"/>
      <c r="AC152" s="32"/>
      <c r="AD152" s="32"/>
      <c r="AE152" s="32"/>
      <c r="AT152" s="17" t="s">
        <v>213</v>
      </c>
      <c r="AU152" s="17" t="s">
        <v>87</v>
      </c>
    </row>
    <row r="153" spans="1:65" s="2" customFormat="1" ht="21.75" customHeight="1">
      <c r="A153" s="32"/>
      <c r="B153" s="143"/>
      <c r="C153" s="144" t="s">
        <v>243</v>
      </c>
      <c r="D153" s="144" t="s">
        <v>208</v>
      </c>
      <c r="E153" s="145" t="s">
        <v>670</v>
      </c>
      <c r="F153" s="146" t="s">
        <v>671</v>
      </c>
      <c r="G153" s="147" t="s">
        <v>333</v>
      </c>
      <c r="H153" s="148">
        <v>3</v>
      </c>
      <c r="I153" s="149"/>
      <c r="J153" s="150">
        <f>ROUND(I153*H153,2)</f>
        <v>0</v>
      </c>
      <c r="K153" s="151"/>
      <c r="L153" s="33"/>
      <c r="M153" s="152" t="s">
        <v>1</v>
      </c>
      <c r="N153" s="153" t="s">
        <v>44</v>
      </c>
      <c r="O153" s="58"/>
      <c r="P153" s="154">
        <f>O153*H153</f>
        <v>0</v>
      </c>
      <c r="Q153" s="154">
        <v>0</v>
      </c>
      <c r="R153" s="154">
        <f>Q153*H153</f>
        <v>0</v>
      </c>
      <c r="S153" s="154">
        <v>0</v>
      </c>
      <c r="T153" s="155">
        <f>S153*H153</f>
        <v>0</v>
      </c>
      <c r="U153" s="32"/>
      <c r="V153" s="32"/>
      <c r="W153" s="32"/>
      <c r="X153" s="32"/>
      <c r="Y153" s="32"/>
      <c r="Z153" s="32"/>
      <c r="AA153" s="32"/>
      <c r="AB153" s="32"/>
      <c r="AC153" s="32"/>
      <c r="AD153" s="32"/>
      <c r="AE153" s="32"/>
      <c r="AR153" s="156" t="s">
        <v>87</v>
      </c>
      <c r="AT153" s="156" t="s">
        <v>208</v>
      </c>
      <c r="AU153" s="156" t="s">
        <v>87</v>
      </c>
      <c r="AY153" s="17" t="s">
        <v>207</v>
      </c>
      <c r="BE153" s="157">
        <f>IF(N153="základní",J153,0)</f>
        <v>0</v>
      </c>
      <c r="BF153" s="157">
        <f>IF(N153="snížená",J153,0)</f>
        <v>0</v>
      </c>
      <c r="BG153" s="157">
        <f>IF(N153="zákl. přenesená",J153,0)</f>
        <v>0</v>
      </c>
      <c r="BH153" s="157">
        <f>IF(N153="sníž. přenesená",J153,0)</f>
        <v>0</v>
      </c>
      <c r="BI153" s="157">
        <f>IF(N153="nulová",J153,0)</f>
        <v>0</v>
      </c>
      <c r="BJ153" s="17" t="s">
        <v>87</v>
      </c>
      <c r="BK153" s="157">
        <f>ROUND(I153*H153,2)</f>
        <v>0</v>
      </c>
      <c r="BL153" s="17" t="s">
        <v>87</v>
      </c>
      <c r="BM153" s="156" t="s">
        <v>672</v>
      </c>
    </row>
    <row r="154" spans="1:47" s="2" customFormat="1" ht="29.25">
      <c r="A154" s="32"/>
      <c r="B154" s="33"/>
      <c r="C154" s="32"/>
      <c r="D154" s="158" t="s">
        <v>213</v>
      </c>
      <c r="E154" s="32"/>
      <c r="F154" s="159" t="s">
        <v>673</v>
      </c>
      <c r="G154" s="32"/>
      <c r="H154" s="32"/>
      <c r="I154" s="160"/>
      <c r="J154" s="32"/>
      <c r="K154" s="32"/>
      <c r="L154" s="33"/>
      <c r="M154" s="161"/>
      <c r="N154" s="162"/>
      <c r="O154" s="58"/>
      <c r="P154" s="58"/>
      <c r="Q154" s="58"/>
      <c r="R154" s="58"/>
      <c r="S154" s="58"/>
      <c r="T154" s="59"/>
      <c r="U154" s="32"/>
      <c r="V154" s="32"/>
      <c r="W154" s="32"/>
      <c r="X154" s="32"/>
      <c r="Y154" s="32"/>
      <c r="Z154" s="32"/>
      <c r="AA154" s="32"/>
      <c r="AB154" s="32"/>
      <c r="AC154" s="32"/>
      <c r="AD154" s="32"/>
      <c r="AE154" s="32"/>
      <c r="AT154" s="17" t="s">
        <v>213</v>
      </c>
      <c r="AU154" s="17" t="s">
        <v>87</v>
      </c>
    </row>
    <row r="155" spans="1:65" s="2" customFormat="1" ht="21.75" customHeight="1">
      <c r="A155" s="32"/>
      <c r="B155" s="143"/>
      <c r="C155" s="144" t="s">
        <v>276</v>
      </c>
      <c r="D155" s="144" t="s">
        <v>208</v>
      </c>
      <c r="E155" s="145" t="s">
        <v>674</v>
      </c>
      <c r="F155" s="146" t="s">
        <v>675</v>
      </c>
      <c r="G155" s="147" t="s">
        <v>333</v>
      </c>
      <c r="H155" s="148">
        <v>15</v>
      </c>
      <c r="I155" s="149"/>
      <c r="J155" s="150">
        <f>ROUND(I155*H155,2)</f>
        <v>0</v>
      </c>
      <c r="K155" s="151"/>
      <c r="L155" s="33"/>
      <c r="M155" s="152" t="s">
        <v>1</v>
      </c>
      <c r="N155" s="153" t="s">
        <v>44</v>
      </c>
      <c r="O155" s="58"/>
      <c r="P155" s="154">
        <f>O155*H155</f>
        <v>0</v>
      </c>
      <c r="Q155" s="154">
        <v>0</v>
      </c>
      <c r="R155" s="154">
        <f>Q155*H155</f>
        <v>0</v>
      </c>
      <c r="S155" s="154">
        <v>0</v>
      </c>
      <c r="T155" s="155">
        <f>S155*H155</f>
        <v>0</v>
      </c>
      <c r="U155" s="32"/>
      <c r="V155" s="32"/>
      <c r="W155" s="32"/>
      <c r="X155" s="32"/>
      <c r="Y155" s="32"/>
      <c r="Z155" s="32"/>
      <c r="AA155" s="32"/>
      <c r="AB155" s="32"/>
      <c r="AC155" s="32"/>
      <c r="AD155" s="32"/>
      <c r="AE155" s="32"/>
      <c r="AR155" s="156" t="s">
        <v>87</v>
      </c>
      <c r="AT155" s="156" t="s">
        <v>208</v>
      </c>
      <c r="AU155" s="156" t="s">
        <v>87</v>
      </c>
      <c r="AY155" s="17" t="s">
        <v>207</v>
      </c>
      <c r="BE155" s="157">
        <f>IF(N155="základní",J155,0)</f>
        <v>0</v>
      </c>
      <c r="BF155" s="157">
        <f>IF(N155="snížená",J155,0)</f>
        <v>0</v>
      </c>
      <c r="BG155" s="157">
        <f>IF(N155="zákl. přenesená",J155,0)</f>
        <v>0</v>
      </c>
      <c r="BH155" s="157">
        <f>IF(N155="sníž. přenesená",J155,0)</f>
        <v>0</v>
      </c>
      <c r="BI155" s="157">
        <f>IF(N155="nulová",J155,0)</f>
        <v>0</v>
      </c>
      <c r="BJ155" s="17" t="s">
        <v>87</v>
      </c>
      <c r="BK155" s="157">
        <f>ROUND(I155*H155,2)</f>
        <v>0</v>
      </c>
      <c r="BL155" s="17" t="s">
        <v>87</v>
      </c>
      <c r="BM155" s="156" t="s">
        <v>676</v>
      </c>
    </row>
    <row r="156" spans="1:47" s="2" customFormat="1" ht="87.75">
      <c r="A156" s="32"/>
      <c r="B156" s="33"/>
      <c r="C156" s="32"/>
      <c r="D156" s="158" t="s">
        <v>213</v>
      </c>
      <c r="E156" s="32"/>
      <c r="F156" s="159" t="s">
        <v>677</v>
      </c>
      <c r="G156" s="32"/>
      <c r="H156" s="32"/>
      <c r="I156" s="160"/>
      <c r="J156" s="32"/>
      <c r="K156" s="32"/>
      <c r="L156" s="33"/>
      <c r="M156" s="161"/>
      <c r="N156" s="162"/>
      <c r="O156" s="58"/>
      <c r="P156" s="58"/>
      <c r="Q156" s="58"/>
      <c r="R156" s="58"/>
      <c r="S156" s="58"/>
      <c r="T156" s="59"/>
      <c r="U156" s="32"/>
      <c r="V156" s="32"/>
      <c r="W156" s="32"/>
      <c r="X156" s="32"/>
      <c r="Y156" s="32"/>
      <c r="Z156" s="32"/>
      <c r="AA156" s="32"/>
      <c r="AB156" s="32"/>
      <c r="AC156" s="32"/>
      <c r="AD156" s="32"/>
      <c r="AE156" s="32"/>
      <c r="AT156" s="17" t="s">
        <v>213</v>
      </c>
      <c r="AU156" s="17" t="s">
        <v>87</v>
      </c>
    </row>
    <row r="157" spans="1:65" s="2" customFormat="1" ht="21.75" customHeight="1">
      <c r="A157" s="32"/>
      <c r="B157" s="143"/>
      <c r="C157" s="144" t="s">
        <v>246</v>
      </c>
      <c r="D157" s="144" t="s">
        <v>208</v>
      </c>
      <c r="E157" s="145" t="s">
        <v>678</v>
      </c>
      <c r="F157" s="146" t="s">
        <v>679</v>
      </c>
      <c r="G157" s="147" t="s">
        <v>333</v>
      </c>
      <c r="H157" s="148">
        <v>15</v>
      </c>
      <c r="I157" s="149"/>
      <c r="J157" s="150">
        <f>ROUND(I157*H157,2)</f>
        <v>0</v>
      </c>
      <c r="K157" s="151"/>
      <c r="L157" s="33"/>
      <c r="M157" s="152" t="s">
        <v>1</v>
      </c>
      <c r="N157" s="153" t="s">
        <v>44</v>
      </c>
      <c r="O157" s="58"/>
      <c r="P157" s="154">
        <f>O157*H157</f>
        <v>0</v>
      </c>
      <c r="Q157" s="154">
        <v>0</v>
      </c>
      <c r="R157" s="154">
        <f>Q157*H157</f>
        <v>0</v>
      </c>
      <c r="S157" s="154">
        <v>0</v>
      </c>
      <c r="T157" s="155">
        <f>S157*H157</f>
        <v>0</v>
      </c>
      <c r="U157" s="32"/>
      <c r="V157" s="32"/>
      <c r="W157" s="32"/>
      <c r="X157" s="32"/>
      <c r="Y157" s="32"/>
      <c r="Z157" s="32"/>
      <c r="AA157" s="32"/>
      <c r="AB157" s="32"/>
      <c r="AC157" s="32"/>
      <c r="AD157" s="32"/>
      <c r="AE157" s="32"/>
      <c r="AR157" s="156" t="s">
        <v>87</v>
      </c>
      <c r="AT157" s="156" t="s">
        <v>208</v>
      </c>
      <c r="AU157" s="156" t="s">
        <v>87</v>
      </c>
      <c r="AY157" s="17" t="s">
        <v>207</v>
      </c>
      <c r="BE157" s="157">
        <f>IF(N157="základní",J157,0)</f>
        <v>0</v>
      </c>
      <c r="BF157" s="157">
        <f>IF(N157="snížená",J157,0)</f>
        <v>0</v>
      </c>
      <c r="BG157" s="157">
        <f>IF(N157="zákl. přenesená",J157,0)</f>
        <v>0</v>
      </c>
      <c r="BH157" s="157">
        <f>IF(N157="sníž. přenesená",J157,0)</f>
        <v>0</v>
      </c>
      <c r="BI157" s="157">
        <f>IF(N157="nulová",J157,0)</f>
        <v>0</v>
      </c>
      <c r="BJ157" s="17" t="s">
        <v>87</v>
      </c>
      <c r="BK157" s="157">
        <f>ROUND(I157*H157,2)</f>
        <v>0</v>
      </c>
      <c r="BL157" s="17" t="s">
        <v>87</v>
      </c>
      <c r="BM157" s="156" t="s">
        <v>680</v>
      </c>
    </row>
    <row r="158" spans="1:47" s="2" customFormat="1" ht="29.25">
      <c r="A158" s="32"/>
      <c r="B158" s="33"/>
      <c r="C158" s="32"/>
      <c r="D158" s="158" t="s">
        <v>213</v>
      </c>
      <c r="E158" s="32"/>
      <c r="F158" s="159" t="s">
        <v>681</v>
      </c>
      <c r="G158" s="32"/>
      <c r="H158" s="32"/>
      <c r="I158" s="160"/>
      <c r="J158" s="32"/>
      <c r="K158" s="32"/>
      <c r="L158" s="33"/>
      <c r="M158" s="161"/>
      <c r="N158" s="162"/>
      <c r="O158" s="58"/>
      <c r="P158" s="58"/>
      <c r="Q158" s="58"/>
      <c r="R158" s="58"/>
      <c r="S158" s="58"/>
      <c r="T158" s="59"/>
      <c r="U158" s="32"/>
      <c r="V158" s="32"/>
      <c r="W158" s="32"/>
      <c r="X158" s="32"/>
      <c r="Y158" s="32"/>
      <c r="Z158" s="32"/>
      <c r="AA158" s="32"/>
      <c r="AB158" s="32"/>
      <c r="AC158" s="32"/>
      <c r="AD158" s="32"/>
      <c r="AE158" s="32"/>
      <c r="AT158" s="17" t="s">
        <v>213</v>
      </c>
      <c r="AU158" s="17" t="s">
        <v>87</v>
      </c>
    </row>
    <row r="159" spans="1:65" s="2" customFormat="1" ht="21.75" customHeight="1">
      <c r="A159" s="32"/>
      <c r="B159" s="143"/>
      <c r="C159" s="144" t="s">
        <v>7</v>
      </c>
      <c r="D159" s="144" t="s">
        <v>208</v>
      </c>
      <c r="E159" s="145" t="s">
        <v>682</v>
      </c>
      <c r="F159" s="146" t="s">
        <v>683</v>
      </c>
      <c r="G159" s="147" t="s">
        <v>333</v>
      </c>
      <c r="H159" s="148">
        <v>15</v>
      </c>
      <c r="I159" s="149"/>
      <c r="J159" s="150">
        <f>ROUND(I159*H159,2)</f>
        <v>0</v>
      </c>
      <c r="K159" s="151"/>
      <c r="L159" s="33"/>
      <c r="M159" s="152" t="s">
        <v>1</v>
      </c>
      <c r="N159" s="153" t="s">
        <v>44</v>
      </c>
      <c r="O159" s="58"/>
      <c r="P159" s="154">
        <f>O159*H159</f>
        <v>0</v>
      </c>
      <c r="Q159" s="154">
        <v>0</v>
      </c>
      <c r="R159" s="154">
        <f>Q159*H159</f>
        <v>0</v>
      </c>
      <c r="S159" s="154">
        <v>0</v>
      </c>
      <c r="T159" s="155">
        <f>S159*H159</f>
        <v>0</v>
      </c>
      <c r="U159" s="32"/>
      <c r="V159" s="32"/>
      <c r="W159" s="32"/>
      <c r="X159" s="32"/>
      <c r="Y159" s="32"/>
      <c r="Z159" s="32"/>
      <c r="AA159" s="32"/>
      <c r="AB159" s="32"/>
      <c r="AC159" s="32"/>
      <c r="AD159" s="32"/>
      <c r="AE159" s="32"/>
      <c r="AR159" s="156" t="s">
        <v>87</v>
      </c>
      <c r="AT159" s="156" t="s">
        <v>208</v>
      </c>
      <c r="AU159" s="156" t="s">
        <v>87</v>
      </c>
      <c r="AY159" s="17" t="s">
        <v>207</v>
      </c>
      <c r="BE159" s="157">
        <f>IF(N159="základní",J159,0)</f>
        <v>0</v>
      </c>
      <c r="BF159" s="157">
        <f>IF(N159="snížená",J159,0)</f>
        <v>0</v>
      </c>
      <c r="BG159" s="157">
        <f>IF(N159="zákl. přenesená",J159,0)</f>
        <v>0</v>
      </c>
      <c r="BH159" s="157">
        <f>IF(N159="sníž. přenesená",J159,0)</f>
        <v>0</v>
      </c>
      <c r="BI159" s="157">
        <f>IF(N159="nulová",J159,0)</f>
        <v>0</v>
      </c>
      <c r="BJ159" s="17" t="s">
        <v>87</v>
      </c>
      <c r="BK159" s="157">
        <f>ROUND(I159*H159,2)</f>
        <v>0</v>
      </c>
      <c r="BL159" s="17" t="s">
        <v>87</v>
      </c>
      <c r="BM159" s="156" t="s">
        <v>684</v>
      </c>
    </row>
    <row r="160" spans="1:47" s="2" customFormat="1" ht="78">
      <c r="A160" s="32"/>
      <c r="B160" s="33"/>
      <c r="C160" s="32"/>
      <c r="D160" s="158" t="s">
        <v>213</v>
      </c>
      <c r="E160" s="32"/>
      <c r="F160" s="159" t="s">
        <v>685</v>
      </c>
      <c r="G160" s="32"/>
      <c r="H160" s="32"/>
      <c r="I160" s="160"/>
      <c r="J160" s="32"/>
      <c r="K160" s="32"/>
      <c r="L160" s="33"/>
      <c r="M160" s="161"/>
      <c r="N160" s="162"/>
      <c r="O160" s="58"/>
      <c r="P160" s="58"/>
      <c r="Q160" s="58"/>
      <c r="R160" s="58"/>
      <c r="S160" s="58"/>
      <c r="T160" s="59"/>
      <c r="U160" s="32"/>
      <c r="V160" s="32"/>
      <c r="W160" s="32"/>
      <c r="X160" s="32"/>
      <c r="Y160" s="32"/>
      <c r="Z160" s="32"/>
      <c r="AA160" s="32"/>
      <c r="AB160" s="32"/>
      <c r="AC160" s="32"/>
      <c r="AD160" s="32"/>
      <c r="AE160" s="32"/>
      <c r="AT160" s="17" t="s">
        <v>213</v>
      </c>
      <c r="AU160" s="17" t="s">
        <v>87</v>
      </c>
    </row>
    <row r="161" spans="1:65" s="2" customFormat="1" ht="21.75" customHeight="1">
      <c r="A161" s="32"/>
      <c r="B161" s="143"/>
      <c r="C161" s="144" t="s">
        <v>250</v>
      </c>
      <c r="D161" s="144" t="s">
        <v>208</v>
      </c>
      <c r="E161" s="145" t="s">
        <v>686</v>
      </c>
      <c r="F161" s="146" t="s">
        <v>687</v>
      </c>
      <c r="G161" s="147" t="s">
        <v>333</v>
      </c>
      <c r="H161" s="148">
        <v>1</v>
      </c>
      <c r="I161" s="149"/>
      <c r="J161" s="150">
        <f>ROUND(I161*H161,2)</f>
        <v>0</v>
      </c>
      <c r="K161" s="151"/>
      <c r="L161" s="33"/>
      <c r="M161" s="152" t="s">
        <v>1</v>
      </c>
      <c r="N161" s="153" t="s">
        <v>44</v>
      </c>
      <c r="O161" s="58"/>
      <c r="P161" s="154">
        <f>O161*H161</f>
        <v>0</v>
      </c>
      <c r="Q161" s="154">
        <v>0</v>
      </c>
      <c r="R161" s="154">
        <f>Q161*H161</f>
        <v>0</v>
      </c>
      <c r="S161" s="154">
        <v>0</v>
      </c>
      <c r="T161" s="155">
        <f>S161*H161</f>
        <v>0</v>
      </c>
      <c r="U161" s="32"/>
      <c r="V161" s="32"/>
      <c r="W161" s="32"/>
      <c r="X161" s="32"/>
      <c r="Y161" s="32"/>
      <c r="Z161" s="32"/>
      <c r="AA161" s="32"/>
      <c r="AB161" s="32"/>
      <c r="AC161" s="32"/>
      <c r="AD161" s="32"/>
      <c r="AE161" s="32"/>
      <c r="AR161" s="156" t="s">
        <v>87</v>
      </c>
      <c r="AT161" s="156" t="s">
        <v>208</v>
      </c>
      <c r="AU161" s="156" t="s">
        <v>87</v>
      </c>
      <c r="AY161" s="17" t="s">
        <v>207</v>
      </c>
      <c r="BE161" s="157">
        <f>IF(N161="základní",J161,0)</f>
        <v>0</v>
      </c>
      <c r="BF161" s="157">
        <f>IF(N161="snížená",J161,0)</f>
        <v>0</v>
      </c>
      <c r="BG161" s="157">
        <f>IF(N161="zákl. přenesená",J161,0)</f>
        <v>0</v>
      </c>
      <c r="BH161" s="157">
        <f>IF(N161="sníž. přenesená",J161,0)</f>
        <v>0</v>
      </c>
      <c r="BI161" s="157">
        <f>IF(N161="nulová",J161,0)</f>
        <v>0</v>
      </c>
      <c r="BJ161" s="17" t="s">
        <v>87</v>
      </c>
      <c r="BK161" s="157">
        <f>ROUND(I161*H161,2)</f>
        <v>0</v>
      </c>
      <c r="BL161" s="17" t="s">
        <v>87</v>
      </c>
      <c r="BM161" s="156" t="s">
        <v>688</v>
      </c>
    </row>
    <row r="162" spans="1:47" s="2" customFormat="1" ht="58.5">
      <c r="A162" s="32"/>
      <c r="B162" s="33"/>
      <c r="C162" s="32"/>
      <c r="D162" s="158" t="s">
        <v>213</v>
      </c>
      <c r="E162" s="32"/>
      <c r="F162" s="159" t="s">
        <v>689</v>
      </c>
      <c r="G162" s="32"/>
      <c r="H162" s="32"/>
      <c r="I162" s="160"/>
      <c r="J162" s="32"/>
      <c r="K162" s="32"/>
      <c r="L162" s="33"/>
      <c r="M162" s="161"/>
      <c r="N162" s="162"/>
      <c r="O162" s="58"/>
      <c r="P162" s="58"/>
      <c r="Q162" s="58"/>
      <c r="R162" s="58"/>
      <c r="S162" s="58"/>
      <c r="T162" s="59"/>
      <c r="U162" s="32"/>
      <c r="V162" s="32"/>
      <c r="W162" s="32"/>
      <c r="X162" s="32"/>
      <c r="Y162" s="32"/>
      <c r="Z162" s="32"/>
      <c r="AA162" s="32"/>
      <c r="AB162" s="32"/>
      <c r="AC162" s="32"/>
      <c r="AD162" s="32"/>
      <c r="AE162" s="32"/>
      <c r="AT162" s="17" t="s">
        <v>213</v>
      </c>
      <c r="AU162" s="17" t="s">
        <v>87</v>
      </c>
    </row>
    <row r="163" spans="1:65" s="2" customFormat="1" ht="21.75" customHeight="1">
      <c r="A163" s="32"/>
      <c r="B163" s="143"/>
      <c r="C163" s="144" t="s">
        <v>289</v>
      </c>
      <c r="D163" s="144" t="s">
        <v>208</v>
      </c>
      <c r="E163" s="145" t="s">
        <v>690</v>
      </c>
      <c r="F163" s="146" t="s">
        <v>691</v>
      </c>
      <c r="G163" s="147" t="s">
        <v>333</v>
      </c>
      <c r="H163" s="148">
        <v>1</v>
      </c>
      <c r="I163" s="149"/>
      <c r="J163" s="150">
        <f>ROUND(I163*H163,2)</f>
        <v>0</v>
      </c>
      <c r="K163" s="151"/>
      <c r="L163" s="33"/>
      <c r="M163" s="152" t="s">
        <v>1</v>
      </c>
      <c r="N163" s="153" t="s">
        <v>44</v>
      </c>
      <c r="O163" s="58"/>
      <c r="P163" s="154">
        <f>O163*H163</f>
        <v>0</v>
      </c>
      <c r="Q163" s="154">
        <v>0</v>
      </c>
      <c r="R163" s="154">
        <f>Q163*H163</f>
        <v>0</v>
      </c>
      <c r="S163" s="154">
        <v>0</v>
      </c>
      <c r="T163" s="155">
        <f>S163*H163</f>
        <v>0</v>
      </c>
      <c r="U163" s="32"/>
      <c r="V163" s="32"/>
      <c r="W163" s="32"/>
      <c r="X163" s="32"/>
      <c r="Y163" s="32"/>
      <c r="Z163" s="32"/>
      <c r="AA163" s="32"/>
      <c r="AB163" s="32"/>
      <c r="AC163" s="32"/>
      <c r="AD163" s="32"/>
      <c r="AE163" s="32"/>
      <c r="AR163" s="156" t="s">
        <v>87</v>
      </c>
      <c r="AT163" s="156" t="s">
        <v>208</v>
      </c>
      <c r="AU163" s="156" t="s">
        <v>87</v>
      </c>
      <c r="AY163" s="17" t="s">
        <v>207</v>
      </c>
      <c r="BE163" s="157">
        <f>IF(N163="základní",J163,0)</f>
        <v>0</v>
      </c>
      <c r="BF163" s="157">
        <f>IF(N163="snížená",J163,0)</f>
        <v>0</v>
      </c>
      <c r="BG163" s="157">
        <f>IF(N163="zákl. přenesená",J163,0)</f>
        <v>0</v>
      </c>
      <c r="BH163" s="157">
        <f>IF(N163="sníž. přenesená",J163,0)</f>
        <v>0</v>
      </c>
      <c r="BI163" s="157">
        <f>IF(N163="nulová",J163,0)</f>
        <v>0</v>
      </c>
      <c r="BJ163" s="17" t="s">
        <v>87</v>
      </c>
      <c r="BK163" s="157">
        <f>ROUND(I163*H163,2)</f>
        <v>0</v>
      </c>
      <c r="BL163" s="17" t="s">
        <v>87</v>
      </c>
      <c r="BM163" s="156" t="s">
        <v>692</v>
      </c>
    </row>
    <row r="164" spans="1:47" s="2" customFormat="1" ht="39">
      <c r="A164" s="32"/>
      <c r="B164" s="33"/>
      <c r="C164" s="32"/>
      <c r="D164" s="158" t="s">
        <v>213</v>
      </c>
      <c r="E164" s="32"/>
      <c r="F164" s="159" t="s">
        <v>693</v>
      </c>
      <c r="G164" s="32"/>
      <c r="H164" s="32"/>
      <c r="I164" s="160"/>
      <c r="J164" s="32"/>
      <c r="K164" s="32"/>
      <c r="L164" s="33"/>
      <c r="M164" s="161"/>
      <c r="N164" s="162"/>
      <c r="O164" s="58"/>
      <c r="P164" s="58"/>
      <c r="Q164" s="58"/>
      <c r="R164" s="58"/>
      <c r="S164" s="58"/>
      <c r="T164" s="59"/>
      <c r="U164" s="32"/>
      <c r="V164" s="32"/>
      <c r="W164" s="32"/>
      <c r="X164" s="32"/>
      <c r="Y164" s="32"/>
      <c r="Z164" s="32"/>
      <c r="AA164" s="32"/>
      <c r="AB164" s="32"/>
      <c r="AC164" s="32"/>
      <c r="AD164" s="32"/>
      <c r="AE164" s="32"/>
      <c r="AT164" s="17" t="s">
        <v>213</v>
      </c>
      <c r="AU164" s="17" t="s">
        <v>87</v>
      </c>
    </row>
    <row r="165" spans="1:65" s="2" customFormat="1" ht="21.75" customHeight="1">
      <c r="A165" s="32"/>
      <c r="B165" s="143"/>
      <c r="C165" s="144" t="s">
        <v>253</v>
      </c>
      <c r="D165" s="144" t="s">
        <v>208</v>
      </c>
      <c r="E165" s="145" t="s">
        <v>694</v>
      </c>
      <c r="F165" s="146" t="s">
        <v>695</v>
      </c>
      <c r="G165" s="147" t="s">
        <v>325</v>
      </c>
      <c r="H165" s="148">
        <v>16</v>
      </c>
      <c r="I165" s="149"/>
      <c r="J165" s="150">
        <f>ROUND(I165*H165,2)</f>
        <v>0</v>
      </c>
      <c r="K165" s="151"/>
      <c r="L165" s="33"/>
      <c r="M165" s="152" t="s">
        <v>1</v>
      </c>
      <c r="N165" s="153" t="s">
        <v>44</v>
      </c>
      <c r="O165" s="58"/>
      <c r="P165" s="154">
        <f>O165*H165</f>
        <v>0</v>
      </c>
      <c r="Q165" s="154">
        <v>0</v>
      </c>
      <c r="R165" s="154">
        <f>Q165*H165</f>
        <v>0</v>
      </c>
      <c r="S165" s="154">
        <v>0</v>
      </c>
      <c r="T165" s="155">
        <f>S165*H165</f>
        <v>0</v>
      </c>
      <c r="U165" s="32"/>
      <c r="V165" s="32"/>
      <c r="W165" s="32"/>
      <c r="X165" s="32"/>
      <c r="Y165" s="32"/>
      <c r="Z165" s="32"/>
      <c r="AA165" s="32"/>
      <c r="AB165" s="32"/>
      <c r="AC165" s="32"/>
      <c r="AD165" s="32"/>
      <c r="AE165" s="32"/>
      <c r="AR165" s="156" t="s">
        <v>87</v>
      </c>
      <c r="AT165" s="156" t="s">
        <v>208</v>
      </c>
      <c r="AU165" s="156" t="s">
        <v>87</v>
      </c>
      <c r="AY165" s="17" t="s">
        <v>207</v>
      </c>
      <c r="BE165" s="157">
        <f>IF(N165="základní",J165,0)</f>
        <v>0</v>
      </c>
      <c r="BF165" s="157">
        <f>IF(N165="snížená",J165,0)</f>
        <v>0</v>
      </c>
      <c r="BG165" s="157">
        <f>IF(N165="zákl. přenesená",J165,0)</f>
        <v>0</v>
      </c>
      <c r="BH165" s="157">
        <f>IF(N165="sníž. přenesená",J165,0)</f>
        <v>0</v>
      </c>
      <c r="BI165" s="157">
        <f>IF(N165="nulová",J165,0)</f>
        <v>0</v>
      </c>
      <c r="BJ165" s="17" t="s">
        <v>87</v>
      </c>
      <c r="BK165" s="157">
        <f>ROUND(I165*H165,2)</f>
        <v>0</v>
      </c>
      <c r="BL165" s="17" t="s">
        <v>87</v>
      </c>
      <c r="BM165" s="156" t="s">
        <v>696</v>
      </c>
    </row>
    <row r="166" spans="1:47" s="2" customFormat="1" ht="12">
      <c r="A166" s="32"/>
      <c r="B166" s="33"/>
      <c r="C166" s="32"/>
      <c r="D166" s="158" t="s">
        <v>213</v>
      </c>
      <c r="E166" s="32"/>
      <c r="F166" s="159" t="s">
        <v>695</v>
      </c>
      <c r="G166" s="32"/>
      <c r="H166" s="32"/>
      <c r="I166" s="160"/>
      <c r="J166" s="32"/>
      <c r="K166" s="32"/>
      <c r="L166" s="33"/>
      <c r="M166" s="164"/>
      <c r="N166" s="165"/>
      <c r="O166" s="166"/>
      <c r="P166" s="166"/>
      <c r="Q166" s="166"/>
      <c r="R166" s="166"/>
      <c r="S166" s="166"/>
      <c r="T166" s="167"/>
      <c r="U166" s="32"/>
      <c r="V166" s="32"/>
      <c r="W166" s="32"/>
      <c r="X166" s="32"/>
      <c r="Y166" s="32"/>
      <c r="Z166" s="32"/>
      <c r="AA166" s="32"/>
      <c r="AB166" s="32"/>
      <c r="AC166" s="32"/>
      <c r="AD166" s="32"/>
      <c r="AE166" s="32"/>
      <c r="AT166" s="17" t="s">
        <v>213</v>
      </c>
      <c r="AU166" s="17" t="s">
        <v>87</v>
      </c>
    </row>
    <row r="167" spans="1:31" s="2" customFormat="1" ht="6.95" customHeight="1">
      <c r="A167" s="32"/>
      <c r="B167" s="47"/>
      <c r="C167" s="48"/>
      <c r="D167" s="48"/>
      <c r="E167" s="48"/>
      <c r="F167" s="48"/>
      <c r="G167" s="48"/>
      <c r="H167" s="48"/>
      <c r="I167" s="48"/>
      <c r="J167" s="48"/>
      <c r="K167" s="48"/>
      <c r="L167" s="33"/>
      <c r="M167" s="32"/>
      <c r="O167" s="32"/>
      <c r="P167" s="32"/>
      <c r="Q167" s="32"/>
      <c r="R167" s="32"/>
      <c r="S167" s="32"/>
      <c r="T167" s="32"/>
      <c r="U167" s="32"/>
      <c r="V167" s="32"/>
      <c r="W167" s="32"/>
      <c r="X167" s="32"/>
      <c r="Y167" s="32"/>
      <c r="Z167" s="32"/>
      <c r="AA167" s="32"/>
      <c r="AB167" s="32"/>
      <c r="AC167" s="32"/>
      <c r="AD167" s="32"/>
      <c r="AE167" s="32"/>
    </row>
  </sheetData>
  <autoFilter ref="C116:K166"/>
  <mergeCells count="9">
    <mergeCell ref="E87:H87"/>
    <mergeCell ref="E107:H107"/>
    <mergeCell ref="E109:H10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16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2" t="s">
        <v>5</v>
      </c>
      <c r="M2" s="243"/>
      <c r="N2" s="243"/>
      <c r="O2" s="243"/>
      <c r="P2" s="243"/>
      <c r="Q2" s="243"/>
      <c r="R2" s="243"/>
      <c r="S2" s="243"/>
      <c r="T2" s="243"/>
      <c r="U2" s="243"/>
      <c r="V2" s="243"/>
      <c r="AT2" s="17" t="s">
        <v>110</v>
      </c>
    </row>
    <row r="3" spans="2:46" s="1" customFormat="1" ht="6.95" customHeight="1" hidden="1">
      <c r="B3" s="18"/>
      <c r="C3" s="19"/>
      <c r="D3" s="19"/>
      <c r="E3" s="19"/>
      <c r="F3" s="19"/>
      <c r="G3" s="19"/>
      <c r="H3" s="19"/>
      <c r="I3" s="19"/>
      <c r="J3" s="19"/>
      <c r="K3" s="19"/>
      <c r="L3" s="20"/>
      <c r="AT3" s="17" t="s">
        <v>89</v>
      </c>
    </row>
    <row r="4" spans="2:46" s="1" customFormat="1" ht="24.95" customHeight="1" hidden="1">
      <c r="B4" s="20"/>
      <c r="D4" s="21" t="s">
        <v>183</v>
      </c>
      <c r="L4" s="20"/>
      <c r="M4" s="98" t="s">
        <v>10</v>
      </c>
      <c r="AT4" s="17" t="s">
        <v>3</v>
      </c>
    </row>
    <row r="5" spans="2:12" s="1" customFormat="1" ht="6.95" customHeight="1" hidden="1">
      <c r="B5" s="20"/>
      <c r="L5" s="20"/>
    </row>
    <row r="6" spans="2:12" s="1" customFormat="1" ht="12" customHeight="1" hidden="1">
      <c r="B6" s="20"/>
      <c r="D6" s="27" t="s">
        <v>16</v>
      </c>
      <c r="L6" s="20"/>
    </row>
    <row r="7" spans="2:12" s="1" customFormat="1" ht="16.5" customHeight="1" hidden="1">
      <c r="B7" s="20"/>
      <c r="E7" s="259" t="str">
        <f>'Rekapitulace stavby'!K6</f>
        <v>Oprava nástupišť č. 5 a 6 v žst. Brno hl.n.</v>
      </c>
      <c r="F7" s="260"/>
      <c r="G7" s="260"/>
      <c r="H7" s="260"/>
      <c r="L7" s="20"/>
    </row>
    <row r="8" spans="1:31" s="2" customFormat="1" ht="12" customHeight="1" hidden="1">
      <c r="A8" s="32"/>
      <c r="B8" s="33"/>
      <c r="C8" s="32"/>
      <c r="D8" s="27" t="s">
        <v>184</v>
      </c>
      <c r="E8" s="32"/>
      <c r="F8" s="32"/>
      <c r="G8" s="32"/>
      <c r="H8" s="32"/>
      <c r="I8" s="32"/>
      <c r="J8" s="32"/>
      <c r="K8" s="32"/>
      <c r="L8" s="42"/>
      <c r="S8" s="32"/>
      <c r="T8" s="32"/>
      <c r="U8" s="32"/>
      <c r="V8" s="32"/>
      <c r="W8" s="32"/>
      <c r="X8" s="32"/>
      <c r="Y8" s="32"/>
      <c r="Z8" s="32"/>
      <c r="AA8" s="32"/>
      <c r="AB8" s="32"/>
      <c r="AC8" s="32"/>
      <c r="AD8" s="32"/>
      <c r="AE8" s="32"/>
    </row>
    <row r="9" spans="1:31" s="2" customFormat="1" ht="16.5" customHeight="1" hidden="1">
      <c r="A9" s="32"/>
      <c r="B9" s="33"/>
      <c r="C9" s="32"/>
      <c r="D9" s="32"/>
      <c r="E9" s="232" t="s">
        <v>697</v>
      </c>
      <c r="F9" s="258"/>
      <c r="G9" s="258"/>
      <c r="H9" s="258"/>
      <c r="I9" s="32"/>
      <c r="J9" s="32"/>
      <c r="K9" s="32"/>
      <c r="L9" s="42"/>
      <c r="S9" s="32"/>
      <c r="T9" s="32"/>
      <c r="U9" s="32"/>
      <c r="V9" s="32"/>
      <c r="W9" s="32"/>
      <c r="X9" s="32"/>
      <c r="Y9" s="32"/>
      <c r="Z9" s="32"/>
      <c r="AA9" s="32"/>
      <c r="AB9" s="32"/>
      <c r="AC9" s="32"/>
      <c r="AD9" s="32"/>
      <c r="AE9" s="32"/>
    </row>
    <row r="10" spans="1:31" s="2" customFormat="1" ht="12" hidden="1">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hidden="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hidden="1">
      <c r="A12" s="32"/>
      <c r="B12" s="33"/>
      <c r="C12" s="32"/>
      <c r="D12" s="27" t="s">
        <v>20</v>
      </c>
      <c r="E12" s="32"/>
      <c r="F12" s="25" t="s">
        <v>21</v>
      </c>
      <c r="G12" s="32"/>
      <c r="H12" s="32"/>
      <c r="I12" s="27" t="s">
        <v>22</v>
      </c>
      <c r="J12" s="55" t="str">
        <f>'Rekapitulace stavby'!AN8</f>
        <v>18. 2. 2021</v>
      </c>
      <c r="K12" s="32"/>
      <c r="L12" s="42"/>
      <c r="S12" s="32"/>
      <c r="T12" s="32"/>
      <c r="U12" s="32"/>
      <c r="V12" s="32"/>
      <c r="W12" s="32"/>
      <c r="X12" s="32"/>
      <c r="Y12" s="32"/>
      <c r="Z12" s="32"/>
      <c r="AA12" s="32"/>
      <c r="AB12" s="32"/>
      <c r="AC12" s="32"/>
      <c r="AD12" s="32"/>
      <c r="AE12" s="32"/>
    </row>
    <row r="13" spans="1:31" s="2" customFormat="1" ht="10.9" customHeight="1" hidden="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hidden="1">
      <c r="A14" s="32"/>
      <c r="B14" s="33"/>
      <c r="C14" s="32"/>
      <c r="D14" s="27" t="s">
        <v>24</v>
      </c>
      <c r="E14" s="32"/>
      <c r="F14" s="32"/>
      <c r="G14" s="32"/>
      <c r="H14" s="32"/>
      <c r="I14" s="27" t="s">
        <v>25</v>
      </c>
      <c r="J14" s="25" t="s">
        <v>26</v>
      </c>
      <c r="K14" s="32"/>
      <c r="L14" s="42"/>
      <c r="S14" s="32"/>
      <c r="T14" s="32"/>
      <c r="U14" s="32"/>
      <c r="V14" s="32"/>
      <c r="W14" s="32"/>
      <c r="X14" s="32"/>
      <c r="Y14" s="32"/>
      <c r="Z14" s="32"/>
      <c r="AA14" s="32"/>
      <c r="AB14" s="32"/>
      <c r="AC14" s="32"/>
      <c r="AD14" s="32"/>
      <c r="AE14" s="32"/>
    </row>
    <row r="15" spans="1:31" s="2" customFormat="1" ht="18" customHeight="1" hidden="1">
      <c r="A15" s="32"/>
      <c r="B15" s="33"/>
      <c r="C15" s="32"/>
      <c r="D15" s="32"/>
      <c r="E15" s="25" t="s">
        <v>27</v>
      </c>
      <c r="F15" s="32"/>
      <c r="G15" s="32"/>
      <c r="H15" s="32"/>
      <c r="I15" s="27" t="s">
        <v>28</v>
      </c>
      <c r="J15" s="25" t="s">
        <v>29</v>
      </c>
      <c r="K15" s="32"/>
      <c r="L15" s="42"/>
      <c r="S15" s="32"/>
      <c r="T15" s="32"/>
      <c r="U15" s="32"/>
      <c r="V15" s="32"/>
      <c r="W15" s="32"/>
      <c r="X15" s="32"/>
      <c r="Y15" s="32"/>
      <c r="Z15" s="32"/>
      <c r="AA15" s="32"/>
      <c r="AB15" s="32"/>
      <c r="AC15" s="32"/>
      <c r="AD15" s="32"/>
      <c r="AE15" s="32"/>
    </row>
    <row r="16" spans="1:31" s="2" customFormat="1" ht="6.95" customHeight="1" hidden="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hidden="1">
      <c r="A17" s="32"/>
      <c r="B17" s="33"/>
      <c r="C17" s="32"/>
      <c r="D17" s="27" t="s">
        <v>30</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hidden="1">
      <c r="A18" s="32"/>
      <c r="B18" s="33"/>
      <c r="C18" s="32"/>
      <c r="D18" s="32"/>
      <c r="E18" s="261" t="str">
        <f>'Rekapitulace stavby'!E14</f>
        <v>Vyplň údaj</v>
      </c>
      <c r="F18" s="247"/>
      <c r="G18" s="247"/>
      <c r="H18" s="247"/>
      <c r="I18" s="27" t="s">
        <v>28</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hidden="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hidden="1">
      <c r="A20" s="32"/>
      <c r="B20" s="33"/>
      <c r="C20" s="32"/>
      <c r="D20" s="27" t="s">
        <v>32</v>
      </c>
      <c r="E20" s="32"/>
      <c r="F20" s="32"/>
      <c r="G20" s="32"/>
      <c r="H20" s="32"/>
      <c r="I20" s="27" t="s">
        <v>25</v>
      </c>
      <c r="J20" s="25" t="s">
        <v>33</v>
      </c>
      <c r="K20" s="32"/>
      <c r="L20" s="42"/>
      <c r="S20" s="32"/>
      <c r="T20" s="32"/>
      <c r="U20" s="32"/>
      <c r="V20" s="32"/>
      <c r="W20" s="32"/>
      <c r="X20" s="32"/>
      <c r="Y20" s="32"/>
      <c r="Z20" s="32"/>
      <c r="AA20" s="32"/>
      <c r="AB20" s="32"/>
      <c r="AC20" s="32"/>
      <c r="AD20" s="32"/>
      <c r="AE20" s="32"/>
    </row>
    <row r="21" spans="1:31" s="2" customFormat="1" ht="18" customHeight="1" hidden="1">
      <c r="A21" s="32"/>
      <c r="B21" s="33"/>
      <c r="C21" s="32"/>
      <c r="D21" s="32"/>
      <c r="E21" s="25" t="s">
        <v>34</v>
      </c>
      <c r="F21" s="32"/>
      <c r="G21" s="32"/>
      <c r="H21" s="32"/>
      <c r="I21" s="27" t="s">
        <v>28</v>
      </c>
      <c r="J21" s="25" t="s">
        <v>35</v>
      </c>
      <c r="K21" s="32"/>
      <c r="L21" s="42"/>
      <c r="S21" s="32"/>
      <c r="T21" s="32"/>
      <c r="U21" s="32"/>
      <c r="V21" s="32"/>
      <c r="W21" s="32"/>
      <c r="X21" s="32"/>
      <c r="Y21" s="32"/>
      <c r="Z21" s="32"/>
      <c r="AA21" s="32"/>
      <c r="AB21" s="32"/>
      <c r="AC21" s="32"/>
      <c r="AD21" s="32"/>
      <c r="AE21" s="32"/>
    </row>
    <row r="22" spans="1:31" s="2" customFormat="1" ht="6.95" customHeight="1" hidden="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hidden="1">
      <c r="A23" s="32"/>
      <c r="B23" s="33"/>
      <c r="C23" s="32"/>
      <c r="D23" s="27" t="s">
        <v>37</v>
      </c>
      <c r="E23" s="32"/>
      <c r="F23" s="32"/>
      <c r="G23" s="32"/>
      <c r="H23" s="32"/>
      <c r="I23" s="27" t="s">
        <v>25</v>
      </c>
      <c r="J23" s="25" t="s">
        <v>33</v>
      </c>
      <c r="K23" s="32"/>
      <c r="L23" s="42"/>
      <c r="S23" s="32"/>
      <c r="T23" s="32"/>
      <c r="U23" s="32"/>
      <c r="V23" s="32"/>
      <c r="W23" s="32"/>
      <c r="X23" s="32"/>
      <c r="Y23" s="32"/>
      <c r="Z23" s="32"/>
      <c r="AA23" s="32"/>
      <c r="AB23" s="32"/>
      <c r="AC23" s="32"/>
      <c r="AD23" s="32"/>
      <c r="AE23" s="32"/>
    </row>
    <row r="24" spans="1:31" s="2" customFormat="1" ht="18" customHeight="1" hidden="1">
      <c r="A24" s="32"/>
      <c r="B24" s="33"/>
      <c r="C24" s="32"/>
      <c r="D24" s="32"/>
      <c r="E24" s="25" t="s">
        <v>34</v>
      </c>
      <c r="F24" s="32"/>
      <c r="G24" s="32"/>
      <c r="H24" s="32"/>
      <c r="I24" s="27" t="s">
        <v>28</v>
      </c>
      <c r="J24" s="25" t="s">
        <v>35</v>
      </c>
      <c r="K24" s="32"/>
      <c r="L24" s="42"/>
      <c r="S24" s="32"/>
      <c r="T24" s="32"/>
      <c r="U24" s="32"/>
      <c r="V24" s="32"/>
      <c r="W24" s="32"/>
      <c r="X24" s="32"/>
      <c r="Y24" s="32"/>
      <c r="Z24" s="32"/>
      <c r="AA24" s="32"/>
      <c r="AB24" s="32"/>
      <c r="AC24" s="32"/>
      <c r="AD24" s="32"/>
      <c r="AE24" s="32"/>
    </row>
    <row r="25" spans="1:31" s="2" customFormat="1" ht="6.95" customHeight="1" hidden="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hidden="1">
      <c r="A26" s="32"/>
      <c r="B26" s="33"/>
      <c r="C26" s="32"/>
      <c r="D26" s="27" t="s">
        <v>38</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hidden="1">
      <c r="A27" s="99"/>
      <c r="B27" s="100"/>
      <c r="C27" s="99"/>
      <c r="D27" s="99"/>
      <c r="E27" s="251" t="s">
        <v>1</v>
      </c>
      <c r="F27" s="251"/>
      <c r="G27" s="251"/>
      <c r="H27" s="251"/>
      <c r="I27" s="99"/>
      <c r="J27" s="99"/>
      <c r="K27" s="99"/>
      <c r="L27" s="101"/>
      <c r="S27" s="99"/>
      <c r="T27" s="99"/>
      <c r="U27" s="99"/>
      <c r="V27" s="99"/>
      <c r="W27" s="99"/>
      <c r="X27" s="99"/>
      <c r="Y27" s="99"/>
      <c r="Z27" s="99"/>
      <c r="AA27" s="99"/>
      <c r="AB27" s="99"/>
      <c r="AC27" s="99"/>
      <c r="AD27" s="99"/>
      <c r="AE27" s="99"/>
    </row>
    <row r="28" spans="1:31" s="2" customFormat="1" ht="6.95" customHeight="1" hidden="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hidden="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hidden="1">
      <c r="A30" s="32"/>
      <c r="B30" s="33"/>
      <c r="C30" s="32"/>
      <c r="D30" s="102" t="s">
        <v>39</v>
      </c>
      <c r="E30" s="32"/>
      <c r="F30" s="32"/>
      <c r="G30" s="32"/>
      <c r="H30" s="32"/>
      <c r="I30" s="32"/>
      <c r="J30" s="71">
        <f>ROUND(J117,2)</f>
        <v>0</v>
      </c>
      <c r="K30" s="32"/>
      <c r="L30" s="42"/>
      <c r="S30" s="32"/>
      <c r="T30" s="32"/>
      <c r="U30" s="32"/>
      <c r="V30" s="32"/>
      <c r="W30" s="32"/>
      <c r="X30" s="32"/>
      <c r="Y30" s="32"/>
      <c r="Z30" s="32"/>
      <c r="AA30" s="32"/>
      <c r="AB30" s="32"/>
      <c r="AC30" s="32"/>
      <c r="AD30" s="32"/>
      <c r="AE30" s="32"/>
    </row>
    <row r="31" spans="1:31" s="2" customFormat="1" ht="6.95" customHeight="1" hidden="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hidden="1">
      <c r="A32" s="32"/>
      <c r="B32" s="33"/>
      <c r="C32" s="32"/>
      <c r="D32" s="32"/>
      <c r="E32" s="32"/>
      <c r="F32" s="36" t="s">
        <v>41</v>
      </c>
      <c r="G32" s="32"/>
      <c r="H32" s="32"/>
      <c r="I32" s="36" t="s">
        <v>40</v>
      </c>
      <c r="J32" s="36" t="s">
        <v>42</v>
      </c>
      <c r="K32" s="32"/>
      <c r="L32" s="42"/>
      <c r="S32" s="32"/>
      <c r="T32" s="32"/>
      <c r="U32" s="32"/>
      <c r="V32" s="32"/>
      <c r="W32" s="32"/>
      <c r="X32" s="32"/>
      <c r="Y32" s="32"/>
      <c r="Z32" s="32"/>
      <c r="AA32" s="32"/>
      <c r="AB32" s="32"/>
      <c r="AC32" s="32"/>
      <c r="AD32" s="32"/>
      <c r="AE32" s="32"/>
    </row>
    <row r="33" spans="1:31" s="2" customFormat="1" ht="14.45" customHeight="1" hidden="1">
      <c r="A33" s="32"/>
      <c r="B33" s="33"/>
      <c r="C33" s="32"/>
      <c r="D33" s="103" t="s">
        <v>43</v>
      </c>
      <c r="E33" s="27" t="s">
        <v>44</v>
      </c>
      <c r="F33" s="104">
        <f>ROUND((SUM(BE117:BE164)),2)</f>
        <v>0</v>
      </c>
      <c r="G33" s="32"/>
      <c r="H33" s="32"/>
      <c r="I33" s="105">
        <v>0.21</v>
      </c>
      <c r="J33" s="104">
        <f>ROUND(((SUM(BE117:BE164))*I33),2)</f>
        <v>0</v>
      </c>
      <c r="K33" s="32"/>
      <c r="L33" s="42"/>
      <c r="S33" s="32"/>
      <c r="T33" s="32"/>
      <c r="U33" s="32"/>
      <c r="V33" s="32"/>
      <c r="W33" s="32"/>
      <c r="X33" s="32"/>
      <c r="Y33" s="32"/>
      <c r="Z33" s="32"/>
      <c r="AA33" s="32"/>
      <c r="AB33" s="32"/>
      <c r="AC33" s="32"/>
      <c r="AD33" s="32"/>
      <c r="AE33" s="32"/>
    </row>
    <row r="34" spans="1:31" s="2" customFormat="1" ht="14.45" customHeight="1" hidden="1">
      <c r="A34" s="32"/>
      <c r="B34" s="33"/>
      <c r="C34" s="32"/>
      <c r="D34" s="32"/>
      <c r="E34" s="27" t="s">
        <v>45</v>
      </c>
      <c r="F34" s="104">
        <f>ROUND((SUM(BF117:BF164)),2)</f>
        <v>0</v>
      </c>
      <c r="G34" s="32"/>
      <c r="H34" s="32"/>
      <c r="I34" s="105">
        <v>0.15</v>
      </c>
      <c r="J34" s="104">
        <f>ROUND(((SUM(BF117:BF164))*I34),2)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46</v>
      </c>
      <c r="F35" s="104">
        <f>ROUND((SUM(BG117:BG164)),2)</f>
        <v>0</v>
      </c>
      <c r="G35" s="32"/>
      <c r="H35" s="32"/>
      <c r="I35" s="105">
        <v>0.21</v>
      </c>
      <c r="J35" s="104">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47</v>
      </c>
      <c r="F36" s="104">
        <f>ROUND((SUM(BH117:BH164)),2)</f>
        <v>0</v>
      </c>
      <c r="G36" s="32"/>
      <c r="H36" s="32"/>
      <c r="I36" s="105">
        <v>0.15</v>
      </c>
      <c r="J36" s="104">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48</v>
      </c>
      <c r="F37" s="104">
        <f>ROUND((SUM(BI117:BI164)),2)</f>
        <v>0</v>
      </c>
      <c r="G37" s="32"/>
      <c r="H37" s="32"/>
      <c r="I37" s="105">
        <v>0</v>
      </c>
      <c r="J37" s="104">
        <f>0</f>
        <v>0</v>
      </c>
      <c r="K37" s="32"/>
      <c r="L37" s="42"/>
      <c r="S37" s="32"/>
      <c r="T37" s="32"/>
      <c r="U37" s="32"/>
      <c r="V37" s="32"/>
      <c r="W37" s="32"/>
      <c r="X37" s="32"/>
      <c r="Y37" s="32"/>
      <c r="Z37" s="32"/>
      <c r="AA37" s="32"/>
      <c r="AB37" s="32"/>
      <c r="AC37" s="32"/>
      <c r="AD37" s="32"/>
      <c r="AE37" s="32"/>
    </row>
    <row r="38" spans="1:31" s="2" customFormat="1" ht="6.95" customHeight="1" hidden="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hidden="1">
      <c r="A39" s="32"/>
      <c r="B39" s="33"/>
      <c r="C39" s="106"/>
      <c r="D39" s="107" t="s">
        <v>49</v>
      </c>
      <c r="E39" s="60"/>
      <c r="F39" s="60"/>
      <c r="G39" s="108" t="s">
        <v>50</v>
      </c>
      <c r="H39" s="109" t="s">
        <v>51</v>
      </c>
      <c r="I39" s="60"/>
      <c r="J39" s="110">
        <f>SUM(J30:J37)</f>
        <v>0</v>
      </c>
      <c r="K39" s="111"/>
      <c r="L39" s="42"/>
      <c r="S39" s="32"/>
      <c r="T39" s="32"/>
      <c r="U39" s="32"/>
      <c r="V39" s="32"/>
      <c r="W39" s="32"/>
      <c r="X39" s="32"/>
      <c r="Y39" s="32"/>
      <c r="Z39" s="32"/>
      <c r="AA39" s="32"/>
      <c r="AB39" s="32"/>
      <c r="AC39" s="32"/>
      <c r="AD39" s="32"/>
      <c r="AE39" s="32"/>
    </row>
    <row r="40" spans="1:31" s="2" customFormat="1" ht="14.45" customHeight="1" hidden="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42"/>
      <c r="D50" s="43" t="s">
        <v>52</v>
      </c>
      <c r="E50" s="44"/>
      <c r="F50" s="44"/>
      <c r="G50" s="43" t="s">
        <v>53</v>
      </c>
      <c r="H50" s="44"/>
      <c r="I50" s="44"/>
      <c r="J50" s="44"/>
      <c r="K50" s="44"/>
      <c r="L50" s="42"/>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75" hidden="1">
      <c r="A61" s="32"/>
      <c r="B61" s="33"/>
      <c r="C61" s="32"/>
      <c r="D61" s="45" t="s">
        <v>54</v>
      </c>
      <c r="E61" s="35"/>
      <c r="F61" s="112" t="s">
        <v>55</v>
      </c>
      <c r="G61" s="45" t="s">
        <v>54</v>
      </c>
      <c r="H61" s="35"/>
      <c r="I61" s="35"/>
      <c r="J61" s="113" t="s">
        <v>55</v>
      </c>
      <c r="K61" s="35"/>
      <c r="L61" s="42"/>
      <c r="S61" s="32"/>
      <c r="T61" s="32"/>
      <c r="U61" s="32"/>
      <c r="V61" s="32"/>
      <c r="W61" s="32"/>
      <c r="X61" s="32"/>
      <c r="Y61" s="32"/>
      <c r="Z61" s="32"/>
      <c r="AA61" s="32"/>
      <c r="AB61" s="32"/>
      <c r="AC61" s="32"/>
      <c r="AD61" s="32"/>
      <c r="AE61" s="32"/>
    </row>
    <row r="62" spans="2:12" ht="12" hidden="1">
      <c r="B62" s="20"/>
      <c r="L62" s="20"/>
    </row>
    <row r="63" spans="2:12" ht="12" hidden="1">
      <c r="B63" s="20"/>
      <c r="L63" s="20"/>
    </row>
    <row r="64" spans="2:12" ht="12" hidden="1">
      <c r="B64" s="20"/>
      <c r="L64" s="20"/>
    </row>
    <row r="65" spans="1:31" s="2" customFormat="1" ht="12.75" hidden="1">
      <c r="A65" s="32"/>
      <c r="B65" s="33"/>
      <c r="C65" s="32"/>
      <c r="D65" s="43" t="s">
        <v>56</v>
      </c>
      <c r="E65" s="46"/>
      <c r="F65" s="46"/>
      <c r="G65" s="43" t="s">
        <v>57</v>
      </c>
      <c r="H65" s="46"/>
      <c r="I65" s="46"/>
      <c r="J65" s="46"/>
      <c r="K65" s="46"/>
      <c r="L65" s="42"/>
      <c r="S65" s="32"/>
      <c r="T65" s="32"/>
      <c r="U65" s="32"/>
      <c r="V65" s="32"/>
      <c r="W65" s="32"/>
      <c r="X65" s="32"/>
      <c r="Y65" s="32"/>
      <c r="Z65" s="32"/>
      <c r="AA65" s="32"/>
      <c r="AB65" s="32"/>
      <c r="AC65" s="32"/>
      <c r="AD65" s="32"/>
      <c r="AE65" s="32"/>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75" hidden="1">
      <c r="A76" s="32"/>
      <c r="B76" s="33"/>
      <c r="C76" s="32"/>
      <c r="D76" s="45" t="s">
        <v>54</v>
      </c>
      <c r="E76" s="35"/>
      <c r="F76" s="112" t="s">
        <v>55</v>
      </c>
      <c r="G76" s="45" t="s">
        <v>54</v>
      </c>
      <c r="H76" s="35"/>
      <c r="I76" s="35"/>
      <c r="J76" s="113" t="s">
        <v>55</v>
      </c>
      <c r="K76" s="35"/>
      <c r="L76" s="42"/>
      <c r="S76" s="32"/>
      <c r="T76" s="32"/>
      <c r="U76" s="32"/>
      <c r="V76" s="32"/>
      <c r="W76" s="32"/>
      <c r="X76" s="32"/>
      <c r="Y76" s="32"/>
      <c r="Z76" s="32"/>
      <c r="AA76" s="32"/>
      <c r="AB76" s="32"/>
      <c r="AC76" s="32"/>
      <c r="AD76" s="32"/>
      <c r="AE76" s="32"/>
    </row>
    <row r="77" spans="1:31" s="2" customFormat="1" ht="14.45" customHeight="1" hidden="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78" ht="12" hidden="1"/>
    <row r="79" ht="12" hidden="1"/>
    <row r="80" ht="12" hidden="1"/>
    <row r="81" spans="1:31" s="2" customFormat="1" ht="6.95" customHeight="1" hidden="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hidden="1">
      <c r="A82" s="32"/>
      <c r="B82" s="33"/>
      <c r="C82" s="21" t="s">
        <v>186</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hidden="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hidden="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hidden="1">
      <c r="A85" s="32"/>
      <c r="B85" s="33"/>
      <c r="C85" s="32"/>
      <c r="D85" s="32"/>
      <c r="E85" s="259" t="str">
        <f>E7</f>
        <v>Oprava nástupišť č. 5 a 6 v žst. Brno hl.n.</v>
      </c>
      <c r="F85" s="260"/>
      <c r="G85" s="260"/>
      <c r="H85" s="260"/>
      <c r="I85" s="32"/>
      <c r="J85" s="32"/>
      <c r="K85" s="32"/>
      <c r="L85" s="42"/>
      <c r="S85" s="32"/>
      <c r="T85" s="32"/>
      <c r="U85" s="32"/>
      <c r="V85" s="32"/>
      <c r="W85" s="32"/>
      <c r="X85" s="32"/>
      <c r="Y85" s="32"/>
      <c r="Z85" s="32"/>
      <c r="AA85" s="32"/>
      <c r="AB85" s="32"/>
      <c r="AC85" s="32"/>
      <c r="AD85" s="32"/>
      <c r="AE85" s="32"/>
    </row>
    <row r="86" spans="1:31" s="2" customFormat="1" ht="12" customHeight="1" hidden="1">
      <c r="A86" s="32"/>
      <c r="B86" s="33"/>
      <c r="C86" s="27" t="s">
        <v>184</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hidden="1">
      <c r="A87" s="32"/>
      <c r="B87" s="33"/>
      <c r="C87" s="32"/>
      <c r="D87" s="32"/>
      <c r="E87" s="232" t="str">
        <f>E9</f>
        <v>PS 614 - Úprava SZZ (nástupiště č.6)</v>
      </c>
      <c r="F87" s="258"/>
      <c r="G87" s="258"/>
      <c r="H87" s="258"/>
      <c r="I87" s="32"/>
      <c r="J87" s="32"/>
      <c r="K87" s="32"/>
      <c r="L87" s="42"/>
      <c r="S87" s="32"/>
      <c r="T87" s="32"/>
      <c r="U87" s="32"/>
      <c r="V87" s="32"/>
      <c r="W87" s="32"/>
      <c r="X87" s="32"/>
      <c r="Y87" s="32"/>
      <c r="Z87" s="32"/>
      <c r="AA87" s="32"/>
      <c r="AB87" s="32"/>
      <c r="AC87" s="32"/>
      <c r="AD87" s="32"/>
      <c r="AE87" s="32"/>
    </row>
    <row r="88" spans="1:31" s="2" customFormat="1" ht="6.95" customHeight="1" hidden="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hidden="1">
      <c r="A89" s="32"/>
      <c r="B89" s="33"/>
      <c r="C89" s="27" t="s">
        <v>20</v>
      </c>
      <c r="D89" s="32"/>
      <c r="E89" s="32"/>
      <c r="F89" s="25" t="str">
        <f>F12</f>
        <v>Brno hl.n.</v>
      </c>
      <c r="G89" s="32"/>
      <c r="H89" s="32"/>
      <c r="I89" s="27" t="s">
        <v>22</v>
      </c>
      <c r="J89" s="55" t="str">
        <f>IF(J12="","",J12)</f>
        <v>18. 2. 2021</v>
      </c>
      <c r="K89" s="32"/>
      <c r="L89" s="42"/>
      <c r="S89" s="32"/>
      <c r="T89" s="32"/>
      <c r="U89" s="32"/>
      <c r="V89" s="32"/>
      <c r="W89" s="32"/>
      <c r="X89" s="32"/>
      <c r="Y89" s="32"/>
      <c r="Z89" s="32"/>
      <c r="AA89" s="32"/>
      <c r="AB89" s="32"/>
      <c r="AC89" s="32"/>
      <c r="AD89" s="32"/>
      <c r="AE89" s="32"/>
    </row>
    <row r="90" spans="1:31" s="2" customFormat="1" ht="6.95" customHeight="1" hidden="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25.7" customHeight="1" hidden="1">
      <c r="A91" s="32"/>
      <c r="B91" s="33"/>
      <c r="C91" s="27" t="s">
        <v>24</v>
      </c>
      <c r="D91" s="32"/>
      <c r="E91" s="32"/>
      <c r="F91" s="25" t="str">
        <f>E15</f>
        <v>Správa železnic, státní organizace</v>
      </c>
      <c r="G91" s="32"/>
      <c r="H91" s="32"/>
      <c r="I91" s="27" t="s">
        <v>32</v>
      </c>
      <c r="J91" s="30" t="str">
        <f>E21</f>
        <v>DMC Havlíčkův Brod, s.r.o.</v>
      </c>
      <c r="K91" s="32"/>
      <c r="L91" s="42"/>
      <c r="S91" s="32"/>
      <c r="T91" s="32"/>
      <c r="U91" s="32"/>
      <c r="V91" s="32"/>
      <c r="W91" s="32"/>
      <c r="X91" s="32"/>
      <c r="Y91" s="32"/>
      <c r="Z91" s="32"/>
      <c r="AA91" s="32"/>
      <c r="AB91" s="32"/>
      <c r="AC91" s="32"/>
      <c r="AD91" s="32"/>
      <c r="AE91" s="32"/>
    </row>
    <row r="92" spans="1:31" s="2" customFormat="1" ht="25.7" customHeight="1" hidden="1">
      <c r="A92" s="32"/>
      <c r="B92" s="33"/>
      <c r="C92" s="27" t="s">
        <v>30</v>
      </c>
      <c r="D92" s="32"/>
      <c r="E92" s="32"/>
      <c r="F92" s="25" t="str">
        <f>IF(E18="","",E18)</f>
        <v>Vyplň údaj</v>
      </c>
      <c r="G92" s="32"/>
      <c r="H92" s="32"/>
      <c r="I92" s="27" t="s">
        <v>37</v>
      </c>
      <c r="J92" s="30" t="str">
        <f>E24</f>
        <v>DMC Havlíčkův Brod, s.r.o.</v>
      </c>
      <c r="K92" s="32"/>
      <c r="L92" s="42"/>
      <c r="S92" s="32"/>
      <c r="T92" s="32"/>
      <c r="U92" s="32"/>
      <c r="V92" s="32"/>
      <c r="W92" s="32"/>
      <c r="X92" s="32"/>
      <c r="Y92" s="32"/>
      <c r="Z92" s="32"/>
      <c r="AA92" s="32"/>
      <c r="AB92" s="32"/>
      <c r="AC92" s="32"/>
      <c r="AD92" s="32"/>
      <c r="AE92" s="32"/>
    </row>
    <row r="93" spans="1:31" s="2" customFormat="1" ht="10.35" customHeight="1" hidden="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hidden="1">
      <c r="A94" s="32"/>
      <c r="B94" s="33"/>
      <c r="C94" s="114" t="s">
        <v>187</v>
      </c>
      <c r="D94" s="106"/>
      <c r="E94" s="106"/>
      <c r="F94" s="106"/>
      <c r="G94" s="106"/>
      <c r="H94" s="106"/>
      <c r="I94" s="106"/>
      <c r="J94" s="115" t="s">
        <v>188</v>
      </c>
      <c r="K94" s="106"/>
      <c r="L94" s="42"/>
      <c r="S94" s="32"/>
      <c r="T94" s="32"/>
      <c r="U94" s="32"/>
      <c r="V94" s="32"/>
      <c r="W94" s="32"/>
      <c r="X94" s="32"/>
      <c r="Y94" s="32"/>
      <c r="Z94" s="32"/>
      <c r="AA94" s="32"/>
      <c r="AB94" s="32"/>
      <c r="AC94" s="32"/>
      <c r="AD94" s="32"/>
      <c r="AE94" s="32"/>
    </row>
    <row r="95" spans="1:31" s="2" customFormat="1" ht="10.35" customHeight="1" hidden="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hidden="1">
      <c r="A96" s="32"/>
      <c r="B96" s="33"/>
      <c r="C96" s="116" t="s">
        <v>189</v>
      </c>
      <c r="D96" s="32"/>
      <c r="E96" s="32"/>
      <c r="F96" s="32"/>
      <c r="G96" s="32"/>
      <c r="H96" s="32"/>
      <c r="I96" s="32"/>
      <c r="J96" s="71">
        <f>J117</f>
        <v>0</v>
      </c>
      <c r="K96" s="32"/>
      <c r="L96" s="42"/>
      <c r="S96" s="32"/>
      <c r="T96" s="32"/>
      <c r="U96" s="32"/>
      <c r="V96" s="32"/>
      <c r="W96" s="32"/>
      <c r="X96" s="32"/>
      <c r="Y96" s="32"/>
      <c r="Z96" s="32"/>
      <c r="AA96" s="32"/>
      <c r="AB96" s="32"/>
      <c r="AC96" s="32"/>
      <c r="AD96" s="32"/>
      <c r="AE96" s="32"/>
      <c r="AU96" s="17" t="s">
        <v>190</v>
      </c>
    </row>
    <row r="97" spans="2:12" s="9" customFormat="1" ht="24.95" customHeight="1" hidden="1">
      <c r="B97" s="117"/>
      <c r="D97" s="118" t="s">
        <v>607</v>
      </c>
      <c r="E97" s="119"/>
      <c r="F97" s="119"/>
      <c r="G97" s="119"/>
      <c r="H97" s="119"/>
      <c r="I97" s="119"/>
      <c r="J97" s="120">
        <f>J118</f>
        <v>0</v>
      </c>
      <c r="L97" s="117"/>
    </row>
    <row r="98" spans="1:31" s="2" customFormat="1" ht="21.75" customHeight="1" hidden="1">
      <c r="A98" s="32"/>
      <c r="B98" s="33"/>
      <c r="C98" s="32"/>
      <c r="D98" s="32"/>
      <c r="E98" s="32"/>
      <c r="F98" s="32"/>
      <c r="G98" s="32"/>
      <c r="H98" s="32"/>
      <c r="I98" s="32"/>
      <c r="J98" s="32"/>
      <c r="K98" s="32"/>
      <c r="L98" s="42"/>
      <c r="S98" s="32"/>
      <c r="T98" s="32"/>
      <c r="U98" s="32"/>
      <c r="V98" s="32"/>
      <c r="W98" s="32"/>
      <c r="X98" s="32"/>
      <c r="Y98" s="32"/>
      <c r="Z98" s="32"/>
      <c r="AA98" s="32"/>
      <c r="AB98" s="32"/>
      <c r="AC98" s="32"/>
      <c r="AD98" s="32"/>
      <c r="AE98" s="32"/>
    </row>
    <row r="99" spans="1:31" s="2" customFormat="1" ht="6.95" customHeight="1" hidden="1">
      <c r="A99" s="32"/>
      <c r="B99" s="47"/>
      <c r="C99" s="48"/>
      <c r="D99" s="48"/>
      <c r="E99" s="48"/>
      <c r="F99" s="48"/>
      <c r="G99" s="48"/>
      <c r="H99" s="48"/>
      <c r="I99" s="48"/>
      <c r="J99" s="48"/>
      <c r="K99" s="48"/>
      <c r="L99" s="42"/>
      <c r="S99" s="32"/>
      <c r="T99" s="32"/>
      <c r="U99" s="32"/>
      <c r="V99" s="32"/>
      <c r="W99" s="32"/>
      <c r="X99" s="32"/>
      <c r="Y99" s="32"/>
      <c r="Z99" s="32"/>
      <c r="AA99" s="32"/>
      <c r="AB99" s="32"/>
      <c r="AC99" s="32"/>
      <c r="AD99" s="32"/>
      <c r="AE99" s="32"/>
    </row>
    <row r="100" ht="12" hidden="1"/>
    <row r="101" ht="12" hidden="1"/>
    <row r="102" ht="12" hidden="1"/>
    <row r="103" spans="1:31" s="2" customFormat="1" ht="6.95" customHeight="1">
      <c r="A103" s="32"/>
      <c r="B103" s="49"/>
      <c r="C103" s="50"/>
      <c r="D103" s="50"/>
      <c r="E103" s="50"/>
      <c r="F103" s="50"/>
      <c r="G103" s="50"/>
      <c r="H103" s="50"/>
      <c r="I103" s="50"/>
      <c r="J103" s="50"/>
      <c r="K103" s="50"/>
      <c r="L103" s="42"/>
      <c r="S103" s="32"/>
      <c r="T103" s="32"/>
      <c r="U103" s="32"/>
      <c r="V103" s="32"/>
      <c r="W103" s="32"/>
      <c r="X103" s="32"/>
      <c r="Y103" s="32"/>
      <c r="Z103" s="32"/>
      <c r="AA103" s="32"/>
      <c r="AB103" s="32"/>
      <c r="AC103" s="32"/>
      <c r="AD103" s="32"/>
      <c r="AE103" s="32"/>
    </row>
    <row r="104" spans="1:31" s="2" customFormat="1" ht="24.95" customHeight="1">
      <c r="A104" s="32"/>
      <c r="B104" s="33"/>
      <c r="C104" s="21" t="s">
        <v>192</v>
      </c>
      <c r="D104" s="32"/>
      <c r="E104" s="32"/>
      <c r="F104" s="32"/>
      <c r="G104" s="32"/>
      <c r="H104" s="32"/>
      <c r="I104" s="32"/>
      <c r="J104" s="32"/>
      <c r="K104" s="32"/>
      <c r="L104" s="42"/>
      <c r="S104" s="32"/>
      <c r="T104" s="32"/>
      <c r="U104" s="32"/>
      <c r="V104" s="32"/>
      <c r="W104" s="32"/>
      <c r="X104" s="32"/>
      <c r="Y104" s="32"/>
      <c r="Z104" s="32"/>
      <c r="AA104" s="32"/>
      <c r="AB104" s="32"/>
      <c r="AC104" s="32"/>
      <c r="AD104" s="32"/>
      <c r="AE104" s="32"/>
    </row>
    <row r="105" spans="1:31" s="2" customFormat="1" ht="6.95" customHeight="1">
      <c r="A105" s="32"/>
      <c r="B105" s="33"/>
      <c r="C105" s="32"/>
      <c r="D105" s="32"/>
      <c r="E105" s="32"/>
      <c r="F105" s="32"/>
      <c r="G105" s="32"/>
      <c r="H105" s="32"/>
      <c r="I105" s="32"/>
      <c r="J105" s="32"/>
      <c r="K105" s="32"/>
      <c r="L105" s="42"/>
      <c r="S105" s="32"/>
      <c r="T105" s="32"/>
      <c r="U105" s="32"/>
      <c r="V105" s="32"/>
      <c r="W105" s="32"/>
      <c r="X105" s="32"/>
      <c r="Y105" s="32"/>
      <c r="Z105" s="32"/>
      <c r="AA105" s="32"/>
      <c r="AB105" s="32"/>
      <c r="AC105" s="32"/>
      <c r="AD105" s="32"/>
      <c r="AE105" s="32"/>
    </row>
    <row r="106" spans="1:31" s="2" customFormat="1" ht="12" customHeight="1">
      <c r="A106" s="32"/>
      <c r="B106" s="33"/>
      <c r="C106" s="27" t="s">
        <v>16</v>
      </c>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16.5" customHeight="1">
      <c r="A107" s="32"/>
      <c r="B107" s="33"/>
      <c r="C107" s="32"/>
      <c r="D107" s="32"/>
      <c r="E107" s="259" t="str">
        <f>E7</f>
        <v>Oprava nástupišť č. 5 a 6 v žst. Brno hl.n.</v>
      </c>
      <c r="F107" s="260"/>
      <c r="G107" s="260"/>
      <c r="H107" s="260"/>
      <c r="I107" s="32"/>
      <c r="J107" s="32"/>
      <c r="K107" s="32"/>
      <c r="L107" s="42"/>
      <c r="S107" s="32"/>
      <c r="T107" s="32"/>
      <c r="U107" s="32"/>
      <c r="V107" s="32"/>
      <c r="W107" s="32"/>
      <c r="X107" s="32"/>
      <c r="Y107" s="32"/>
      <c r="Z107" s="32"/>
      <c r="AA107" s="32"/>
      <c r="AB107" s="32"/>
      <c r="AC107" s="32"/>
      <c r="AD107" s="32"/>
      <c r="AE107" s="32"/>
    </row>
    <row r="108" spans="1:31" s="2" customFormat="1" ht="12" customHeight="1">
      <c r="A108" s="32"/>
      <c r="B108" s="33"/>
      <c r="C108" s="27" t="s">
        <v>184</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6.5" customHeight="1">
      <c r="A109" s="32"/>
      <c r="B109" s="33"/>
      <c r="C109" s="32"/>
      <c r="D109" s="32"/>
      <c r="E109" s="232" t="str">
        <f>E9</f>
        <v>PS 614 - Úprava SZZ (nástupiště č.6)</v>
      </c>
      <c r="F109" s="258"/>
      <c r="G109" s="258"/>
      <c r="H109" s="258"/>
      <c r="I109" s="32"/>
      <c r="J109" s="32"/>
      <c r="K109" s="32"/>
      <c r="L109" s="42"/>
      <c r="S109" s="32"/>
      <c r="T109" s="32"/>
      <c r="U109" s="32"/>
      <c r="V109" s="32"/>
      <c r="W109" s="32"/>
      <c r="X109" s="32"/>
      <c r="Y109" s="32"/>
      <c r="Z109" s="32"/>
      <c r="AA109" s="32"/>
      <c r="AB109" s="32"/>
      <c r="AC109" s="32"/>
      <c r="AD109" s="32"/>
      <c r="AE109" s="32"/>
    </row>
    <row r="110" spans="1:31" s="2" customFormat="1" ht="6.95" customHeight="1">
      <c r="A110" s="32"/>
      <c r="B110" s="33"/>
      <c r="C110" s="32"/>
      <c r="D110" s="32"/>
      <c r="E110" s="32"/>
      <c r="F110" s="32"/>
      <c r="G110" s="32"/>
      <c r="H110" s="32"/>
      <c r="I110" s="32"/>
      <c r="J110" s="32"/>
      <c r="K110" s="32"/>
      <c r="L110" s="42"/>
      <c r="S110" s="32"/>
      <c r="T110" s="32"/>
      <c r="U110" s="32"/>
      <c r="V110" s="32"/>
      <c r="W110" s="32"/>
      <c r="X110" s="32"/>
      <c r="Y110" s="32"/>
      <c r="Z110" s="32"/>
      <c r="AA110" s="32"/>
      <c r="AB110" s="32"/>
      <c r="AC110" s="32"/>
      <c r="AD110" s="32"/>
      <c r="AE110" s="32"/>
    </row>
    <row r="111" spans="1:31" s="2" customFormat="1" ht="12" customHeight="1">
      <c r="A111" s="32"/>
      <c r="B111" s="33"/>
      <c r="C111" s="27" t="s">
        <v>20</v>
      </c>
      <c r="D111" s="32"/>
      <c r="E111" s="32"/>
      <c r="F111" s="25" t="str">
        <f>F12</f>
        <v>Brno hl.n.</v>
      </c>
      <c r="G111" s="32"/>
      <c r="H111" s="32"/>
      <c r="I111" s="27" t="s">
        <v>22</v>
      </c>
      <c r="J111" s="55" t="str">
        <f>IF(J12="","",J12)</f>
        <v>18. 2. 2021</v>
      </c>
      <c r="K111" s="32"/>
      <c r="L111" s="42"/>
      <c r="S111" s="32"/>
      <c r="T111" s="32"/>
      <c r="U111" s="32"/>
      <c r="V111" s="32"/>
      <c r="W111" s="32"/>
      <c r="X111" s="32"/>
      <c r="Y111" s="32"/>
      <c r="Z111" s="32"/>
      <c r="AA111" s="32"/>
      <c r="AB111" s="32"/>
      <c r="AC111" s="32"/>
      <c r="AD111" s="32"/>
      <c r="AE111" s="32"/>
    </row>
    <row r="112" spans="1:31" s="2" customFormat="1" ht="6.95" customHeight="1">
      <c r="A112" s="32"/>
      <c r="B112" s="33"/>
      <c r="C112" s="32"/>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25.7" customHeight="1">
      <c r="A113" s="32"/>
      <c r="B113" s="33"/>
      <c r="C113" s="27" t="s">
        <v>24</v>
      </c>
      <c r="D113" s="32"/>
      <c r="E113" s="32"/>
      <c r="F113" s="25" t="str">
        <f>E15</f>
        <v>Správa železnic, státní organizace</v>
      </c>
      <c r="G113" s="32"/>
      <c r="H113" s="32"/>
      <c r="I113" s="27" t="s">
        <v>32</v>
      </c>
      <c r="J113" s="30" t="str">
        <f>E21</f>
        <v>DMC Havlíčkův Brod, s.r.o.</v>
      </c>
      <c r="K113" s="32"/>
      <c r="L113" s="42"/>
      <c r="S113" s="32"/>
      <c r="T113" s="32"/>
      <c r="U113" s="32"/>
      <c r="V113" s="32"/>
      <c r="W113" s="32"/>
      <c r="X113" s="32"/>
      <c r="Y113" s="32"/>
      <c r="Z113" s="32"/>
      <c r="AA113" s="32"/>
      <c r="AB113" s="32"/>
      <c r="AC113" s="32"/>
      <c r="AD113" s="32"/>
      <c r="AE113" s="32"/>
    </row>
    <row r="114" spans="1:31" s="2" customFormat="1" ht="25.7" customHeight="1">
      <c r="A114" s="32"/>
      <c r="B114" s="33"/>
      <c r="C114" s="27" t="s">
        <v>30</v>
      </c>
      <c r="D114" s="32"/>
      <c r="E114" s="32"/>
      <c r="F114" s="25" t="str">
        <f>IF(E18="","",E18)</f>
        <v>Vyplň údaj</v>
      </c>
      <c r="G114" s="32"/>
      <c r="H114" s="32"/>
      <c r="I114" s="27" t="s">
        <v>37</v>
      </c>
      <c r="J114" s="30" t="str">
        <f>E24</f>
        <v>DMC Havlíčkův Brod, s.r.o.</v>
      </c>
      <c r="K114" s="32"/>
      <c r="L114" s="42"/>
      <c r="S114" s="32"/>
      <c r="T114" s="32"/>
      <c r="U114" s="32"/>
      <c r="V114" s="32"/>
      <c r="W114" s="32"/>
      <c r="X114" s="32"/>
      <c r="Y114" s="32"/>
      <c r="Z114" s="32"/>
      <c r="AA114" s="32"/>
      <c r="AB114" s="32"/>
      <c r="AC114" s="32"/>
      <c r="AD114" s="32"/>
      <c r="AE114" s="32"/>
    </row>
    <row r="115" spans="1:31" s="2" customFormat="1" ht="10.35" customHeight="1">
      <c r="A115" s="32"/>
      <c r="B115" s="33"/>
      <c r="C115" s="32"/>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10" customFormat="1" ht="29.25" customHeight="1">
      <c r="A116" s="121"/>
      <c r="B116" s="122"/>
      <c r="C116" s="123" t="s">
        <v>193</v>
      </c>
      <c r="D116" s="124" t="s">
        <v>64</v>
      </c>
      <c r="E116" s="124" t="s">
        <v>60</v>
      </c>
      <c r="F116" s="124" t="s">
        <v>61</v>
      </c>
      <c r="G116" s="124" t="s">
        <v>194</v>
      </c>
      <c r="H116" s="124" t="s">
        <v>195</v>
      </c>
      <c r="I116" s="124" t="s">
        <v>196</v>
      </c>
      <c r="J116" s="125" t="s">
        <v>188</v>
      </c>
      <c r="K116" s="126" t="s">
        <v>197</v>
      </c>
      <c r="L116" s="127"/>
      <c r="M116" s="62" t="s">
        <v>1</v>
      </c>
      <c r="N116" s="63" t="s">
        <v>43</v>
      </c>
      <c r="O116" s="63" t="s">
        <v>198</v>
      </c>
      <c r="P116" s="63" t="s">
        <v>199</v>
      </c>
      <c r="Q116" s="63" t="s">
        <v>200</v>
      </c>
      <c r="R116" s="63" t="s">
        <v>201</v>
      </c>
      <c r="S116" s="63" t="s">
        <v>202</v>
      </c>
      <c r="T116" s="64" t="s">
        <v>203</v>
      </c>
      <c r="U116" s="121"/>
      <c r="V116" s="121"/>
      <c r="W116" s="121"/>
      <c r="X116" s="121"/>
      <c r="Y116" s="121"/>
      <c r="Z116" s="121"/>
      <c r="AA116" s="121"/>
      <c r="AB116" s="121"/>
      <c r="AC116" s="121"/>
      <c r="AD116" s="121"/>
      <c r="AE116" s="121"/>
    </row>
    <row r="117" spans="1:63" s="2" customFormat="1" ht="22.9" customHeight="1">
      <c r="A117" s="32"/>
      <c r="B117" s="33"/>
      <c r="C117" s="69" t="s">
        <v>204</v>
      </c>
      <c r="D117" s="32"/>
      <c r="E117" s="32"/>
      <c r="F117" s="32"/>
      <c r="G117" s="32"/>
      <c r="H117" s="32"/>
      <c r="I117" s="32"/>
      <c r="J117" s="128">
        <f>BK117</f>
        <v>0</v>
      </c>
      <c r="K117" s="32"/>
      <c r="L117" s="33"/>
      <c r="M117" s="65"/>
      <c r="N117" s="56"/>
      <c r="O117" s="66"/>
      <c r="P117" s="129">
        <f>P118</f>
        <v>0</v>
      </c>
      <c r="Q117" s="66"/>
      <c r="R117" s="129">
        <f>R118</f>
        <v>0</v>
      </c>
      <c r="S117" s="66"/>
      <c r="T117" s="130">
        <f>T118</f>
        <v>0</v>
      </c>
      <c r="U117" s="32"/>
      <c r="V117" s="32"/>
      <c r="W117" s="32"/>
      <c r="X117" s="32"/>
      <c r="Y117" s="32"/>
      <c r="Z117" s="32"/>
      <c r="AA117" s="32"/>
      <c r="AB117" s="32"/>
      <c r="AC117" s="32"/>
      <c r="AD117" s="32"/>
      <c r="AE117" s="32"/>
      <c r="AT117" s="17" t="s">
        <v>78</v>
      </c>
      <c r="AU117" s="17" t="s">
        <v>190</v>
      </c>
      <c r="BK117" s="131">
        <f>BK118</f>
        <v>0</v>
      </c>
    </row>
    <row r="118" spans="2:63" s="11" customFormat="1" ht="25.9" customHeight="1">
      <c r="B118" s="132"/>
      <c r="D118" s="133" t="s">
        <v>78</v>
      </c>
      <c r="E118" s="134" t="s">
        <v>608</v>
      </c>
      <c r="F118" s="134" t="s">
        <v>609</v>
      </c>
      <c r="I118" s="135"/>
      <c r="J118" s="136">
        <f>BK118</f>
        <v>0</v>
      </c>
      <c r="L118" s="132"/>
      <c r="M118" s="137"/>
      <c r="N118" s="138"/>
      <c r="O118" s="138"/>
      <c r="P118" s="139">
        <f>SUM(P119:P164)</f>
        <v>0</v>
      </c>
      <c r="Q118" s="138"/>
      <c r="R118" s="139">
        <f>SUM(R119:R164)</f>
        <v>0</v>
      </c>
      <c r="S118" s="138"/>
      <c r="T118" s="140">
        <f>SUM(T119:T164)</f>
        <v>0</v>
      </c>
      <c r="AR118" s="133" t="s">
        <v>212</v>
      </c>
      <c r="AT118" s="141" t="s">
        <v>78</v>
      </c>
      <c r="AU118" s="141" t="s">
        <v>79</v>
      </c>
      <c r="AY118" s="133" t="s">
        <v>207</v>
      </c>
      <c r="BK118" s="142">
        <f>SUM(BK119:BK164)</f>
        <v>0</v>
      </c>
    </row>
    <row r="119" spans="1:65" s="2" customFormat="1" ht="21.75" customHeight="1">
      <c r="A119" s="32"/>
      <c r="B119" s="143"/>
      <c r="C119" s="144" t="s">
        <v>87</v>
      </c>
      <c r="D119" s="144" t="s">
        <v>208</v>
      </c>
      <c r="E119" s="145" t="s">
        <v>610</v>
      </c>
      <c r="F119" s="146" t="s">
        <v>611</v>
      </c>
      <c r="G119" s="147" t="s">
        <v>612</v>
      </c>
      <c r="H119" s="148">
        <v>30</v>
      </c>
      <c r="I119" s="149"/>
      <c r="J119" s="150">
        <f>ROUND(I119*H119,2)</f>
        <v>0</v>
      </c>
      <c r="K119" s="151"/>
      <c r="L119" s="33"/>
      <c r="M119" s="152" t="s">
        <v>1</v>
      </c>
      <c r="N119" s="153" t="s">
        <v>44</v>
      </c>
      <c r="O119" s="58"/>
      <c r="P119" s="154">
        <f>O119*H119</f>
        <v>0</v>
      </c>
      <c r="Q119" s="154">
        <v>0</v>
      </c>
      <c r="R119" s="154">
        <f>Q119*H119</f>
        <v>0</v>
      </c>
      <c r="S119" s="154">
        <v>0</v>
      </c>
      <c r="T119" s="155">
        <f>S119*H119</f>
        <v>0</v>
      </c>
      <c r="U119" s="32"/>
      <c r="V119" s="32"/>
      <c r="W119" s="32"/>
      <c r="X119" s="32"/>
      <c r="Y119" s="32"/>
      <c r="Z119" s="32"/>
      <c r="AA119" s="32"/>
      <c r="AB119" s="32"/>
      <c r="AC119" s="32"/>
      <c r="AD119" s="32"/>
      <c r="AE119" s="32"/>
      <c r="AR119" s="156" t="s">
        <v>87</v>
      </c>
      <c r="AT119" s="156" t="s">
        <v>208</v>
      </c>
      <c r="AU119" s="156" t="s">
        <v>87</v>
      </c>
      <c r="AY119" s="17" t="s">
        <v>207</v>
      </c>
      <c r="BE119" s="157">
        <f>IF(N119="základní",J119,0)</f>
        <v>0</v>
      </c>
      <c r="BF119" s="157">
        <f>IF(N119="snížená",J119,0)</f>
        <v>0</v>
      </c>
      <c r="BG119" s="157">
        <f>IF(N119="zákl. přenesená",J119,0)</f>
        <v>0</v>
      </c>
      <c r="BH119" s="157">
        <f>IF(N119="sníž. přenesená",J119,0)</f>
        <v>0</v>
      </c>
      <c r="BI119" s="157">
        <f>IF(N119="nulová",J119,0)</f>
        <v>0</v>
      </c>
      <c r="BJ119" s="17" t="s">
        <v>87</v>
      </c>
      <c r="BK119" s="157">
        <f>ROUND(I119*H119,2)</f>
        <v>0</v>
      </c>
      <c r="BL119" s="17" t="s">
        <v>87</v>
      </c>
      <c r="BM119" s="156" t="s">
        <v>698</v>
      </c>
    </row>
    <row r="120" spans="1:47" s="2" customFormat="1" ht="12">
      <c r="A120" s="32"/>
      <c r="B120" s="33"/>
      <c r="C120" s="32"/>
      <c r="D120" s="158" t="s">
        <v>213</v>
      </c>
      <c r="E120" s="32"/>
      <c r="F120" s="159" t="s">
        <v>611</v>
      </c>
      <c r="G120" s="32"/>
      <c r="H120" s="32"/>
      <c r="I120" s="160"/>
      <c r="J120" s="32"/>
      <c r="K120" s="32"/>
      <c r="L120" s="33"/>
      <c r="M120" s="161"/>
      <c r="N120" s="162"/>
      <c r="O120" s="58"/>
      <c r="P120" s="58"/>
      <c r="Q120" s="58"/>
      <c r="R120" s="58"/>
      <c r="S120" s="58"/>
      <c r="T120" s="59"/>
      <c r="U120" s="32"/>
      <c r="V120" s="32"/>
      <c r="W120" s="32"/>
      <c r="X120" s="32"/>
      <c r="Y120" s="32"/>
      <c r="Z120" s="32"/>
      <c r="AA120" s="32"/>
      <c r="AB120" s="32"/>
      <c r="AC120" s="32"/>
      <c r="AD120" s="32"/>
      <c r="AE120" s="32"/>
      <c r="AT120" s="17" t="s">
        <v>213</v>
      </c>
      <c r="AU120" s="17" t="s">
        <v>87</v>
      </c>
    </row>
    <row r="121" spans="1:65" s="2" customFormat="1" ht="21.75" customHeight="1">
      <c r="A121" s="32"/>
      <c r="B121" s="143"/>
      <c r="C121" s="144" t="s">
        <v>89</v>
      </c>
      <c r="D121" s="144" t="s">
        <v>208</v>
      </c>
      <c r="E121" s="145" t="s">
        <v>614</v>
      </c>
      <c r="F121" s="146" t="s">
        <v>615</v>
      </c>
      <c r="G121" s="147" t="s">
        <v>333</v>
      </c>
      <c r="H121" s="148">
        <v>1</v>
      </c>
      <c r="I121" s="149"/>
      <c r="J121" s="150">
        <f>ROUND(I121*H121,2)</f>
        <v>0</v>
      </c>
      <c r="K121" s="151"/>
      <c r="L121" s="33"/>
      <c r="M121" s="152" t="s">
        <v>1</v>
      </c>
      <c r="N121" s="153" t="s">
        <v>44</v>
      </c>
      <c r="O121" s="58"/>
      <c r="P121" s="154">
        <f>O121*H121</f>
        <v>0</v>
      </c>
      <c r="Q121" s="154">
        <v>0</v>
      </c>
      <c r="R121" s="154">
        <f>Q121*H121</f>
        <v>0</v>
      </c>
      <c r="S121" s="154">
        <v>0</v>
      </c>
      <c r="T121" s="155">
        <f>S121*H121</f>
        <v>0</v>
      </c>
      <c r="U121" s="32"/>
      <c r="V121" s="32"/>
      <c r="W121" s="32"/>
      <c r="X121" s="32"/>
      <c r="Y121" s="32"/>
      <c r="Z121" s="32"/>
      <c r="AA121" s="32"/>
      <c r="AB121" s="32"/>
      <c r="AC121" s="32"/>
      <c r="AD121" s="32"/>
      <c r="AE121" s="32"/>
      <c r="AR121" s="156" t="s">
        <v>87</v>
      </c>
      <c r="AT121" s="156" t="s">
        <v>208</v>
      </c>
      <c r="AU121" s="156" t="s">
        <v>87</v>
      </c>
      <c r="AY121" s="17" t="s">
        <v>207</v>
      </c>
      <c r="BE121" s="157">
        <f>IF(N121="základní",J121,0)</f>
        <v>0</v>
      </c>
      <c r="BF121" s="157">
        <f>IF(N121="snížená",J121,0)</f>
        <v>0</v>
      </c>
      <c r="BG121" s="157">
        <f>IF(N121="zákl. přenesená",J121,0)</f>
        <v>0</v>
      </c>
      <c r="BH121" s="157">
        <f>IF(N121="sníž. přenesená",J121,0)</f>
        <v>0</v>
      </c>
      <c r="BI121" s="157">
        <f>IF(N121="nulová",J121,0)</f>
        <v>0</v>
      </c>
      <c r="BJ121" s="17" t="s">
        <v>87</v>
      </c>
      <c r="BK121" s="157">
        <f>ROUND(I121*H121,2)</f>
        <v>0</v>
      </c>
      <c r="BL121" s="17" t="s">
        <v>87</v>
      </c>
      <c r="BM121" s="156" t="s">
        <v>699</v>
      </c>
    </row>
    <row r="122" spans="1:47" s="2" customFormat="1" ht="48.75">
      <c r="A122" s="32"/>
      <c r="B122" s="33"/>
      <c r="C122" s="32"/>
      <c r="D122" s="158" t="s">
        <v>213</v>
      </c>
      <c r="E122" s="32"/>
      <c r="F122" s="159" t="s">
        <v>617</v>
      </c>
      <c r="G122" s="32"/>
      <c r="H122" s="32"/>
      <c r="I122" s="160"/>
      <c r="J122" s="32"/>
      <c r="K122" s="32"/>
      <c r="L122" s="33"/>
      <c r="M122" s="161"/>
      <c r="N122" s="162"/>
      <c r="O122" s="58"/>
      <c r="P122" s="58"/>
      <c r="Q122" s="58"/>
      <c r="R122" s="58"/>
      <c r="S122" s="58"/>
      <c r="T122" s="59"/>
      <c r="U122" s="32"/>
      <c r="V122" s="32"/>
      <c r="W122" s="32"/>
      <c r="X122" s="32"/>
      <c r="Y122" s="32"/>
      <c r="Z122" s="32"/>
      <c r="AA122" s="32"/>
      <c r="AB122" s="32"/>
      <c r="AC122" s="32"/>
      <c r="AD122" s="32"/>
      <c r="AE122" s="32"/>
      <c r="AT122" s="17" t="s">
        <v>213</v>
      </c>
      <c r="AU122" s="17" t="s">
        <v>87</v>
      </c>
    </row>
    <row r="123" spans="1:65" s="2" customFormat="1" ht="21.75" customHeight="1">
      <c r="A123" s="32"/>
      <c r="B123" s="143"/>
      <c r="C123" s="144" t="s">
        <v>218</v>
      </c>
      <c r="D123" s="144" t="s">
        <v>208</v>
      </c>
      <c r="E123" s="145" t="s">
        <v>618</v>
      </c>
      <c r="F123" s="146" t="s">
        <v>619</v>
      </c>
      <c r="G123" s="147" t="s">
        <v>333</v>
      </c>
      <c r="H123" s="148">
        <v>1</v>
      </c>
      <c r="I123" s="149"/>
      <c r="J123" s="150">
        <f>ROUND(I123*H123,2)</f>
        <v>0</v>
      </c>
      <c r="K123" s="151"/>
      <c r="L123" s="33"/>
      <c r="M123" s="152" t="s">
        <v>1</v>
      </c>
      <c r="N123" s="153" t="s">
        <v>44</v>
      </c>
      <c r="O123" s="58"/>
      <c r="P123" s="154">
        <f>O123*H123</f>
        <v>0</v>
      </c>
      <c r="Q123" s="154">
        <v>0</v>
      </c>
      <c r="R123" s="154">
        <f>Q123*H123</f>
        <v>0</v>
      </c>
      <c r="S123" s="154">
        <v>0</v>
      </c>
      <c r="T123" s="155">
        <f>S123*H123</f>
        <v>0</v>
      </c>
      <c r="U123" s="32"/>
      <c r="V123" s="32"/>
      <c r="W123" s="32"/>
      <c r="X123" s="32"/>
      <c r="Y123" s="32"/>
      <c r="Z123" s="32"/>
      <c r="AA123" s="32"/>
      <c r="AB123" s="32"/>
      <c r="AC123" s="32"/>
      <c r="AD123" s="32"/>
      <c r="AE123" s="32"/>
      <c r="AR123" s="156" t="s">
        <v>87</v>
      </c>
      <c r="AT123" s="156" t="s">
        <v>208</v>
      </c>
      <c r="AU123" s="156" t="s">
        <v>87</v>
      </c>
      <c r="AY123" s="17" t="s">
        <v>207</v>
      </c>
      <c r="BE123" s="157">
        <f>IF(N123="základní",J123,0)</f>
        <v>0</v>
      </c>
      <c r="BF123" s="157">
        <f>IF(N123="snížená",J123,0)</f>
        <v>0</v>
      </c>
      <c r="BG123" s="157">
        <f>IF(N123="zákl. přenesená",J123,0)</f>
        <v>0</v>
      </c>
      <c r="BH123" s="157">
        <f>IF(N123="sníž. přenesená",J123,0)</f>
        <v>0</v>
      </c>
      <c r="BI123" s="157">
        <f>IF(N123="nulová",J123,0)</f>
        <v>0</v>
      </c>
      <c r="BJ123" s="17" t="s">
        <v>87</v>
      </c>
      <c r="BK123" s="157">
        <f>ROUND(I123*H123,2)</f>
        <v>0</v>
      </c>
      <c r="BL123" s="17" t="s">
        <v>87</v>
      </c>
      <c r="BM123" s="156" t="s">
        <v>700</v>
      </c>
    </row>
    <row r="124" spans="1:47" s="2" customFormat="1" ht="19.5">
      <c r="A124" s="32"/>
      <c r="B124" s="33"/>
      <c r="C124" s="32"/>
      <c r="D124" s="158" t="s">
        <v>213</v>
      </c>
      <c r="E124" s="32"/>
      <c r="F124" s="159" t="s">
        <v>621</v>
      </c>
      <c r="G124" s="32"/>
      <c r="H124" s="32"/>
      <c r="I124" s="160"/>
      <c r="J124" s="32"/>
      <c r="K124" s="32"/>
      <c r="L124" s="33"/>
      <c r="M124" s="161"/>
      <c r="N124" s="162"/>
      <c r="O124" s="58"/>
      <c r="P124" s="58"/>
      <c r="Q124" s="58"/>
      <c r="R124" s="58"/>
      <c r="S124" s="58"/>
      <c r="T124" s="59"/>
      <c r="U124" s="32"/>
      <c r="V124" s="32"/>
      <c r="W124" s="32"/>
      <c r="X124" s="32"/>
      <c r="Y124" s="32"/>
      <c r="Z124" s="32"/>
      <c r="AA124" s="32"/>
      <c r="AB124" s="32"/>
      <c r="AC124" s="32"/>
      <c r="AD124" s="32"/>
      <c r="AE124" s="32"/>
      <c r="AT124" s="17" t="s">
        <v>213</v>
      </c>
      <c r="AU124" s="17" t="s">
        <v>87</v>
      </c>
    </row>
    <row r="125" spans="1:65" s="2" customFormat="1" ht="21.75" customHeight="1">
      <c r="A125" s="32"/>
      <c r="B125" s="143"/>
      <c r="C125" s="144" t="s">
        <v>212</v>
      </c>
      <c r="D125" s="144" t="s">
        <v>208</v>
      </c>
      <c r="E125" s="145" t="s">
        <v>626</v>
      </c>
      <c r="F125" s="146" t="s">
        <v>627</v>
      </c>
      <c r="G125" s="147" t="s">
        <v>333</v>
      </c>
      <c r="H125" s="148">
        <v>1</v>
      </c>
      <c r="I125" s="149"/>
      <c r="J125" s="150">
        <f>ROUND(I125*H125,2)</f>
        <v>0</v>
      </c>
      <c r="K125" s="151"/>
      <c r="L125" s="33"/>
      <c r="M125" s="152" t="s">
        <v>1</v>
      </c>
      <c r="N125" s="153" t="s">
        <v>44</v>
      </c>
      <c r="O125" s="58"/>
      <c r="P125" s="154">
        <f>O125*H125</f>
        <v>0</v>
      </c>
      <c r="Q125" s="154">
        <v>0</v>
      </c>
      <c r="R125" s="154">
        <f>Q125*H125</f>
        <v>0</v>
      </c>
      <c r="S125" s="154">
        <v>0</v>
      </c>
      <c r="T125" s="155">
        <f>S125*H125</f>
        <v>0</v>
      </c>
      <c r="U125" s="32"/>
      <c r="V125" s="32"/>
      <c r="W125" s="32"/>
      <c r="X125" s="32"/>
      <c r="Y125" s="32"/>
      <c r="Z125" s="32"/>
      <c r="AA125" s="32"/>
      <c r="AB125" s="32"/>
      <c r="AC125" s="32"/>
      <c r="AD125" s="32"/>
      <c r="AE125" s="32"/>
      <c r="AR125" s="156" t="s">
        <v>87</v>
      </c>
      <c r="AT125" s="156" t="s">
        <v>208</v>
      </c>
      <c r="AU125" s="156" t="s">
        <v>87</v>
      </c>
      <c r="AY125" s="17" t="s">
        <v>207</v>
      </c>
      <c r="BE125" s="157">
        <f>IF(N125="základní",J125,0)</f>
        <v>0</v>
      </c>
      <c r="BF125" s="157">
        <f>IF(N125="snížená",J125,0)</f>
        <v>0</v>
      </c>
      <c r="BG125" s="157">
        <f>IF(N125="zákl. přenesená",J125,0)</f>
        <v>0</v>
      </c>
      <c r="BH125" s="157">
        <f>IF(N125="sníž. přenesená",J125,0)</f>
        <v>0</v>
      </c>
      <c r="BI125" s="157">
        <f>IF(N125="nulová",J125,0)</f>
        <v>0</v>
      </c>
      <c r="BJ125" s="17" t="s">
        <v>87</v>
      </c>
      <c r="BK125" s="157">
        <f>ROUND(I125*H125,2)</f>
        <v>0</v>
      </c>
      <c r="BL125" s="17" t="s">
        <v>87</v>
      </c>
      <c r="BM125" s="156" t="s">
        <v>701</v>
      </c>
    </row>
    <row r="126" spans="1:47" s="2" customFormat="1" ht="48.75">
      <c r="A126" s="32"/>
      <c r="B126" s="33"/>
      <c r="C126" s="32"/>
      <c r="D126" s="158" t="s">
        <v>213</v>
      </c>
      <c r="E126" s="32"/>
      <c r="F126" s="159" t="s">
        <v>629</v>
      </c>
      <c r="G126" s="32"/>
      <c r="H126" s="32"/>
      <c r="I126" s="160"/>
      <c r="J126" s="32"/>
      <c r="K126" s="32"/>
      <c r="L126" s="33"/>
      <c r="M126" s="161"/>
      <c r="N126" s="162"/>
      <c r="O126" s="58"/>
      <c r="P126" s="58"/>
      <c r="Q126" s="58"/>
      <c r="R126" s="58"/>
      <c r="S126" s="58"/>
      <c r="T126" s="59"/>
      <c r="U126" s="32"/>
      <c r="V126" s="32"/>
      <c r="W126" s="32"/>
      <c r="X126" s="32"/>
      <c r="Y126" s="32"/>
      <c r="Z126" s="32"/>
      <c r="AA126" s="32"/>
      <c r="AB126" s="32"/>
      <c r="AC126" s="32"/>
      <c r="AD126" s="32"/>
      <c r="AE126" s="32"/>
      <c r="AT126" s="17" t="s">
        <v>213</v>
      </c>
      <c r="AU126" s="17" t="s">
        <v>87</v>
      </c>
    </row>
    <row r="127" spans="1:65" s="2" customFormat="1" ht="21.75" customHeight="1">
      <c r="A127" s="32"/>
      <c r="B127" s="143"/>
      <c r="C127" s="144" t="s">
        <v>225</v>
      </c>
      <c r="D127" s="144" t="s">
        <v>208</v>
      </c>
      <c r="E127" s="145" t="s">
        <v>630</v>
      </c>
      <c r="F127" s="146" t="s">
        <v>631</v>
      </c>
      <c r="G127" s="147" t="s">
        <v>333</v>
      </c>
      <c r="H127" s="148">
        <v>1</v>
      </c>
      <c r="I127" s="149"/>
      <c r="J127" s="150">
        <f>ROUND(I127*H127,2)</f>
        <v>0</v>
      </c>
      <c r="K127" s="151"/>
      <c r="L127" s="33"/>
      <c r="M127" s="152" t="s">
        <v>1</v>
      </c>
      <c r="N127" s="153" t="s">
        <v>44</v>
      </c>
      <c r="O127" s="58"/>
      <c r="P127" s="154">
        <f>O127*H127</f>
        <v>0</v>
      </c>
      <c r="Q127" s="154">
        <v>0</v>
      </c>
      <c r="R127" s="154">
        <f>Q127*H127</f>
        <v>0</v>
      </c>
      <c r="S127" s="154">
        <v>0</v>
      </c>
      <c r="T127" s="155">
        <f>S127*H127</f>
        <v>0</v>
      </c>
      <c r="U127" s="32"/>
      <c r="V127" s="32"/>
      <c r="W127" s="32"/>
      <c r="X127" s="32"/>
      <c r="Y127" s="32"/>
      <c r="Z127" s="32"/>
      <c r="AA127" s="32"/>
      <c r="AB127" s="32"/>
      <c r="AC127" s="32"/>
      <c r="AD127" s="32"/>
      <c r="AE127" s="32"/>
      <c r="AR127" s="156" t="s">
        <v>87</v>
      </c>
      <c r="AT127" s="156" t="s">
        <v>208</v>
      </c>
      <c r="AU127" s="156" t="s">
        <v>87</v>
      </c>
      <c r="AY127" s="17" t="s">
        <v>207</v>
      </c>
      <c r="BE127" s="157">
        <f>IF(N127="základní",J127,0)</f>
        <v>0</v>
      </c>
      <c r="BF127" s="157">
        <f>IF(N127="snížená",J127,0)</f>
        <v>0</v>
      </c>
      <c r="BG127" s="157">
        <f>IF(N127="zákl. přenesená",J127,0)</f>
        <v>0</v>
      </c>
      <c r="BH127" s="157">
        <f>IF(N127="sníž. přenesená",J127,0)</f>
        <v>0</v>
      </c>
      <c r="BI127" s="157">
        <f>IF(N127="nulová",J127,0)</f>
        <v>0</v>
      </c>
      <c r="BJ127" s="17" t="s">
        <v>87</v>
      </c>
      <c r="BK127" s="157">
        <f>ROUND(I127*H127,2)</f>
        <v>0</v>
      </c>
      <c r="BL127" s="17" t="s">
        <v>87</v>
      </c>
      <c r="BM127" s="156" t="s">
        <v>702</v>
      </c>
    </row>
    <row r="128" spans="1:47" s="2" customFormat="1" ht="19.5">
      <c r="A128" s="32"/>
      <c r="B128" s="33"/>
      <c r="C128" s="32"/>
      <c r="D128" s="158" t="s">
        <v>213</v>
      </c>
      <c r="E128" s="32"/>
      <c r="F128" s="159" t="s">
        <v>631</v>
      </c>
      <c r="G128" s="32"/>
      <c r="H128" s="32"/>
      <c r="I128" s="160"/>
      <c r="J128" s="32"/>
      <c r="K128" s="32"/>
      <c r="L128" s="33"/>
      <c r="M128" s="161"/>
      <c r="N128" s="162"/>
      <c r="O128" s="58"/>
      <c r="P128" s="58"/>
      <c r="Q128" s="58"/>
      <c r="R128" s="58"/>
      <c r="S128" s="58"/>
      <c r="T128" s="59"/>
      <c r="U128" s="32"/>
      <c r="V128" s="32"/>
      <c r="W128" s="32"/>
      <c r="X128" s="32"/>
      <c r="Y128" s="32"/>
      <c r="Z128" s="32"/>
      <c r="AA128" s="32"/>
      <c r="AB128" s="32"/>
      <c r="AC128" s="32"/>
      <c r="AD128" s="32"/>
      <c r="AE128" s="32"/>
      <c r="AT128" s="17" t="s">
        <v>213</v>
      </c>
      <c r="AU128" s="17" t="s">
        <v>87</v>
      </c>
    </row>
    <row r="129" spans="1:65" s="2" customFormat="1" ht="16.5" customHeight="1">
      <c r="A129" s="32"/>
      <c r="B129" s="143"/>
      <c r="C129" s="144" t="s">
        <v>221</v>
      </c>
      <c r="D129" s="144" t="s">
        <v>208</v>
      </c>
      <c r="E129" s="145" t="s">
        <v>633</v>
      </c>
      <c r="F129" s="146" t="s">
        <v>634</v>
      </c>
      <c r="G129" s="147" t="s">
        <v>333</v>
      </c>
      <c r="H129" s="148">
        <v>2</v>
      </c>
      <c r="I129" s="149"/>
      <c r="J129" s="150">
        <f>ROUND(I129*H129,2)</f>
        <v>0</v>
      </c>
      <c r="K129" s="151"/>
      <c r="L129" s="33"/>
      <c r="M129" s="152" t="s">
        <v>1</v>
      </c>
      <c r="N129" s="153" t="s">
        <v>44</v>
      </c>
      <c r="O129" s="58"/>
      <c r="P129" s="154">
        <f>O129*H129</f>
        <v>0</v>
      </c>
      <c r="Q129" s="154">
        <v>0</v>
      </c>
      <c r="R129" s="154">
        <f>Q129*H129</f>
        <v>0</v>
      </c>
      <c r="S129" s="154">
        <v>0</v>
      </c>
      <c r="T129" s="155">
        <f>S129*H129</f>
        <v>0</v>
      </c>
      <c r="U129" s="32"/>
      <c r="V129" s="32"/>
      <c r="W129" s="32"/>
      <c r="X129" s="32"/>
      <c r="Y129" s="32"/>
      <c r="Z129" s="32"/>
      <c r="AA129" s="32"/>
      <c r="AB129" s="32"/>
      <c r="AC129" s="32"/>
      <c r="AD129" s="32"/>
      <c r="AE129" s="32"/>
      <c r="AR129" s="156" t="s">
        <v>87</v>
      </c>
      <c r="AT129" s="156" t="s">
        <v>208</v>
      </c>
      <c r="AU129" s="156" t="s">
        <v>87</v>
      </c>
      <c r="AY129" s="17" t="s">
        <v>207</v>
      </c>
      <c r="BE129" s="157">
        <f>IF(N129="základní",J129,0)</f>
        <v>0</v>
      </c>
      <c r="BF129" s="157">
        <f>IF(N129="snížená",J129,0)</f>
        <v>0</v>
      </c>
      <c r="BG129" s="157">
        <f>IF(N129="zákl. přenesená",J129,0)</f>
        <v>0</v>
      </c>
      <c r="BH129" s="157">
        <f>IF(N129="sníž. přenesená",J129,0)</f>
        <v>0</v>
      </c>
      <c r="BI129" s="157">
        <f>IF(N129="nulová",J129,0)</f>
        <v>0</v>
      </c>
      <c r="BJ129" s="17" t="s">
        <v>87</v>
      </c>
      <c r="BK129" s="157">
        <f>ROUND(I129*H129,2)</f>
        <v>0</v>
      </c>
      <c r="BL129" s="17" t="s">
        <v>87</v>
      </c>
      <c r="BM129" s="156" t="s">
        <v>703</v>
      </c>
    </row>
    <row r="130" spans="1:47" s="2" customFormat="1" ht="19.5">
      <c r="A130" s="32"/>
      <c r="B130" s="33"/>
      <c r="C130" s="32"/>
      <c r="D130" s="158" t="s">
        <v>213</v>
      </c>
      <c r="E130" s="32"/>
      <c r="F130" s="159" t="s">
        <v>636</v>
      </c>
      <c r="G130" s="32"/>
      <c r="H130" s="32"/>
      <c r="I130" s="160"/>
      <c r="J130" s="32"/>
      <c r="K130" s="32"/>
      <c r="L130" s="33"/>
      <c r="M130" s="161"/>
      <c r="N130" s="162"/>
      <c r="O130" s="58"/>
      <c r="P130" s="58"/>
      <c r="Q130" s="58"/>
      <c r="R130" s="58"/>
      <c r="S130" s="58"/>
      <c r="T130" s="59"/>
      <c r="U130" s="32"/>
      <c r="V130" s="32"/>
      <c r="W130" s="32"/>
      <c r="X130" s="32"/>
      <c r="Y130" s="32"/>
      <c r="Z130" s="32"/>
      <c r="AA130" s="32"/>
      <c r="AB130" s="32"/>
      <c r="AC130" s="32"/>
      <c r="AD130" s="32"/>
      <c r="AE130" s="32"/>
      <c r="AT130" s="17" t="s">
        <v>213</v>
      </c>
      <c r="AU130" s="17" t="s">
        <v>87</v>
      </c>
    </row>
    <row r="131" spans="1:65" s="2" customFormat="1" ht="16.5" customHeight="1">
      <c r="A131" s="32"/>
      <c r="B131" s="143"/>
      <c r="C131" s="144" t="s">
        <v>232</v>
      </c>
      <c r="D131" s="144" t="s">
        <v>208</v>
      </c>
      <c r="E131" s="145" t="s">
        <v>637</v>
      </c>
      <c r="F131" s="146" t="s">
        <v>638</v>
      </c>
      <c r="G131" s="147" t="s">
        <v>333</v>
      </c>
      <c r="H131" s="148">
        <v>2</v>
      </c>
      <c r="I131" s="149"/>
      <c r="J131" s="150">
        <f>ROUND(I131*H131,2)</f>
        <v>0</v>
      </c>
      <c r="K131" s="151"/>
      <c r="L131" s="33"/>
      <c r="M131" s="152" t="s">
        <v>1</v>
      </c>
      <c r="N131" s="153" t="s">
        <v>44</v>
      </c>
      <c r="O131" s="58"/>
      <c r="P131" s="154">
        <f>O131*H131</f>
        <v>0</v>
      </c>
      <c r="Q131" s="154">
        <v>0</v>
      </c>
      <c r="R131" s="154">
        <f>Q131*H131</f>
        <v>0</v>
      </c>
      <c r="S131" s="154">
        <v>0</v>
      </c>
      <c r="T131" s="155">
        <f>S131*H131</f>
        <v>0</v>
      </c>
      <c r="U131" s="32"/>
      <c r="V131" s="32"/>
      <c r="W131" s="32"/>
      <c r="X131" s="32"/>
      <c r="Y131" s="32"/>
      <c r="Z131" s="32"/>
      <c r="AA131" s="32"/>
      <c r="AB131" s="32"/>
      <c r="AC131" s="32"/>
      <c r="AD131" s="32"/>
      <c r="AE131" s="32"/>
      <c r="AR131" s="156" t="s">
        <v>87</v>
      </c>
      <c r="AT131" s="156" t="s">
        <v>208</v>
      </c>
      <c r="AU131" s="156" t="s">
        <v>87</v>
      </c>
      <c r="AY131" s="17" t="s">
        <v>207</v>
      </c>
      <c r="BE131" s="157">
        <f>IF(N131="základní",J131,0)</f>
        <v>0</v>
      </c>
      <c r="BF131" s="157">
        <f>IF(N131="snížená",J131,0)</f>
        <v>0</v>
      </c>
      <c r="BG131" s="157">
        <f>IF(N131="zákl. přenesená",J131,0)</f>
        <v>0</v>
      </c>
      <c r="BH131" s="157">
        <f>IF(N131="sníž. přenesená",J131,0)</f>
        <v>0</v>
      </c>
      <c r="BI131" s="157">
        <f>IF(N131="nulová",J131,0)</f>
        <v>0</v>
      </c>
      <c r="BJ131" s="17" t="s">
        <v>87</v>
      </c>
      <c r="BK131" s="157">
        <f>ROUND(I131*H131,2)</f>
        <v>0</v>
      </c>
      <c r="BL131" s="17" t="s">
        <v>87</v>
      </c>
      <c r="BM131" s="156" t="s">
        <v>704</v>
      </c>
    </row>
    <row r="132" spans="1:47" s="2" customFormat="1" ht="12">
      <c r="A132" s="32"/>
      <c r="B132" s="33"/>
      <c r="C132" s="32"/>
      <c r="D132" s="158" t="s">
        <v>213</v>
      </c>
      <c r="E132" s="32"/>
      <c r="F132" s="159" t="s">
        <v>638</v>
      </c>
      <c r="G132" s="32"/>
      <c r="H132" s="32"/>
      <c r="I132" s="160"/>
      <c r="J132" s="32"/>
      <c r="K132" s="32"/>
      <c r="L132" s="33"/>
      <c r="M132" s="161"/>
      <c r="N132" s="162"/>
      <c r="O132" s="58"/>
      <c r="P132" s="58"/>
      <c r="Q132" s="58"/>
      <c r="R132" s="58"/>
      <c r="S132" s="58"/>
      <c r="T132" s="59"/>
      <c r="U132" s="32"/>
      <c r="V132" s="32"/>
      <c r="W132" s="32"/>
      <c r="X132" s="32"/>
      <c r="Y132" s="32"/>
      <c r="Z132" s="32"/>
      <c r="AA132" s="32"/>
      <c r="AB132" s="32"/>
      <c r="AC132" s="32"/>
      <c r="AD132" s="32"/>
      <c r="AE132" s="32"/>
      <c r="AT132" s="17" t="s">
        <v>213</v>
      </c>
      <c r="AU132" s="17" t="s">
        <v>87</v>
      </c>
    </row>
    <row r="133" spans="1:65" s="2" customFormat="1" ht="33" customHeight="1">
      <c r="A133" s="32"/>
      <c r="B133" s="143"/>
      <c r="C133" s="144" t="s">
        <v>224</v>
      </c>
      <c r="D133" s="144" t="s">
        <v>208</v>
      </c>
      <c r="E133" s="145" t="s">
        <v>640</v>
      </c>
      <c r="F133" s="146" t="s">
        <v>641</v>
      </c>
      <c r="G133" s="147" t="s">
        <v>333</v>
      </c>
      <c r="H133" s="148">
        <v>2</v>
      </c>
      <c r="I133" s="149"/>
      <c r="J133" s="150">
        <f>ROUND(I133*H133,2)</f>
        <v>0</v>
      </c>
      <c r="K133" s="151"/>
      <c r="L133" s="33"/>
      <c r="M133" s="152" t="s">
        <v>1</v>
      </c>
      <c r="N133" s="153" t="s">
        <v>44</v>
      </c>
      <c r="O133" s="58"/>
      <c r="P133" s="154">
        <f>O133*H133</f>
        <v>0</v>
      </c>
      <c r="Q133" s="154">
        <v>0</v>
      </c>
      <c r="R133" s="154">
        <f>Q133*H133</f>
        <v>0</v>
      </c>
      <c r="S133" s="154">
        <v>0</v>
      </c>
      <c r="T133" s="155">
        <f>S133*H133</f>
        <v>0</v>
      </c>
      <c r="U133" s="32"/>
      <c r="V133" s="32"/>
      <c r="W133" s="32"/>
      <c r="X133" s="32"/>
      <c r="Y133" s="32"/>
      <c r="Z133" s="32"/>
      <c r="AA133" s="32"/>
      <c r="AB133" s="32"/>
      <c r="AC133" s="32"/>
      <c r="AD133" s="32"/>
      <c r="AE133" s="32"/>
      <c r="AR133" s="156" t="s">
        <v>87</v>
      </c>
      <c r="AT133" s="156" t="s">
        <v>208</v>
      </c>
      <c r="AU133" s="156" t="s">
        <v>87</v>
      </c>
      <c r="AY133" s="17" t="s">
        <v>207</v>
      </c>
      <c r="BE133" s="157">
        <f>IF(N133="základní",J133,0)</f>
        <v>0</v>
      </c>
      <c r="BF133" s="157">
        <f>IF(N133="snížená",J133,0)</f>
        <v>0</v>
      </c>
      <c r="BG133" s="157">
        <f>IF(N133="zákl. přenesená",J133,0)</f>
        <v>0</v>
      </c>
      <c r="BH133" s="157">
        <f>IF(N133="sníž. přenesená",J133,0)</f>
        <v>0</v>
      </c>
      <c r="BI133" s="157">
        <f>IF(N133="nulová",J133,0)</f>
        <v>0</v>
      </c>
      <c r="BJ133" s="17" t="s">
        <v>87</v>
      </c>
      <c r="BK133" s="157">
        <f>ROUND(I133*H133,2)</f>
        <v>0</v>
      </c>
      <c r="BL133" s="17" t="s">
        <v>87</v>
      </c>
      <c r="BM133" s="156" t="s">
        <v>705</v>
      </c>
    </row>
    <row r="134" spans="1:47" s="2" customFormat="1" ht="19.5">
      <c r="A134" s="32"/>
      <c r="B134" s="33"/>
      <c r="C134" s="32"/>
      <c r="D134" s="158" t="s">
        <v>213</v>
      </c>
      <c r="E134" s="32"/>
      <c r="F134" s="159" t="s">
        <v>641</v>
      </c>
      <c r="G134" s="32"/>
      <c r="H134" s="32"/>
      <c r="I134" s="160"/>
      <c r="J134" s="32"/>
      <c r="K134" s="32"/>
      <c r="L134" s="33"/>
      <c r="M134" s="161"/>
      <c r="N134" s="162"/>
      <c r="O134" s="58"/>
      <c r="P134" s="58"/>
      <c r="Q134" s="58"/>
      <c r="R134" s="58"/>
      <c r="S134" s="58"/>
      <c r="T134" s="59"/>
      <c r="U134" s="32"/>
      <c r="V134" s="32"/>
      <c r="W134" s="32"/>
      <c r="X134" s="32"/>
      <c r="Y134" s="32"/>
      <c r="Z134" s="32"/>
      <c r="AA134" s="32"/>
      <c r="AB134" s="32"/>
      <c r="AC134" s="32"/>
      <c r="AD134" s="32"/>
      <c r="AE134" s="32"/>
      <c r="AT134" s="17" t="s">
        <v>213</v>
      </c>
      <c r="AU134" s="17" t="s">
        <v>87</v>
      </c>
    </row>
    <row r="135" spans="1:65" s="2" customFormat="1" ht="21.75" customHeight="1">
      <c r="A135" s="32"/>
      <c r="B135" s="143"/>
      <c r="C135" s="144" t="s">
        <v>239</v>
      </c>
      <c r="D135" s="144" t="s">
        <v>208</v>
      </c>
      <c r="E135" s="145" t="s">
        <v>643</v>
      </c>
      <c r="F135" s="146" t="s">
        <v>644</v>
      </c>
      <c r="G135" s="147" t="s">
        <v>333</v>
      </c>
      <c r="H135" s="148">
        <v>2</v>
      </c>
      <c r="I135" s="149"/>
      <c r="J135" s="150">
        <f>ROUND(I135*H135,2)</f>
        <v>0</v>
      </c>
      <c r="K135" s="151"/>
      <c r="L135" s="33"/>
      <c r="M135" s="152" t="s">
        <v>1</v>
      </c>
      <c r="N135" s="153" t="s">
        <v>44</v>
      </c>
      <c r="O135" s="58"/>
      <c r="P135" s="154">
        <f>O135*H135</f>
        <v>0</v>
      </c>
      <c r="Q135" s="154">
        <v>0</v>
      </c>
      <c r="R135" s="154">
        <f>Q135*H135</f>
        <v>0</v>
      </c>
      <c r="S135" s="154">
        <v>0</v>
      </c>
      <c r="T135" s="155">
        <f>S135*H135</f>
        <v>0</v>
      </c>
      <c r="U135" s="32"/>
      <c r="V135" s="32"/>
      <c r="W135" s="32"/>
      <c r="X135" s="32"/>
      <c r="Y135" s="32"/>
      <c r="Z135" s="32"/>
      <c r="AA135" s="32"/>
      <c r="AB135" s="32"/>
      <c r="AC135" s="32"/>
      <c r="AD135" s="32"/>
      <c r="AE135" s="32"/>
      <c r="AR135" s="156" t="s">
        <v>87</v>
      </c>
      <c r="AT135" s="156" t="s">
        <v>208</v>
      </c>
      <c r="AU135" s="156" t="s">
        <v>87</v>
      </c>
      <c r="AY135" s="17" t="s">
        <v>207</v>
      </c>
      <c r="BE135" s="157">
        <f>IF(N135="základní",J135,0)</f>
        <v>0</v>
      </c>
      <c r="BF135" s="157">
        <f>IF(N135="snížená",J135,0)</f>
        <v>0</v>
      </c>
      <c r="BG135" s="157">
        <f>IF(N135="zákl. přenesená",J135,0)</f>
        <v>0</v>
      </c>
      <c r="BH135" s="157">
        <f>IF(N135="sníž. přenesená",J135,0)</f>
        <v>0</v>
      </c>
      <c r="BI135" s="157">
        <f>IF(N135="nulová",J135,0)</f>
        <v>0</v>
      </c>
      <c r="BJ135" s="17" t="s">
        <v>87</v>
      </c>
      <c r="BK135" s="157">
        <f>ROUND(I135*H135,2)</f>
        <v>0</v>
      </c>
      <c r="BL135" s="17" t="s">
        <v>87</v>
      </c>
      <c r="BM135" s="156" t="s">
        <v>706</v>
      </c>
    </row>
    <row r="136" spans="1:47" s="2" customFormat="1" ht="19.5">
      <c r="A136" s="32"/>
      <c r="B136" s="33"/>
      <c r="C136" s="32"/>
      <c r="D136" s="158" t="s">
        <v>213</v>
      </c>
      <c r="E136" s="32"/>
      <c r="F136" s="159" t="s">
        <v>644</v>
      </c>
      <c r="G136" s="32"/>
      <c r="H136" s="32"/>
      <c r="I136" s="160"/>
      <c r="J136" s="32"/>
      <c r="K136" s="32"/>
      <c r="L136" s="33"/>
      <c r="M136" s="161"/>
      <c r="N136" s="162"/>
      <c r="O136" s="58"/>
      <c r="P136" s="58"/>
      <c r="Q136" s="58"/>
      <c r="R136" s="58"/>
      <c r="S136" s="58"/>
      <c r="T136" s="59"/>
      <c r="U136" s="32"/>
      <c r="V136" s="32"/>
      <c r="W136" s="32"/>
      <c r="X136" s="32"/>
      <c r="Y136" s="32"/>
      <c r="Z136" s="32"/>
      <c r="AA136" s="32"/>
      <c r="AB136" s="32"/>
      <c r="AC136" s="32"/>
      <c r="AD136" s="32"/>
      <c r="AE136" s="32"/>
      <c r="AT136" s="17" t="s">
        <v>213</v>
      </c>
      <c r="AU136" s="17" t="s">
        <v>87</v>
      </c>
    </row>
    <row r="137" spans="1:65" s="2" customFormat="1" ht="21.75" customHeight="1">
      <c r="A137" s="32"/>
      <c r="B137" s="143"/>
      <c r="C137" s="144" t="s">
        <v>228</v>
      </c>
      <c r="D137" s="144" t="s">
        <v>208</v>
      </c>
      <c r="E137" s="145" t="s">
        <v>646</v>
      </c>
      <c r="F137" s="146" t="s">
        <v>647</v>
      </c>
      <c r="G137" s="147" t="s">
        <v>333</v>
      </c>
      <c r="H137" s="148">
        <v>4</v>
      </c>
      <c r="I137" s="149"/>
      <c r="J137" s="150">
        <f>ROUND(I137*H137,2)</f>
        <v>0</v>
      </c>
      <c r="K137" s="151"/>
      <c r="L137" s="33"/>
      <c r="M137" s="152" t="s">
        <v>1</v>
      </c>
      <c r="N137" s="153" t="s">
        <v>44</v>
      </c>
      <c r="O137" s="58"/>
      <c r="P137" s="154">
        <f>O137*H137</f>
        <v>0</v>
      </c>
      <c r="Q137" s="154">
        <v>0</v>
      </c>
      <c r="R137" s="154">
        <f>Q137*H137</f>
        <v>0</v>
      </c>
      <c r="S137" s="154">
        <v>0</v>
      </c>
      <c r="T137" s="155">
        <f>S137*H137</f>
        <v>0</v>
      </c>
      <c r="U137" s="32"/>
      <c r="V137" s="32"/>
      <c r="W137" s="32"/>
      <c r="X137" s="32"/>
      <c r="Y137" s="32"/>
      <c r="Z137" s="32"/>
      <c r="AA137" s="32"/>
      <c r="AB137" s="32"/>
      <c r="AC137" s="32"/>
      <c r="AD137" s="32"/>
      <c r="AE137" s="32"/>
      <c r="AR137" s="156" t="s">
        <v>87</v>
      </c>
      <c r="AT137" s="156" t="s">
        <v>208</v>
      </c>
      <c r="AU137" s="156" t="s">
        <v>87</v>
      </c>
      <c r="AY137" s="17" t="s">
        <v>207</v>
      </c>
      <c r="BE137" s="157">
        <f>IF(N137="základní",J137,0)</f>
        <v>0</v>
      </c>
      <c r="BF137" s="157">
        <f>IF(N137="snížená",J137,0)</f>
        <v>0</v>
      </c>
      <c r="BG137" s="157">
        <f>IF(N137="zákl. přenesená",J137,0)</f>
        <v>0</v>
      </c>
      <c r="BH137" s="157">
        <f>IF(N137="sníž. přenesená",J137,0)</f>
        <v>0</v>
      </c>
      <c r="BI137" s="157">
        <f>IF(N137="nulová",J137,0)</f>
        <v>0</v>
      </c>
      <c r="BJ137" s="17" t="s">
        <v>87</v>
      </c>
      <c r="BK137" s="157">
        <f>ROUND(I137*H137,2)</f>
        <v>0</v>
      </c>
      <c r="BL137" s="17" t="s">
        <v>87</v>
      </c>
      <c r="BM137" s="156" t="s">
        <v>707</v>
      </c>
    </row>
    <row r="138" spans="1:47" s="2" customFormat="1" ht="12">
      <c r="A138" s="32"/>
      <c r="B138" s="33"/>
      <c r="C138" s="32"/>
      <c r="D138" s="158" t="s">
        <v>213</v>
      </c>
      <c r="E138" s="32"/>
      <c r="F138" s="159" t="s">
        <v>647</v>
      </c>
      <c r="G138" s="32"/>
      <c r="H138" s="32"/>
      <c r="I138" s="160"/>
      <c r="J138" s="32"/>
      <c r="K138" s="32"/>
      <c r="L138" s="33"/>
      <c r="M138" s="161"/>
      <c r="N138" s="162"/>
      <c r="O138" s="58"/>
      <c r="P138" s="58"/>
      <c r="Q138" s="58"/>
      <c r="R138" s="58"/>
      <c r="S138" s="58"/>
      <c r="T138" s="59"/>
      <c r="U138" s="32"/>
      <c r="V138" s="32"/>
      <c r="W138" s="32"/>
      <c r="X138" s="32"/>
      <c r="Y138" s="32"/>
      <c r="Z138" s="32"/>
      <c r="AA138" s="32"/>
      <c r="AB138" s="32"/>
      <c r="AC138" s="32"/>
      <c r="AD138" s="32"/>
      <c r="AE138" s="32"/>
      <c r="AT138" s="17" t="s">
        <v>213</v>
      </c>
      <c r="AU138" s="17" t="s">
        <v>87</v>
      </c>
    </row>
    <row r="139" spans="1:65" s="2" customFormat="1" ht="33" customHeight="1">
      <c r="A139" s="32"/>
      <c r="B139" s="143"/>
      <c r="C139" s="144" t="s">
        <v>14</v>
      </c>
      <c r="D139" s="144" t="s">
        <v>208</v>
      </c>
      <c r="E139" s="145" t="s">
        <v>649</v>
      </c>
      <c r="F139" s="146" t="s">
        <v>650</v>
      </c>
      <c r="G139" s="147" t="s">
        <v>333</v>
      </c>
      <c r="H139" s="148">
        <v>2</v>
      </c>
      <c r="I139" s="149"/>
      <c r="J139" s="150">
        <f>ROUND(I139*H139,2)</f>
        <v>0</v>
      </c>
      <c r="K139" s="151"/>
      <c r="L139" s="33"/>
      <c r="M139" s="152" t="s">
        <v>1</v>
      </c>
      <c r="N139" s="153" t="s">
        <v>44</v>
      </c>
      <c r="O139" s="58"/>
      <c r="P139" s="154">
        <f>O139*H139</f>
        <v>0</v>
      </c>
      <c r="Q139" s="154">
        <v>0</v>
      </c>
      <c r="R139" s="154">
        <f>Q139*H139</f>
        <v>0</v>
      </c>
      <c r="S139" s="154">
        <v>0</v>
      </c>
      <c r="T139" s="155">
        <f>S139*H139</f>
        <v>0</v>
      </c>
      <c r="U139" s="32"/>
      <c r="V139" s="32"/>
      <c r="W139" s="32"/>
      <c r="X139" s="32"/>
      <c r="Y139" s="32"/>
      <c r="Z139" s="32"/>
      <c r="AA139" s="32"/>
      <c r="AB139" s="32"/>
      <c r="AC139" s="32"/>
      <c r="AD139" s="32"/>
      <c r="AE139" s="32"/>
      <c r="AR139" s="156" t="s">
        <v>87</v>
      </c>
      <c r="AT139" s="156" t="s">
        <v>208</v>
      </c>
      <c r="AU139" s="156" t="s">
        <v>87</v>
      </c>
      <c r="AY139" s="17" t="s">
        <v>207</v>
      </c>
      <c r="BE139" s="157">
        <f>IF(N139="základní",J139,0)</f>
        <v>0</v>
      </c>
      <c r="BF139" s="157">
        <f>IF(N139="snížená",J139,0)</f>
        <v>0</v>
      </c>
      <c r="BG139" s="157">
        <f>IF(N139="zákl. přenesená",J139,0)</f>
        <v>0</v>
      </c>
      <c r="BH139" s="157">
        <f>IF(N139="sníž. přenesená",J139,0)</f>
        <v>0</v>
      </c>
      <c r="BI139" s="157">
        <f>IF(N139="nulová",J139,0)</f>
        <v>0</v>
      </c>
      <c r="BJ139" s="17" t="s">
        <v>87</v>
      </c>
      <c r="BK139" s="157">
        <f>ROUND(I139*H139,2)</f>
        <v>0</v>
      </c>
      <c r="BL139" s="17" t="s">
        <v>87</v>
      </c>
      <c r="BM139" s="156" t="s">
        <v>708</v>
      </c>
    </row>
    <row r="140" spans="1:47" s="2" customFormat="1" ht="19.5">
      <c r="A140" s="32"/>
      <c r="B140" s="33"/>
      <c r="C140" s="32"/>
      <c r="D140" s="158" t="s">
        <v>213</v>
      </c>
      <c r="E140" s="32"/>
      <c r="F140" s="159" t="s">
        <v>650</v>
      </c>
      <c r="G140" s="32"/>
      <c r="H140" s="32"/>
      <c r="I140" s="160"/>
      <c r="J140" s="32"/>
      <c r="K140" s="32"/>
      <c r="L140" s="33"/>
      <c r="M140" s="161"/>
      <c r="N140" s="162"/>
      <c r="O140" s="58"/>
      <c r="P140" s="58"/>
      <c r="Q140" s="58"/>
      <c r="R140" s="58"/>
      <c r="S140" s="58"/>
      <c r="T140" s="59"/>
      <c r="U140" s="32"/>
      <c r="V140" s="32"/>
      <c r="W140" s="32"/>
      <c r="X140" s="32"/>
      <c r="Y140" s="32"/>
      <c r="Z140" s="32"/>
      <c r="AA140" s="32"/>
      <c r="AB140" s="32"/>
      <c r="AC140" s="32"/>
      <c r="AD140" s="32"/>
      <c r="AE140" s="32"/>
      <c r="AT140" s="17" t="s">
        <v>213</v>
      </c>
      <c r="AU140" s="17" t="s">
        <v>87</v>
      </c>
    </row>
    <row r="141" spans="1:65" s="2" customFormat="1" ht="21.75" customHeight="1">
      <c r="A141" s="32"/>
      <c r="B141" s="143"/>
      <c r="C141" s="144" t="s">
        <v>231</v>
      </c>
      <c r="D141" s="144" t="s">
        <v>208</v>
      </c>
      <c r="E141" s="145" t="s">
        <v>652</v>
      </c>
      <c r="F141" s="146" t="s">
        <v>653</v>
      </c>
      <c r="G141" s="147" t="s">
        <v>333</v>
      </c>
      <c r="H141" s="148">
        <v>2</v>
      </c>
      <c r="I141" s="149"/>
      <c r="J141" s="150">
        <f>ROUND(I141*H141,2)</f>
        <v>0</v>
      </c>
      <c r="K141" s="151"/>
      <c r="L141" s="33"/>
      <c r="M141" s="152" t="s">
        <v>1</v>
      </c>
      <c r="N141" s="153" t="s">
        <v>44</v>
      </c>
      <c r="O141" s="58"/>
      <c r="P141" s="154">
        <f>O141*H141</f>
        <v>0</v>
      </c>
      <c r="Q141" s="154">
        <v>0</v>
      </c>
      <c r="R141" s="154">
        <f>Q141*H141</f>
        <v>0</v>
      </c>
      <c r="S141" s="154">
        <v>0</v>
      </c>
      <c r="T141" s="155">
        <f>S141*H141</f>
        <v>0</v>
      </c>
      <c r="U141" s="32"/>
      <c r="V141" s="32"/>
      <c r="W141" s="32"/>
      <c r="X141" s="32"/>
      <c r="Y141" s="32"/>
      <c r="Z141" s="32"/>
      <c r="AA141" s="32"/>
      <c r="AB141" s="32"/>
      <c r="AC141" s="32"/>
      <c r="AD141" s="32"/>
      <c r="AE141" s="32"/>
      <c r="AR141" s="156" t="s">
        <v>87</v>
      </c>
      <c r="AT141" s="156" t="s">
        <v>208</v>
      </c>
      <c r="AU141" s="156" t="s">
        <v>87</v>
      </c>
      <c r="AY141" s="17" t="s">
        <v>207</v>
      </c>
      <c r="BE141" s="157">
        <f>IF(N141="základní",J141,0)</f>
        <v>0</v>
      </c>
      <c r="BF141" s="157">
        <f>IF(N141="snížená",J141,0)</f>
        <v>0</v>
      </c>
      <c r="BG141" s="157">
        <f>IF(N141="zákl. přenesená",J141,0)</f>
        <v>0</v>
      </c>
      <c r="BH141" s="157">
        <f>IF(N141="sníž. přenesená",J141,0)</f>
        <v>0</v>
      </c>
      <c r="BI141" s="157">
        <f>IF(N141="nulová",J141,0)</f>
        <v>0</v>
      </c>
      <c r="BJ141" s="17" t="s">
        <v>87</v>
      </c>
      <c r="BK141" s="157">
        <f>ROUND(I141*H141,2)</f>
        <v>0</v>
      </c>
      <c r="BL141" s="17" t="s">
        <v>87</v>
      </c>
      <c r="BM141" s="156" t="s">
        <v>709</v>
      </c>
    </row>
    <row r="142" spans="1:47" s="2" customFormat="1" ht="19.5">
      <c r="A142" s="32"/>
      <c r="B142" s="33"/>
      <c r="C142" s="32"/>
      <c r="D142" s="158" t="s">
        <v>213</v>
      </c>
      <c r="E142" s="32"/>
      <c r="F142" s="159" t="s">
        <v>653</v>
      </c>
      <c r="G142" s="32"/>
      <c r="H142" s="32"/>
      <c r="I142" s="160"/>
      <c r="J142" s="32"/>
      <c r="K142" s="32"/>
      <c r="L142" s="33"/>
      <c r="M142" s="161"/>
      <c r="N142" s="162"/>
      <c r="O142" s="58"/>
      <c r="P142" s="58"/>
      <c r="Q142" s="58"/>
      <c r="R142" s="58"/>
      <c r="S142" s="58"/>
      <c r="T142" s="59"/>
      <c r="U142" s="32"/>
      <c r="V142" s="32"/>
      <c r="W142" s="32"/>
      <c r="X142" s="32"/>
      <c r="Y142" s="32"/>
      <c r="Z142" s="32"/>
      <c r="AA142" s="32"/>
      <c r="AB142" s="32"/>
      <c r="AC142" s="32"/>
      <c r="AD142" s="32"/>
      <c r="AE142" s="32"/>
      <c r="AT142" s="17" t="s">
        <v>213</v>
      </c>
      <c r="AU142" s="17" t="s">
        <v>87</v>
      </c>
    </row>
    <row r="143" spans="1:65" s="2" customFormat="1" ht="21.75" customHeight="1">
      <c r="A143" s="32"/>
      <c r="B143" s="143"/>
      <c r="C143" s="144" t="s">
        <v>254</v>
      </c>
      <c r="D143" s="144" t="s">
        <v>208</v>
      </c>
      <c r="E143" s="145" t="s">
        <v>655</v>
      </c>
      <c r="F143" s="146" t="s">
        <v>656</v>
      </c>
      <c r="G143" s="147" t="s">
        <v>333</v>
      </c>
      <c r="H143" s="148">
        <v>4</v>
      </c>
      <c r="I143" s="149"/>
      <c r="J143" s="150">
        <f>ROUND(I143*H143,2)</f>
        <v>0</v>
      </c>
      <c r="K143" s="151"/>
      <c r="L143" s="33"/>
      <c r="M143" s="152" t="s">
        <v>1</v>
      </c>
      <c r="N143" s="153" t="s">
        <v>44</v>
      </c>
      <c r="O143" s="58"/>
      <c r="P143" s="154">
        <f>O143*H143</f>
        <v>0</v>
      </c>
      <c r="Q143" s="154">
        <v>0</v>
      </c>
      <c r="R143" s="154">
        <f>Q143*H143</f>
        <v>0</v>
      </c>
      <c r="S143" s="154">
        <v>0</v>
      </c>
      <c r="T143" s="155">
        <f>S143*H143</f>
        <v>0</v>
      </c>
      <c r="U143" s="32"/>
      <c r="V143" s="32"/>
      <c r="W143" s="32"/>
      <c r="X143" s="32"/>
      <c r="Y143" s="32"/>
      <c r="Z143" s="32"/>
      <c r="AA143" s="32"/>
      <c r="AB143" s="32"/>
      <c r="AC143" s="32"/>
      <c r="AD143" s="32"/>
      <c r="AE143" s="32"/>
      <c r="AR143" s="156" t="s">
        <v>87</v>
      </c>
      <c r="AT143" s="156" t="s">
        <v>208</v>
      </c>
      <c r="AU143" s="156" t="s">
        <v>87</v>
      </c>
      <c r="AY143" s="17" t="s">
        <v>207</v>
      </c>
      <c r="BE143" s="157">
        <f>IF(N143="základní",J143,0)</f>
        <v>0</v>
      </c>
      <c r="BF143" s="157">
        <f>IF(N143="snížená",J143,0)</f>
        <v>0</v>
      </c>
      <c r="BG143" s="157">
        <f>IF(N143="zákl. přenesená",J143,0)</f>
        <v>0</v>
      </c>
      <c r="BH143" s="157">
        <f>IF(N143="sníž. přenesená",J143,0)</f>
        <v>0</v>
      </c>
      <c r="BI143" s="157">
        <f>IF(N143="nulová",J143,0)</f>
        <v>0</v>
      </c>
      <c r="BJ143" s="17" t="s">
        <v>87</v>
      </c>
      <c r="BK143" s="157">
        <f>ROUND(I143*H143,2)</f>
        <v>0</v>
      </c>
      <c r="BL143" s="17" t="s">
        <v>87</v>
      </c>
      <c r="BM143" s="156" t="s">
        <v>710</v>
      </c>
    </row>
    <row r="144" spans="1:47" s="2" customFormat="1" ht="12">
      <c r="A144" s="32"/>
      <c r="B144" s="33"/>
      <c r="C144" s="32"/>
      <c r="D144" s="158" t="s">
        <v>213</v>
      </c>
      <c r="E144" s="32"/>
      <c r="F144" s="159" t="s">
        <v>656</v>
      </c>
      <c r="G144" s="32"/>
      <c r="H144" s="32"/>
      <c r="I144" s="160"/>
      <c r="J144" s="32"/>
      <c r="K144" s="32"/>
      <c r="L144" s="33"/>
      <c r="M144" s="161"/>
      <c r="N144" s="162"/>
      <c r="O144" s="58"/>
      <c r="P144" s="58"/>
      <c r="Q144" s="58"/>
      <c r="R144" s="58"/>
      <c r="S144" s="58"/>
      <c r="T144" s="59"/>
      <c r="U144" s="32"/>
      <c r="V144" s="32"/>
      <c r="W144" s="32"/>
      <c r="X144" s="32"/>
      <c r="Y144" s="32"/>
      <c r="Z144" s="32"/>
      <c r="AA144" s="32"/>
      <c r="AB144" s="32"/>
      <c r="AC144" s="32"/>
      <c r="AD144" s="32"/>
      <c r="AE144" s="32"/>
      <c r="AT144" s="17" t="s">
        <v>213</v>
      </c>
      <c r="AU144" s="17" t="s">
        <v>87</v>
      </c>
    </row>
    <row r="145" spans="1:65" s="2" customFormat="1" ht="21.75" customHeight="1">
      <c r="A145" s="32"/>
      <c r="B145" s="143"/>
      <c r="C145" s="144" t="s">
        <v>235</v>
      </c>
      <c r="D145" s="144" t="s">
        <v>208</v>
      </c>
      <c r="E145" s="145" t="s">
        <v>658</v>
      </c>
      <c r="F145" s="146" t="s">
        <v>659</v>
      </c>
      <c r="G145" s="147" t="s">
        <v>333</v>
      </c>
      <c r="H145" s="148">
        <v>1</v>
      </c>
      <c r="I145" s="149"/>
      <c r="J145" s="150">
        <f>ROUND(I145*H145,2)</f>
        <v>0</v>
      </c>
      <c r="K145" s="151"/>
      <c r="L145" s="33"/>
      <c r="M145" s="152" t="s">
        <v>1</v>
      </c>
      <c r="N145" s="153" t="s">
        <v>44</v>
      </c>
      <c r="O145" s="58"/>
      <c r="P145" s="154">
        <f>O145*H145</f>
        <v>0</v>
      </c>
      <c r="Q145" s="154">
        <v>0</v>
      </c>
      <c r="R145" s="154">
        <f>Q145*H145</f>
        <v>0</v>
      </c>
      <c r="S145" s="154">
        <v>0</v>
      </c>
      <c r="T145" s="155">
        <f>S145*H145</f>
        <v>0</v>
      </c>
      <c r="U145" s="32"/>
      <c r="V145" s="32"/>
      <c r="W145" s="32"/>
      <c r="X145" s="32"/>
      <c r="Y145" s="32"/>
      <c r="Z145" s="32"/>
      <c r="AA145" s="32"/>
      <c r="AB145" s="32"/>
      <c r="AC145" s="32"/>
      <c r="AD145" s="32"/>
      <c r="AE145" s="32"/>
      <c r="AR145" s="156" t="s">
        <v>87</v>
      </c>
      <c r="AT145" s="156" t="s">
        <v>208</v>
      </c>
      <c r="AU145" s="156" t="s">
        <v>87</v>
      </c>
      <c r="AY145" s="17" t="s">
        <v>207</v>
      </c>
      <c r="BE145" s="157">
        <f>IF(N145="základní",J145,0)</f>
        <v>0</v>
      </c>
      <c r="BF145" s="157">
        <f>IF(N145="snížená",J145,0)</f>
        <v>0</v>
      </c>
      <c r="BG145" s="157">
        <f>IF(N145="zákl. přenesená",J145,0)</f>
        <v>0</v>
      </c>
      <c r="BH145" s="157">
        <f>IF(N145="sníž. přenesená",J145,0)</f>
        <v>0</v>
      </c>
      <c r="BI145" s="157">
        <f>IF(N145="nulová",J145,0)</f>
        <v>0</v>
      </c>
      <c r="BJ145" s="17" t="s">
        <v>87</v>
      </c>
      <c r="BK145" s="157">
        <f>ROUND(I145*H145,2)</f>
        <v>0</v>
      </c>
      <c r="BL145" s="17" t="s">
        <v>87</v>
      </c>
      <c r="BM145" s="156" t="s">
        <v>711</v>
      </c>
    </row>
    <row r="146" spans="1:47" s="2" customFormat="1" ht="58.5">
      <c r="A146" s="32"/>
      <c r="B146" s="33"/>
      <c r="C146" s="32"/>
      <c r="D146" s="158" t="s">
        <v>213</v>
      </c>
      <c r="E146" s="32"/>
      <c r="F146" s="159" t="s">
        <v>661</v>
      </c>
      <c r="G146" s="32"/>
      <c r="H146" s="32"/>
      <c r="I146" s="160"/>
      <c r="J146" s="32"/>
      <c r="K146" s="32"/>
      <c r="L146" s="33"/>
      <c r="M146" s="161"/>
      <c r="N146" s="162"/>
      <c r="O146" s="58"/>
      <c r="P146" s="58"/>
      <c r="Q146" s="58"/>
      <c r="R146" s="58"/>
      <c r="S146" s="58"/>
      <c r="T146" s="59"/>
      <c r="U146" s="32"/>
      <c r="V146" s="32"/>
      <c r="W146" s="32"/>
      <c r="X146" s="32"/>
      <c r="Y146" s="32"/>
      <c r="Z146" s="32"/>
      <c r="AA146" s="32"/>
      <c r="AB146" s="32"/>
      <c r="AC146" s="32"/>
      <c r="AD146" s="32"/>
      <c r="AE146" s="32"/>
      <c r="AT146" s="17" t="s">
        <v>213</v>
      </c>
      <c r="AU146" s="17" t="s">
        <v>87</v>
      </c>
    </row>
    <row r="147" spans="1:65" s="2" customFormat="1" ht="21.75" customHeight="1">
      <c r="A147" s="32"/>
      <c r="B147" s="143"/>
      <c r="C147" s="144" t="s">
        <v>8</v>
      </c>
      <c r="D147" s="144" t="s">
        <v>208</v>
      </c>
      <c r="E147" s="145" t="s">
        <v>662</v>
      </c>
      <c r="F147" s="146" t="s">
        <v>663</v>
      </c>
      <c r="G147" s="147" t="s">
        <v>333</v>
      </c>
      <c r="H147" s="148">
        <v>1</v>
      </c>
      <c r="I147" s="149"/>
      <c r="J147" s="150">
        <f>ROUND(I147*H147,2)</f>
        <v>0</v>
      </c>
      <c r="K147" s="151"/>
      <c r="L147" s="33"/>
      <c r="M147" s="152" t="s">
        <v>1</v>
      </c>
      <c r="N147" s="153" t="s">
        <v>44</v>
      </c>
      <c r="O147" s="58"/>
      <c r="P147" s="154">
        <f>O147*H147</f>
        <v>0</v>
      </c>
      <c r="Q147" s="154">
        <v>0</v>
      </c>
      <c r="R147" s="154">
        <f>Q147*H147</f>
        <v>0</v>
      </c>
      <c r="S147" s="154">
        <v>0</v>
      </c>
      <c r="T147" s="155">
        <f>S147*H147</f>
        <v>0</v>
      </c>
      <c r="U147" s="32"/>
      <c r="V147" s="32"/>
      <c r="W147" s="32"/>
      <c r="X147" s="32"/>
      <c r="Y147" s="32"/>
      <c r="Z147" s="32"/>
      <c r="AA147" s="32"/>
      <c r="AB147" s="32"/>
      <c r="AC147" s="32"/>
      <c r="AD147" s="32"/>
      <c r="AE147" s="32"/>
      <c r="AR147" s="156" t="s">
        <v>87</v>
      </c>
      <c r="AT147" s="156" t="s">
        <v>208</v>
      </c>
      <c r="AU147" s="156" t="s">
        <v>87</v>
      </c>
      <c r="AY147" s="17" t="s">
        <v>207</v>
      </c>
      <c r="BE147" s="157">
        <f>IF(N147="základní",J147,0)</f>
        <v>0</v>
      </c>
      <c r="BF147" s="157">
        <f>IF(N147="snížená",J147,0)</f>
        <v>0</v>
      </c>
      <c r="BG147" s="157">
        <f>IF(N147="zákl. přenesená",J147,0)</f>
        <v>0</v>
      </c>
      <c r="BH147" s="157">
        <f>IF(N147="sníž. přenesená",J147,0)</f>
        <v>0</v>
      </c>
      <c r="BI147" s="157">
        <f>IF(N147="nulová",J147,0)</f>
        <v>0</v>
      </c>
      <c r="BJ147" s="17" t="s">
        <v>87</v>
      </c>
      <c r="BK147" s="157">
        <f>ROUND(I147*H147,2)</f>
        <v>0</v>
      </c>
      <c r="BL147" s="17" t="s">
        <v>87</v>
      </c>
      <c r="BM147" s="156" t="s">
        <v>712</v>
      </c>
    </row>
    <row r="148" spans="1:47" s="2" customFormat="1" ht="39">
      <c r="A148" s="32"/>
      <c r="B148" s="33"/>
      <c r="C148" s="32"/>
      <c r="D148" s="158" t="s">
        <v>213</v>
      </c>
      <c r="E148" s="32"/>
      <c r="F148" s="159" t="s">
        <v>665</v>
      </c>
      <c r="G148" s="32"/>
      <c r="H148" s="32"/>
      <c r="I148" s="160"/>
      <c r="J148" s="32"/>
      <c r="K148" s="32"/>
      <c r="L148" s="33"/>
      <c r="M148" s="161"/>
      <c r="N148" s="162"/>
      <c r="O148" s="58"/>
      <c r="P148" s="58"/>
      <c r="Q148" s="58"/>
      <c r="R148" s="58"/>
      <c r="S148" s="58"/>
      <c r="T148" s="59"/>
      <c r="U148" s="32"/>
      <c r="V148" s="32"/>
      <c r="W148" s="32"/>
      <c r="X148" s="32"/>
      <c r="Y148" s="32"/>
      <c r="Z148" s="32"/>
      <c r="AA148" s="32"/>
      <c r="AB148" s="32"/>
      <c r="AC148" s="32"/>
      <c r="AD148" s="32"/>
      <c r="AE148" s="32"/>
      <c r="AT148" s="17" t="s">
        <v>213</v>
      </c>
      <c r="AU148" s="17" t="s">
        <v>87</v>
      </c>
    </row>
    <row r="149" spans="1:65" s="2" customFormat="1" ht="16.5" customHeight="1">
      <c r="A149" s="32"/>
      <c r="B149" s="143"/>
      <c r="C149" s="144" t="s">
        <v>238</v>
      </c>
      <c r="D149" s="144" t="s">
        <v>208</v>
      </c>
      <c r="E149" s="145" t="s">
        <v>666</v>
      </c>
      <c r="F149" s="146" t="s">
        <v>667</v>
      </c>
      <c r="G149" s="147" t="s">
        <v>333</v>
      </c>
      <c r="H149" s="148">
        <v>2</v>
      </c>
      <c r="I149" s="149"/>
      <c r="J149" s="150">
        <f>ROUND(I149*H149,2)</f>
        <v>0</v>
      </c>
      <c r="K149" s="151"/>
      <c r="L149" s="33"/>
      <c r="M149" s="152" t="s">
        <v>1</v>
      </c>
      <c r="N149" s="153" t="s">
        <v>44</v>
      </c>
      <c r="O149" s="58"/>
      <c r="P149" s="154">
        <f>O149*H149</f>
        <v>0</v>
      </c>
      <c r="Q149" s="154">
        <v>0</v>
      </c>
      <c r="R149" s="154">
        <f>Q149*H149</f>
        <v>0</v>
      </c>
      <c r="S149" s="154">
        <v>0</v>
      </c>
      <c r="T149" s="155">
        <f>S149*H149</f>
        <v>0</v>
      </c>
      <c r="U149" s="32"/>
      <c r="V149" s="32"/>
      <c r="W149" s="32"/>
      <c r="X149" s="32"/>
      <c r="Y149" s="32"/>
      <c r="Z149" s="32"/>
      <c r="AA149" s="32"/>
      <c r="AB149" s="32"/>
      <c r="AC149" s="32"/>
      <c r="AD149" s="32"/>
      <c r="AE149" s="32"/>
      <c r="AR149" s="156" t="s">
        <v>87</v>
      </c>
      <c r="AT149" s="156" t="s">
        <v>208</v>
      </c>
      <c r="AU149" s="156" t="s">
        <v>87</v>
      </c>
      <c r="AY149" s="17" t="s">
        <v>207</v>
      </c>
      <c r="BE149" s="157">
        <f>IF(N149="základní",J149,0)</f>
        <v>0</v>
      </c>
      <c r="BF149" s="157">
        <f>IF(N149="snížená",J149,0)</f>
        <v>0</v>
      </c>
      <c r="BG149" s="157">
        <f>IF(N149="zákl. přenesená",J149,0)</f>
        <v>0</v>
      </c>
      <c r="BH149" s="157">
        <f>IF(N149="sníž. přenesená",J149,0)</f>
        <v>0</v>
      </c>
      <c r="BI149" s="157">
        <f>IF(N149="nulová",J149,0)</f>
        <v>0</v>
      </c>
      <c r="BJ149" s="17" t="s">
        <v>87</v>
      </c>
      <c r="BK149" s="157">
        <f>ROUND(I149*H149,2)</f>
        <v>0</v>
      </c>
      <c r="BL149" s="17" t="s">
        <v>87</v>
      </c>
      <c r="BM149" s="156" t="s">
        <v>713</v>
      </c>
    </row>
    <row r="150" spans="1:47" s="2" customFormat="1" ht="29.25">
      <c r="A150" s="32"/>
      <c r="B150" s="33"/>
      <c r="C150" s="32"/>
      <c r="D150" s="158" t="s">
        <v>213</v>
      </c>
      <c r="E150" s="32"/>
      <c r="F150" s="159" t="s">
        <v>669</v>
      </c>
      <c r="G150" s="32"/>
      <c r="H150" s="32"/>
      <c r="I150" s="160"/>
      <c r="J150" s="32"/>
      <c r="K150" s="32"/>
      <c r="L150" s="33"/>
      <c r="M150" s="161"/>
      <c r="N150" s="162"/>
      <c r="O150" s="58"/>
      <c r="P150" s="58"/>
      <c r="Q150" s="58"/>
      <c r="R150" s="58"/>
      <c r="S150" s="58"/>
      <c r="T150" s="59"/>
      <c r="U150" s="32"/>
      <c r="V150" s="32"/>
      <c r="W150" s="32"/>
      <c r="X150" s="32"/>
      <c r="Y150" s="32"/>
      <c r="Z150" s="32"/>
      <c r="AA150" s="32"/>
      <c r="AB150" s="32"/>
      <c r="AC150" s="32"/>
      <c r="AD150" s="32"/>
      <c r="AE150" s="32"/>
      <c r="AT150" s="17" t="s">
        <v>213</v>
      </c>
      <c r="AU150" s="17" t="s">
        <v>87</v>
      </c>
    </row>
    <row r="151" spans="1:65" s="2" customFormat="1" ht="21.75" customHeight="1">
      <c r="A151" s="32"/>
      <c r="B151" s="143"/>
      <c r="C151" s="144" t="s">
        <v>269</v>
      </c>
      <c r="D151" s="144" t="s">
        <v>208</v>
      </c>
      <c r="E151" s="145" t="s">
        <v>670</v>
      </c>
      <c r="F151" s="146" t="s">
        <v>671</v>
      </c>
      <c r="G151" s="147" t="s">
        <v>333</v>
      </c>
      <c r="H151" s="148">
        <v>1</v>
      </c>
      <c r="I151" s="149"/>
      <c r="J151" s="150">
        <f>ROUND(I151*H151,2)</f>
        <v>0</v>
      </c>
      <c r="K151" s="151"/>
      <c r="L151" s="33"/>
      <c r="M151" s="152" t="s">
        <v>1</v>
      </c>
      <c r="N151" s="153" t="s">
        <v>44</v>
      </c>
      <c r="O151" s="58"/>
      <c r="P151" s="154">
        <f>O151*H151</f>
        <v>0</v>
      </c>
      <c r="Q151" s="154">
        <v>0</v>
      </c>
      <c r="R151" s="154">
        <f>Q151*H151</f>
        <v>0</v>
      </c>
      <c r="S151" s="154">
        <v>0</v>
      </c>
      <c r="T151" s="155">
        <f>S151*H151</f>
        <v>0</v>
      </c>
      <c r="U151" s="32"/>
      <c r="V151" s="32"/>
      <c r="W151" s="32"/>
      <c r="X151" s="32"/>
      <c r="Y151" s="32"/>
      <c r="Z151" s="32"/>
      <c r="AA151" s="32"/>
      <c r="AB151" s="32"/>
      <c r="AC151" s="32"/>
      <c r="AD151" s="32"/>
      <c r="AE151" s="32"/>
      <c r="AR151" s="156" t="s">
        <v>87</v>
      </c>
      <c r="AT151" s="156" t="s">
        <v>208</v>
      </c>
      <c r="AU151" s="156" t="s">
        <v>87</v>
      </c>
      <c r="AY151" s="17" t="s">
        <v>207</v>
      </c>
      <c r="BE151" s="157">
        <f>IF(N151="základní",J151,0)</f>
        <v>0</v>
      </c>
      <c r="BF151" s="157">
        <f>IF(N151="snížená",J151,0)</f>
        <v>0</v>
      </c>
      <c r="BG151" s="157">
        <f>IF(N151="zákl. přenesená",J151,0)</f>
        <v>0</v>
      </c>
      <c r="BH151" s="157">
        <f>IF(N151="sníž. přenesená",J151,0)</f>
        <v>0</v>
      </c>
      <c r="BI151" s="157">
        <f>IF(N151="nulová",J151,0)</f>
        <v>0</v>
      </c>
      <c r="BJ151" s="17" t="s">
        <v>87</v>
      </c>
      <c r="BK151" s="157">
        <f>ROUND(I151*H151,2)</f>
        <v>0</v>
      </c>
      <c r="BL151" s="17" t="s">
        <v>87</v>
      </c>
      <c r="BM151" s="156" t="s">
        <v>714</v>
      </c>
    </row>
    <row r="152" spans="1:47" s="2" customFormat="1" ht="29.25">
      <c r="A152" s="32"/>
      <c r="B152" s="33"/>
      <c r="C152" s="32"/>
      <c r="D152" s="158" t="s">
        <v>213</v>
      </c>
      <c r="E152" s="32"/>
      <c r="F152" s="159" t="s">
        <v>673</v>
      </c>
      <c r="G152" s="32"/>
      <c r="H152" s="32"/>
      <c r="I152" s="160"/>
      <c r="J152" s="32"/>
      <c r="K152" s="32"/>
      <c r="L152" s="33"/>
      <c r="M152" s="161"/>
      <c r="N152" s="162"/>
      <c r="O152" s="58"/>
      <c r="P152" s="58"/>
      <c r="Q152" s="58"/>
      <c r="R152" s="58"/>
      <c r="S152" s="58"/>
      <c r="T152" s="59"/>
      <c r="U152" s="32"/>
      <c r="V152" s="32"/>
      <c r="W152" s="32"/>
      <c r="X152" s="32"/>
      <c r="Y152" s="32"/>
      <c r="Z152" s="32"/>
      <c r="AA152" s="32"/>
      <c r="AB152" s="32"/>
      <c r="AC152" s="32"/>
      <c r="AD152" s="32"/>
      <c r="AE152" s="32"/>
      <c r="AT152" s="17" t="s">
        <v>213</v>
      </c>
      <c r="AU152" s="17" t="s">
        <v>87</v>
      </c>
    </row>
    <row r="153" spans="1:65" s="2" customFormat="1" ht="21.75" customHeight="1">
      <c r="A153" s="32"/>
      <c r="B153" s="143"/>
      <c r="C153" s="144" t="s">
        <v>243</v>
      </c>
      <c r="D153" s="144" t="s">
        <v>208</v>
      </c>
      <c r="E153" s="145" t="s">
        <v>674</v>
      </c>
      <c r="F153" s="146" t="s">
        <v>675</v>
      </c>
      <c r="G153" s="147" t="s">
        <v>333</v>
      </c>
      <c r="H153" s="148">
        <v>6</v>
      </c>
      <c r="I153" s="149"/>
      <c r="J153" s="150">
        <f>ROUND(I153*H153,2)</f>
        <v>0</v>
      </c>
      <c r="K153" s="151"/>
      <c r="L153" s="33"/>
      <c r="M153" s="152" t="s">
        <v>1</v>
      </c>
      <c r="N153" s="153" t="s">
        <v>44</v>
      </c>
      <c r="O153" s="58"/>
      <c r="P153" s="154">
        <f>O153*H153</f>
        <v>0</v>
      </c>
      <c r="Q153" s="154">
        <v>0</v>
      </c>
      <c r="R153" s="154">
        <f>Q153*H153</f>
        <v>0</v>
      </c>
      <c r="S153" s="154">
        <v>0</v>
      </c>
      <c r="T153" s="155">
        <f>S153*H153</f>
        <v>0</v>
      </c>
      <c r="U153" s="32"/>
      <c r="V153" s="32"/>
      <c r="W153" s="32"/>
      <c r="X153" s="32"/>
      <c r="Y153" s="32"/>
      <c r="Z153" s="32"/>
      <c r="AA153" s="32"/>
      <c r="AB153" s="32"/>
      <c r="AC153" s="32"/>
      <c r="AD153" s="32"/>
      <c r="AE153" s="32"/>
      <c r="AR153" s="156" t="s">
        <v>87</v>
      </c>
      <c r="AT153" s="156" t="s">
        <v>208</v>
      </c>
      <c r="AU153" s="156" t="s">
        <v>87</v>
      </c>
      <c r="AY153" s="17" t="s">
        <v>207</v>
      </c>
      <c r="BE153" s="157">
        <f>IF(N153="základní",J153,0)</f>
        <v>0</v>
      </c>
      <c r="BF153" s="157">
        <f>IF(N153="snížená",J153,0)</f>
        <v>0</v>
      </c>
      <c r="BG153" s="157">
        <f>IF(N153="zákl. přenesená",J153,0)</f>
        <v>0</v>
      </c>
      <c r="BH153" s="157">
        <f>IF(N153="sníž. přenesená",J153,0)</f>
        <v>0</v>
      </c>
      <c r="BI153" s="157">
        <f>IF(N153="nulová",J153,0)</f>
        <v>0</v>
      </c>
      <c r="BJ153" s="17" t="s">
        <v>87</v>
      </c>
      <c r="BK153" s="157">
        <f>ROUND(I153*H153,2)</f>
        <v>0</v>
      </c>
      <c r="BL153" s="17" t="s">
        <v>87</v>
      </c>
      <c r="BM153" s="156" t="s">
        <v>715</v>
      </c>
    </row>
    <row r="154" spans="1:47" s="2" customFormat="1" ht="87.75">
      <c r="A154" s="32"/>
      <c r="B154" s="33"/>
      <c r="C154" s="32"/>
      <c r="D154" s="158" t="s">
        <v>213</v>
      </c>
      <c r="E154" s="32"/>
      <c r="F154" s="159" t="s">
        <v>677</v>
      </c>
      <c r="G154" s="32"/>
      <c r="H154" s="32"/>
      <c r="I154" s="160"/>
      <c r="J154" s="32"/>
      <c r="K154" s="32"/>
      <c r="L154" s="33"/>
      <c r="M154" s="161"/>
      <c r="N154" s="162"/>
      <c r="O154" s="58"/>
      <c r="P154" s="58"/>
      <c r="Q154" s="58"/>
      <c r="R154" s="58"/>
      <c r="S154" s="58"/>
      <c r="T154" s="59"/>
      <c r="U154" s="32"/>
      <c r="V154" s="32"/>
      <c r="W154" s="32"/>
      <c r="X154" s="32"/>
      <c r="Y154" s="32"/>
      <c r="Z154" s="32"/>
      <c r="AA154" s="32"/>
      <c r="AB154" s="32"/>
      <c r="AC154" s="32"/>
      <c r="AD154" s="32"/>
      <c r="AE154" s="32"/>
      <c r="AT154" s="17" t="s">
        <v>213</v>
      </c>
      <c r="AU154" s="17" t="s">
        <v>87</v>
      </c>
    </row>
    <row r="155" spans="1:65" s="2" customFormat="1" ht="21.75" customHeight="1">
      <c r="A155" s="32"/>
      <c r="B155" s="143"/>
      <c r="C155" s="144" t="s">
        <v>276</v>
      </c>
      <c r="D155" s="144" t="s">
        <v>208</v>
      </c>
      <c r="E155" s="145" t="s">
        <v>678</v>
      </c>
      <c r="F155" s="146" t="s">
        <v>679</v>
      </c>
      <c r="G155" s="147" t="s">
        <v>333</v>
      </c>
      <c r="H155" s="148">
        <v>6</v>
      </c>
      <c r="I155" s="149"/>
      <c r="J155" s="150">
        <f>ROUND(I155*H155,2)</f>
        <v>0</v>
      </c>
      <c r="K155" s="151"/>
      <c r="L155" s="33"/>
      <c r="M155" s="152" t="s">
        <v>1</v>
      </c>
      <c r="N155" s="153" t="s">
        <v>44</v>
      </c>
      <c r="O155" s="58"/>
      <c r="P155" s="154">
        <f>O155*H155</f>
        <v>0</v>
      </c>
      <c r="Q155" s="154">
        <v>0</v>
      </c>
      <c r="R155" s="154">
        <f>Q155*H155</f>
        <v>0</v>
      </c>
      <c r="S155" s="154">
        <v>0</v>
      </c>
      <c r="T155" s="155">
        <f>S155*H155</f>
        <v>0</v>
      </c>
      <c r="U155" s="32"/>
      <c r="V155" s="32"/>
      <c r="W155" s="32"/>
      <c r="X155" s="32"/>
      <c r="Y155" s="32"/>
      <c r="Z155" s="32"/>
      <c r="AA155" s="32"/>
      <c r="AB155" s="32"/>
      <c r="AC155" s="32"/>
      <c r="AD155" s="32"/>
      <c r="AE155" s="32"/>
      <c r="AR155" s="156" t="s">
        <v>87</v>
      </c>
      <c r="AT155" s="156" t="s">
        <v>208</v>
      </c>
      <c r="AU155" s="156" t="s">
        <v>87</v>
      </c>
      <c r="AY155" s="17" t="s">
        <v>207</v>
      </c>
      <c r="BE155" s="157">
        <f>IF(N155="základní",J155,0)</f>
        <v>0</v>
      </c>
      <c r="BF155" s="157">
        <f>IF(N155="snížená",J155,0)</f>
        <v>0</v>
      </c>
      <c r="BG155" s="157">
        <f>IF(N155="zákl. přenesená",J155,0)</f>
        <v>0</v>
      </c>
      <c r="BH155" s="157">
        <f>IF(N155="sníž. přenesená",J155,0)</f>
        <v>0</v>
      </c>
      <c r="BI155" s="157">
        <f>IF(N155="nulová",J155,0)</f>
        <v>0</v>
      </c>
      <c r="BJ155" s="17" t="s">
        <v>87</v>
      </c>
      <c r="BK155" s="157">
        <f>ROUND(I155*H155,2)</f>
        <v>0</v>
      </c>
      <c r="BL155" s="17" t="s">
        <v>87</v>
      </c>
      <c r="BM155" s="156" t="s">
        <v>716</v>
      </c>
    </row>
    <row r="156" spans="1:47" s="2" customFormat="1" ht="29.25">
      <c r="A156" s="32"/>
      <c r="B156" s="33"/>
      <c r="C156" s="32"/>
      <c r="D156" s="158" t="s">
        <v>213</v>
      </c>
      <c r="E156" s="32"/>
      <c r="F156" s="159" t="s">
        <v>681</v>
      </c>
      <c r="G156" s="32"/>
      <c r="H156" s="32"/>
      <c r="I156" s="160"/>
      <c r="J156" s="32"/>
      <c r="K156" s="32"/>
      <c r="L156" s="33"/>
      <c r="M156" s="161"/>
      <c r="N156" s="162"/>
      <c r="O156" s="58"/>
      <c r="P156" s="58"/>
      <c r="Q156" s="58"/>
      <c r="R156" s="58"/>
      <c r="S156" s="58"/>
      <c r="T156" s="59"/>
      <c r="U156" s="32"/>
      <c r="V156" s="32"/>
      <c r="W156" s="32"/>
      <c r="X156" s="32"/>
      <c r="Y156" s="32"/>
      <c r="Z156" s="32"/>
      <c r="AA156" s="32"/>
      <c r="AB156" s="32"/>
      <c r="AC156" s="32"/>
      <c r="AD156" s="32"/>
      <c r="AE156" s="32"/>
      <c r="AT156" s="17" t="s">
        <v>213</v>
      </c>
      <c r="AU156" s="17" t="s">
        <v>87</v>
      </c>
    </row>
    <row r="157" spans="1:65" s="2" customFormat="1" ht="21.75" customHeight="1">
      <c r="A157" s="32"/>
      <c r="B157" s="143"/>
      <c r="C157" s="144" t="s">
        <v>246</v>
      </c>
      <c r="D157" s="144" t="s">
        <v>208</v>
      </c>
      <c r="E157" s="145" t="s">
        <v>682</v>
      </c>
      <c r="F157" s="146" t="s">
        <v>683</v>
      </c>
      <c r="G157" s="147" t="s">
        <v>333</v>
      </c>
      <c r="H157" s="148">
        <v>6</v>
      </c>
      <c r="I157" s="149"/>
      <c r="J157" s="150">
        <f>ROUND(I157*H157,2)</f>
        <v>0</v>
      </c>
      <c r="K157" s="151"/>
      <c r="L157" s="33"/>
      <c r="M157" s="152" t="s">
        <v>1</v>
      </c>
      <c r="N157" s="153" t="s">
        <v>44</v>
      </c>
      <c r="O157" s="58"/>
      <c r="P157" s="154">
        <f>O157*H157</f>
        <v>0</v>
      </c>
      <c r="Q157" s="154">
        <v>0</v>
      </c>
      <c r="R157" s="154">
        <f>Q157*H157</f>
        <v>0</v>
      </c>
      <c r="S157" s="154">
        <v>0</v>
      </c>
      <c r="T157" s="155">
        <f>S157*H157</f>
        <v>0</v>
      </c>
      <c r="U157" s="32"/>
      <c r="V157" s="32"/>
      <c r="W157" s="32"/>
      <c r="X157" s="32"/>
      <c r="Y157" s="32"/>
      <c r="Z157" s="32"/>
      <c r="AA157" s="32"/>
      <c r="AB157" s="32"/>
      <c r="AC157" s="32"/>
      <c r="AD157" s="32"/>
      <c r="AE157" s="32"/>
      <c r="AR157" s="156" t="s">
        <v>87</v>
      </c>
      <c r="AT157" s="156" t="s">
        <v>208</v>
      </c>
      <c r="AU157" s="156" t="s">
        <v>87</v>
      </c>
      <c r="AY157" s="17" t="s">
        <v>207</v>
      </c>
      <c r="BE157" s="157">
        <f>IF(N157="základní",J157,0)</f>
        <v>0</v>
      </c>
      <c r="BF157" s="157">
        <f>IF(N157="snížená",J157,0)</f>
        <v>0</v>
      </c>
      <c r="BG157" s="157">
        <f>IF(N157="zákl. přenesená",J157,0)</f>
        <v>0</v>
      </c>
      <c r="BH157" s="157">
        <f>IF(N157="sníž. přenesená",J157,0)</f>
        <v>0</v>
      </c>
      <c r="BI157" s="157">
        <f>IF(N157="nulová",J157,0)</f>
        <v>0</v>
      </c>
      <c r="BJ157" s="17" t="s">
        <v>87</v>
      </c>
      <c r="BK157" s="157">
        <f>ROUND(I157*H157,2)</f>
        <v>0</v>
      </c>
      <c r="BL157" s="17" t="s">
        <v>87</v>
      </c>
      <c r="BM157" s="156" t="s">
        <v>717</v>
      </c>
    </row>
    <row r="158" spans="1:47" s="2" customFormat="1" ht="78">
      <c r="A158" s="32"/>
      <c r="B158" s="33"/>
      <c r="C158" s="32"/>
      <c r="D158" s="158" t="s">
        <v>213</v>
      </c>
      <c r="E158" s="32"/>
      <c r="F158" s="159" t="s">
        <v>685</v>
      </c>
      <c r="G158" s="32"/>
      <c r="H158" s="32"/>
      <c r="I158" s="160"/>
      <c r="J158" s="32"/>
      <c r="K158" s="32"/>
      <c r="L158" s="33"/>
      <c r="M158" s="161"/>
      <c r="N158" s="162"/>
      <c r="O158" s="58"/>
      <c r="P158" s="58"/>
      <c r="Q158" s="58"/>
      <c r="R158" s="58"/>
      <c r="S158" s="58"/>
      <c r="T158" s="59"/>
      <c r="U158" s="32"/>
      <c r="V158" s="32"/>
      <c r="W158" s="32"/>
      <c r="X158" s="32"/>
      <c r="Y158" s="32"/>
      <c r="Z158" s="32"/>
      <c r="AA158" s="32"/>
      <c r="AB158" s="32"/>
      <c r="AC158" s="32"/>
      <c r="AD158" s="32"/>
      <c r="AE158" s="32"/>
      <c r="AT158" s="17" t="s">
        <v>213</v>
      </c>
      <c r="AU158" s="17" t="s">
        <v>87</v>
      </c>
    </row>
    <row r="159" spans="1:65" s="2" customFormat="1" ht="21.75" customHeight="1">
      <c r="A159" s="32"/>
      <c r="B159" s="143"/>
      <c r="C159" s="144" t="s">
        <v>7</v>
      </c>
      <c r="D159" s="144" t="s">
        <v>208</v>
      </c>
      <c r="E159" s="145" t="s">
        <v>686</v>
      </c>
      <c r="F159" s="146" t="s">
        <v>687</v>
      </c>
      <c r="G159" s="147" t="s">
        <v>333</v>
      </c>
      <c r="H159" s="148">
        <v>1</v>
      </c>
      <c r="I159" s="149"/>
      <c r="J159" s="150">
        <f>ROUND(I159*H159,2)</f>
        <v>0</v>
      </c>
      <c r="K159" s="151"/>
      <c r="L159" s="33"/>
      <c r="M159" s="152" t="s">
        <v>1</v>
      </c>
      <c r="N159" s="153" t="s">
        <v>44</v>
      </c>
      <c r="O159" s="58"/>
      <c r="P159" s="154">
        <f>O159*H159</f>
        <v>0</v>
      </c>
      <c r="Q159" s="154">
        <v>0</v>
      </c>
      <c r="R159" s="154">
        <f>Q159*H159</f>
        <v>0</v>
      </c>
      <c r="S159" s="154">
        <v>0</v>
      </c>
      <c r="T159" s="155">
        <f>S159*H159</f>
        <v>0</v>
      </c>
      <c r="U159" s="32"/>
      <c r="V159" s="32"/>
      <c r="W159" s="32"/>
      <c r="X159" s="32"/>
      <c r="Y159" s="32"/>
      <c r="Z159" s="32"/>
      <c r="AA159" s="32"/>
      <c r="AB159" s="32"/>
      <c r="AC159" s="32"/>
      <c r="AD159" s="32"/>
      <c r="AE159" s="32"/>
      <c r="AR159" s="156" t="s">
        <v>87</v>
      </c>
      <c r="AT159" s="156" t="s">
        <v>208</v>
      </c>
      <c r="AU159" s="156" t="s">
        <v>87</v>
      </c>
      <c r="AY159" s="17" t="s">
        <v>207</v>
      </c>
      <c r="BE159" s="157">
        <f>IF(N159="základní",J159,0)</f>
        <v>0</v>
      </c>
      <c r="BF159" s="157">
        <f>IF(N159="snížená",J159,0)</f>
        <v>0</v>
      </c>
      <c r="BG159" s="157">
        <f>IF(N159="zákl. přenesená",J159,0)</f>
        <v>0</v>
      </c>
      <c r="BH159" s="157">
        <f>IF(N159="sníž. přenesená",J159,0)</f>
        <v>0</v>
      </c>
      <c r="BI159" s="157">
        <f>IF(N159="nulová",J159,0)</f>
        <v>0</v>
      </c>
      <c r="BJ159" s="17" t="s">
        <v>87</v>
      </c>
      <c r="BK159" s="157">
        <f>ROUND(I159*H159,2)</f>
        <v>0</v>
      </c>
      <c r="BL159" s="17" t="s">
        <v>87</v>
      </c>
      <c r="BM159" s="156" t="s">
        <v>718</v>
      </c>
    </row>
    <row r="160" spans="1:47" s="2" customFormat="1" ht="58.5">
      <c r="A160" s="32"/>
      <c r="B160" s="33"/>
      <c r="C160" s="32"/>
      <c r="D160" s="158" t="s">
        <v>213</v>
      </c>
      <c r="E160" s="32"/>
      <c r="F160" s="159" t="s">
        <v>689</v>
      </c>
      <c r="G160" s="32"/>
      <c r="H160" s="32"/>
      <c r="I160" s="160"/>
      <c r="J160" s="32"/>
      <c r="K160" s="32"/>
      <c r="L160" s="33"/>
      <c r="M160" s="161"/>
      <c r="N160" s="162"/>
      <c r="O160" s="58"/>
      <c r="P160" s="58"/>
      <c r="Q160" s="58"/>
      <c r="R160" s="58"/>
      <c r="S160" s="58"/>
      <c r="T160" s="59"/>
      <c r="U160" s="32"/>
      <c r="V160" s="32"/>
      <c r="W160" s="32"/>
      <c r="X160" s="32"/>
      <c r="Y160" s="32"/>
      <c r="Z160" s="32"/>
      <c r="AA160" s="32"/>
      <c r="AB160" s="32"/>
      <c r="AC160" s="32"/>
      <c r="AD160" s="32"/>
      <c r="AE160" s="32"/>
      <c r="AT160" s="17" t="s">
        <v>213</v>
      </c>
      <c r="AU160" s="17" t="s">
        <v>87</v>
      </c>
    </row>
    <row r="161" spans="1:65" s="2" customFormat="1" ht="21.75" customHeight="1">
      <c r="A161" s="32"/>
      <c r="B161" s="143"/>
      <c r="C161" s="144" t="s">
        <v>250</v>
      </c>
      <c r="D161" s="144" t="s">
        <v>208</v>
      </c>
      <c r="E161" s="145" t="s">
        <v>690</v>
      </c>
      <c r="F161" s="146" t="s">
        <v>691</v>
      </c>
      <c r="G161" s="147" t="s">
        <v>333</v>
      </c>
      <c r="H161" s="148">
        <v>1</v>
      </c>
      <c r="I161" s="149"/>
      <c r="J161" s="150">
        <f>ROUND(I161*H161,2)</f>
        <v>0</v>
      </c>
      <c r="K161" s="151"/>
      <c r="L161" s="33"/>
      <c r="M161" s="152" t="s">
        <v>1</v>
      </c>
      <c r="N161" s="153" t="s">
        <v>44</v>
      </c>
      <c r="O161" s="58"/>
      <c r="P161" s="154">
        <f>O161*H161</f>
        <v>0</v>
      </c>
      <c r="Q161" s="154">
        <v>0</v>
      </c>
      <c r="R161" s="154">
        <f>Q161*H161</f>
        <v>0</v>
      </c>
      <c r="S161" s="154">
        <v>0</v>
      </c>
      <c r="T161" s="155">
        <f>S161*H161</f>
        <v>0</v>
      </c>
      <c r="U161" s="32"/>
      <c r="V161" s="32"/>
      <c r="W161" s="32"/>
      <c r="X161" s="32"/>
      <c r="Y161" s="32"/>
      <c r="Z161" s="32"/>
      <c r="AA161" s="32"/>
      <c r="AB161" s="32"/>
      <c r="AC161" s="32"/>
      <c r="AD161" s="32"/>
      <c r="AE161" s="32"/>
      <c r="AR161" s="156" t="s">
        <v>87</v>
      </c>
      <c r="AT161" s="156" t="s">
        <v>208</v>
      </c>
      <c r="AU161" s="156" t="s">
        <v>87</v>
      </c>
      <c r="AY161" s="17" t="s">
        <v>207</v>
      </c>
      <c r="BE161" s="157">
        <f>IF(N161="základní",J161,0)</f>
        <v>0</v>
      </c>
      <c r="BF161" s="157">
        <f>IF(N161="snížená",J161,0)</f>
        <v>0</v>
      </c>
      <c r="BG161" s="157">
        <f>IF(N161="zákl. přenesená",J161,0)</f>
        <v>0</v>
      </c>
      <c r="BH161" s="157">
        <f>IF(N161="sníž. přenesená",J161,0)</f>
        <v>0</v>
      </c>
      <c r="BI161" s="157">
        <f>IF(N161="nulová",J161,0)</f>
        <v>0</v>
      </c>
      <c r="BJ161" s="17" t="s">
        <v>87</v>
      </c>
      <c r="BK161" s="157">
        <f>ROUND(I161*H161,2)</f>
        <v>0</v>
      </c>
      <c r="BL161" s="17" t="s">
        <v>87</v>
      </c>
      <c r="BM161" s="156" t="s">
        <v>719</v>
      </c>
    </row>
    <row r="162" spans="1:47" s="2" customFormat="1" ht="39">
      <c r="A162" s="32"/>
      <c r="B162" s="33"/>
      <c r="C162" s="32"/>
      <c r="D162" s="158" t="s">
        <v>213</v>
      </c>
      <c r="E162" s="32"/>
      <c r="F162" s="159" t="s">
        <v>693</v>
      </c>
      <c r="G162" s="32"/>
      <c r="H162" s="32"/>
      <c r="I162" s="160"/>
      <c r="J162" s="32"/>
      <c r="K162" s="32"/>
      <c r="L162" s="33"/>
      <c r="M162" s="161"/>
      <c r="N162" s="162"/>
      <c r="O162" s="58"/>
      <c r="P162" s="58"/>
      <c r="Q162" s="58"/>
      <c r="R162" s="58"/>
      <c r="S162" s="58"/>
      <c r="T162" s="59"/>
      <c r="U162" s="32"/>
      <c r="V162" s="32"/>
      <c r="W162" s="32"/>
      <c r="X162" s="32"/>
      <c r="Y162" s="32"/>
      <c r="Z162" s="32"/>
      <c r="AA162" s="32"/>
      <c r="AB162" s="32"/>
      <c r="AC162" s="32"/>
      <c r="AD162" s="32"/>
      <c r="AE162" s="32"/>
      <c r="AT162" s="17" t="s">
        <v>213</v>
      </c>
      <c r="AU162" s="17" t="s">
        <v>87</v>
      </c>
    </row>
    <row r="163" spans="1:65" s="2" customFormat="1" ht="21.75" customHeight="1">
      <c r="A163" s="32"/>
      <c r="B163" s="143"/>
      <c r="C163" s="144" t="s">
        <v>289</v>
      </c>
      <c r="D163" s="144" t="s">
        <v>208</v>
      </c>
      <c r="E163" s="145" t="s">
        <v>694</v>
      </c>
      <c r="F163" s="146" t="s">
        <v>695</v>
      </c>
      <c r="G163" s="147" t="s">
        <v>325</v>
      </c>
      <c r="H163" s="148">
        <v>8</v>
      </c>
      <c r="I163" s="149"/>
      <c r="J163" s="150">
        <f>ROUND(I163*H163,2)</f>
        <v>0</v>
      </c>
      <c r="K163" s="151"/>
      <c r="L163" s="33"/>
      <c r="M163" s="152" t="s">
        <v>1</v>
      </c>
      <c r="N163" s="153" t="s">
        <v>44</v>
      </c>
      <c r="O163" s="58"/>
      <c r="P163" s="154">
        <f>O163*H163</f>
        <v>0</v>
      </c>
      <c r="Q163" s="154">
        <v>0</v>
      </c>
      <c r="R163" s="154">
        <f>Q163*H163</f>
        <v>0</v>
      </c>
      <c r="S163" s="154">
        <v>0</v>
      </c>
      <c r="T163" s="155">
        <f>S163*H163</f>
        <v>0</v>
      </c>
      <c r="U163" s="32"/>
      <c r="V163" s="32"/>
      <c r="W163" s="32"/>
      <c r="X163" s="32"/>
      <c r="Y163" s="32"/>
      <c r="Z163" s="32"/>
      <c r="AA163" s="32"/>
      <c r="AB163" s="32"/>
      <c r="AC163" s="32"/>
      <c r="AD163" s="32"/>
      <c r="AE163" s="32"/>
      <c r="AR163" s="156" t="s">
        <v>87</v>
      </c>
      <c r="AT163" s="156" t="s">
        <v>208</v>
      </c>
      <c r="AU163" s="156" t="s">
        <v>87</v>
      </c>
      <c r="AY163" s="17" t="s">
        <v>207</v>
      </c>
      <c r="BE163" s="157">
        <f>IF(N163="základní",J163,0)</f>
        <v>0</v>
      </c>
      <c r="BF163" s="157">
        <f>IF(N163="snížená",J163,0)</f>
        <v>0</v>
      </c>
      <c r="BG163" s="157">
        <f>IF(N163="zákl. přenesená",J163,0)</f>
        <v>0</v>
      </c>
      <c r="BH163" s="157">
        <f>IF(N163="sníž. přenesená",J163,0)</f>
        <v>0</v>
      </c>
      <c r="BI163" s="157">
        <f>IF(N163="nulová",J163,0)</f>
        <v>0</v>
      </c>
      <c r="BJ163" s="17" t="s">
        <v>87</v>
      </c>
      <c r="BK163" s="157">
        <f>ROUND(I163*H163,2)</f>
        <v>0</v>
      </c>
      <c r="BL163" s="17" t="s">
        <v>87</v>
      </c>
      <c r="BM163" s="156" t="s">
        <v>720</v>
      </c>
    </row>
    <row r="164" spans="1:47" s="2" customFormat="1" ht="12">
      <c r="A164" s="32"/>
      <c r="B164" s="33"/>
      <c r="C164" s="32"/>
      <c r="D164" s="158" t="s">
        <v>213</v>
      </c>
      <c r="E164" s="32"/>
      <c r="F164" s="159" t="s">
        <v>695</v>
      </c>
      <c r="G164" s="32"/>
      <c r="H164" s="32"/>
      <c r="I164" s="160"/>
      <c r="J164" s="32"/>
      <c r="K164" s="32"/>
      <c r="L164" s="33"/>
      <c r="M164" s="164"/>
      <c r="N164" s="165"/>
      <c r="O164" s="166"/>
      <c r="P164" s="166"/>
      <c r="Q164" s="166"/>
      <c r="R164" s="166"/>
      <c r="S164" s="166"/>
      <c r="T164" s="167"/>
      <c r="U164" s="32"/>
      <c r="V164" s="32"/>
      <c r="W164" s="32"/>
      <c r="X164" s="32"/>
      <c r="Y164" s="32"/>
      <c r="Z164" s="32"/>
      <c r="AA164" s="32"/>
      <c r="AB164" s="32"/>
      <c r="AC164" s="32"/>
      <c r="AD164" s="32"/>
      <c r="AE164" s="32"/>
      <c r="AT164" s="17" t="s">
        <v>213</v>
      </c>
      <c r="AU164" s="17" t="s">
        <v>87</v>
      </c>
    </row>
    <row r="165" spans="1:31" s="2" customFormat="1" ht="6.95" customHeight="1">
      <c r="A165" s="32"/>
      <c r="B165" s="47"/>
      <c r="C165" s="48"/>
      <c r="D165" s="48"/>
      <c r="E165" s="48"/>
      <c r="F165" s="48"/>
      <c r="G165" s="48"/>
      <c r="H165" s="48"/>
      <c r="I165" s="48"/>
      <c r="J165" s="48"/>
      <c r="K165" s="48"/>
      <c r="L165" s="33"/>
      <c r="M165" s="32"/>
      <c r="O165" s="32"/>
      <c r="P165" s="32"/>
      <c r="Q165" s="32"/>
      <c r="R165" s="32"/>
      <c r="S165" s="32"/>
      <c r="T165" s="32"/>
      <c r="U165" s="32"/>
      <c r="V165" s="32"/>
      <c r="W165" s="32"/>
      <c r="X165" s="32"/>
      <c r="Y165" s="32"/>
      <c r="Z165" s="32"/>
      <c r="AA165" s="32"/>
      <c r="AB165" s="32"/>
      <c r="AC165" s="32"/>
      <c r="AD165" s="32"/>
      <c r="AE165" s="32"/>
    </row>
  </sheetData>
  <autoFilter ref="C116:K164"/>
  <mergeCells count="9">
    <mergeCell ref="E87:H87"/>
    <mergeCell ref="E107:H107"/>
    <mergeCell ref="E109:H10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DESKTOP-R3K9QLK\User</dc:creator>
  <cp:keywords/>
  <dc:description/>
  <cp:lastModifiedBy>Kverek Radek</cp:lastModifiedBy>
  <dcterms:created xsi:type="dcterms:W3CDTF">2021-04-13T05:30:27Z</dcterms:created>
  <dcterms:modified xsi:type="dcterms:W3CDTF">2021-05-10T10:29:57Z</dcterms:modified>
  <cp:category/>
  <cp:version/>
  <cp:contentType/>
  <cp:contentStatus/>
</cp:coreProperties>
</file>