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TrnkovaV\Desktop\KROS výstupy\"/>
    </mc:Choice>
  </mc:AlternateContent>
  <bookViews>
    <workbookView xWindow="0" yWindow="0" windowWidth="0" windowHeight="0"/>
  </bookViews>
  <sheets>
    <sheet name="Rekapitulace stavby" sheetId="1" r:id="rId1"/>
    <sheet name="01 - SO 01 - TO Roudnice ..." sheetId="2" r:id="rId2"/>
    <sheet name="02 - SO 02 - TO Lovosice" sheetId="3" r:id="rId3"/>
    <sheet name="03 - SO 03 - TO Ústí n. L..." sheetId="4" r:id="rId4"/>
    <sheet name="04 - SO 04 - TO Děčín hl. n." sheetId="5" r:id="rId5"/>
    <sheet name="05 - SO 05 - TO Roudnice ..." sheetId="6" r:id="rId6"/>
    <sheet name="06 - SO 06 - TO Lovosice" sheetId="7" r:id="rId7"/>
    <sheet name="07 - SO 07 - TO Ústí n. L." sheetId="8" r:id="rId8"/>
    <sheet name="08 - SO 08 - TO Roudnice ..." sheetId="9" r:id="rId9"/>
    <sheet name="09 - SO 09 - TO Lovosice" sheetId="10" r:id="rId10"/>
    <sheet name="10 - Materiál dodávaný ob..." sheetId="11" r:id="rId11"/>
    <sheet name="2 - VRN" sheetId="12" r:id="rId12"/>
    <sheet name="01 - SO 01 - PS Litoměřice" sheetId="13" r:id="rId13"/>
    <sheet name="02 - SO 02 - PS Děčín východ" sheetId="14" r:id="rId14"/>
    <sheet name="03 - SO 03 - TO Ústí n. L..._01" sheetId="15" r:id="rId15"/>
    <sheet name="04 - SO 04 - TO Česká Kam..." sheetId="16" r:id="rId16"/>
    <sheet name="2 - VRN_01" sheetId="17" r:id="rId17"/>
  </sheets>
  <calcPr/>
</workbook>
</file>

<file path=xl/calcChain.xml><?xml version="1.0" encoding="utf-8"?>
<calcChain xmlns="http://schemas.openxmlformats.org/spreadsheetml/2006/main">
  <c i="17" l="1" r="T85"/>
  <c r="R85"/>
  <c r="P85"/>
  <c r="J85"/>
  <c r="BK85"/>
  <c i="1" r="BD74"/>
  <c r="BC74"/>
  <c r="BB74"/>
  <c r="BA74"/>
  <c r="AZ74"/>
  <c r="AY74"/>
  <c r="AX74"/>
  <c r="AW74"/>
  <c r="AV74"/>
  <c r="AU74"/>
  <c r="AG74"/>
  <c i="17" r="J63"/>
  <c r="J32"/>
  <c r="J39"/>
  <c r="F39"/>
  <c r="J38"/>
  <c r="F38"/>
  <c r="J37"/>
  <c r="F37"/>
  <c r="J36"/>
  <c r="F36"/>
  <c r="J35"/>
  <c r="F35"/>
  <c r="BI94"/>
  <c r="BH94"/>
  <c r="BG94"/>
  <c r="BF94"/>
  <c r="BE94"/>
  <c r="T94"/>
  <c r="R94"/>
  <c r="P94"/>
  <c r="BK94"/>
  <c r="J94"/>
  <c r="BI93"/>
  <c r="BH93"/>
  <c r="BG93"/>
  <c r="BF93"/>
  <c r="BE93"/>
  <c r="T93"/>
  <c r="R93"/>
  <c r="P93"/>
  <c r="BK93"/>
  <c r="J93"/>
  <c r="BI89"/>
  <c r="BH89"/>
  <c r="BG89"/>
  <c r="BF89"/>
  <c r="BE89"/>
  <c r="T89"/>
  <c r="R89"/>
  <c r="P89"/>
  <c r="BK89"/>
  <c r="J89"/>
  <c r="BI88"/>
  <c r="BH88"/>
  <c r="BG88"/>
  <c r="BF88"/>
  <c r="BE88"/>
  <c r="T88"/>
  <c r="R88"/>
  <c r="P88"/>
  <c r="BK88"/>
  <c r="J88"/>
  <c r="BI87"/>
  <c r="BH87"/>
  <c r="BG87"/>
  <c r="BF87"/>
  <c r="BE87"/>
  <c r="T87"/>
  <c r="R87"/>
  <c r="P87"/>
  <c r="BK87"/>
  <c r="J87"/>
  <c r="BI86"/>
  <c r="BH86"/>
  <c r="BG86"/>
  <c r="BF86"/>
  <c r="BE86"/>
  <c r="T86"/>
  <c r="R86"/>
  <c r="P86"/>
  <c r="BK86"/>
  <c r="J86"/>
  <c r="J82"/>
  <c r="F82"/>
  <c r="J81"/>
  <c r="F81"/>
  <c r="J79"/>
  <c r="F79"/>
  <c r="E77"/>
  <c r="E73"/>
  <c r="J59"/>
  <c r="F59"/>
  <c r="J58"/>
  <c r="F58"/>
  <c r="J56"/>
  <c r="F56"/>
  <c r="E54"/>
  <c r="E50"/>
  <c r="J41"/>
  <c r="J23"/>
  <c r="E23"/>
  <c r="J22"/>
  <c r="J20"/>
  <c r="E20"/>
  <c r="J19"/>
  <c r="J17"/>
  <c r="E17"/>
  <c r="J16"/>
  <c r="J14"/>
  <c r="E7"/>
  <c i="16" r="T95"/>
  <c r="R95"/>
  <c r="P95"/>
  <c r="J95"/>
  <c r="BK95"/>
  <c r="T94"/>
  <c r="R94"/>
  <c r="P94"/>
  <c r="J94"/>
  <c r="BK94"/>
  <c r="T93"/>
  <c r="R93"/>
  <c r="P93"/>
  <c r="J93"/>
  <c r="BK93"/>
  <c i="1" r="BD73"/>
  <c r="BC73"/>
  <c r="BB73"/>
  <c r="BA73"/>
  <c r="AZ73"/>
  <c r="AY73"/>
  <c r="AX73"/>
  <c r="AW73"/>
  <c r="AV73"/>
  <c r="AU73"/>
  <c r="AG73"/>
  <c i="16" r="J67"/>
  <c r="J34"/>
  <c r="J41"/>
  <c r="F41"/>
  <c r="J40"/>
  <c r="F40"/>
  <c r="J39"/>
  <c r="F39"/>
  <c r="J38"/>
  <c r="F38"/>
  <c r="J37"/>
  <c r="F37"/>
  <c r="BI150"/>
  <c r="BH150"/>
  <c r="BG150"/>
  <c r="BF150"/>
  <c r="BE150"/>
  <c r="T150"/>
  <c r="R150"/>
  <c r="P150"/>
  <c r="BK150"/>
  <c r="J150"/>
  <c r="BI149"/>
  <c r="BH149"/>
  <c r="BG149"/>
  <c r="BF149"/>
  <c r="BE149"/>
  <c r="T149"/>
  <c r="R149"/>
  <c r="P149"/>
  <c r="BK149"/>
  <c r="J149"/>
  <c r="BI147"/>
  <c r="BH147"/>
  <c r="BG147"/>
  <c r="BF147"/>
  <c r="BE147"/>
  <c r="T147"/>
  <c r="R147"/>
  <c r="P147"/>
  <c r="BK147"/>
  <c r="J147"/>
  <c r="BI145"/>
  <c r="BH145"/>
  <c r="BG145"/>
  <c r="BF145"/>
  <c r="BE145"/>
  <c r="T145"/>
  <c r="R145"/>
  <c r="P145"/>
  <c r="BK145"/>
  <c r="J145"/>
  <c r="BI143"/>
  <c r="BH143"/>
  <c r="BG143"/>
  <c r="BF143"/>
  <c r="BE143"/>
  <c r="T143"/>
  <c r="R143"/>
  <c r="P143"/>
  <c r="BK143"/>
  <c r="J143"/>
  <c r="BI141"/>
  <c r="BH141"/>
  <c r="BG141"/>
  <c r="BF141"/>
  <c r="BE141"/>
  <c r="T141"/>
  <c r="R141"/>
  <c r="P141"/>
  <c r="BK141"/>
  <c r="J141"/>
  <c r="BI139"/>
  <c r="BH139"/>
  <c r="BG139"/>
  <c r="BF139"/>
  <c r="BE139"/>
  <c r="T139"/>
  <c r="R139"/>
  <c r="P139"/>
  <c r="BK139"/>
  <c r="J139"/>
  <c r="BI138"/>
  <c r="BH138"/>
  <c r="BG138"/>
  <c r="BF138"/>
  <c r="BE138"/>
  <c r="T138"/>
  <c r="R138"/>
  <c r="P138"/>
  <c r="BK138"/>
  <c r="J138"/>
  <c r="BI136"/>
  <c r="BH136"/>
  <c r="BG136"/>
  <c r="BF136"/>
  <c r="BE136"/>
  <c r="T136"/>
  <c r="R136"/>
  <c r="P136"/>
  <c r="BK136"/>
  <c r="J136"/>
  <c r="BI134"/>
  <c r="BH134"/>
  <c r="BG134"/>
  <c r="BF134"/>
  <c r="BE134"/>
  <c r="T134"/>
  <c r="R134"/>
  <c r="P134"/>
  <c r="BK134"/>
  <c r="J134"/>
  <c r="BI130"/>
  <c r="BH130"/>
  <c r="BG130"/>
  <c r="BF130"/>
  <c r="BE130"/>
  <c r="T130"/>
  <c r="R130"/>
  <c r="P130"/>
  <c r="BK130"/>
  <c r="J130"/>
  <c r="BI126"/>
  <c r="BH126"/>
  <c r="BG126"/>
  <c r="BF126"/>
  <c r="BE126"/>
  <c r="T126"/>
  <c r="R126"/>
  <c r="P126"/>
  <c r="BK126"/>
  <c r="J126"/>
  <c r="BI122"/>
  <c r="BH122"/>
  <c r="BG122"/>
  <c r="BF122"/>
  <c r="BE122"/>
  <c r="T122"/>
  <c r="R122"/>
  <c r="P122"/>
  <c r="BK122"/>
  <c r="J122"/>
  <c r="BI118"/>
  <c r="BH118"/>
  <c r="BG118"/>
  <c r="BF118"/>
  <c r="BE118"/>
  <c r="T118"/>
  <c r="R118"/>
  <c r="P118"/>
  <c r="BK118"/>
  <c r="J118"/>
  <c r="BI117"/>
  <c r="BH117"/>
  <c r="BG117"/>
  <c r="BF117"/>
  <c r="BE117"/>
  <c r="T117"/>
  <c r="R117"/>
  <c r="P117"/>
  <c r="BK117"/>
  <c r="J117"/>
  <c r="BI115"/>
  <c r="BH115"/>
  <c r="BG115"/>
  <c r="BF115"/>
  <c r="BE115"/>
  <c r="T115"/>
  <c r="R115"/>
  <c r="P115"/>
  <c r="BK115"/>
  <c r="J115"/>
  <c r="BI113"/>
  <c r="BH113"/>
  <c r="BG113"/>
  <c r="BF113"/>
  <c r="BE113"/>
  <c r="T113"/>
  <c r="R113"/>
  <c r="P113"/>
  <c r="BK113"/>
  <c r="J113"/>
  <c r="BI110"/>
  <c r="BH110"/>
  <c r="BG110"/>
  <c r="BF110"/>
  <c r="BE110"/>
  <c r="T110"/>
  <c r="R110"/>
  <c r="P110"/>
  <c r="BK110"/>
  <c r="J110"/>
  <c r="BI96"/>
  <c r="BH96"/>
  <c r="BG96"/>
  <c r="BF96"/>
  <c r="BE96"/>
  <c r="T96"/>
  <c r="R96"/>
  <c r="P96"/>
  <c r="BK96"/>
  <c r="J96"/>
  <c r="J69"/>
  <c r="J68"/>
  <c r="J90"/>
  <c r="F90"/>
  <c r="J89"/>
  <c r="F89"/>
  <c r="J87"/>
  <c r="F87"/>
  <c r="E85"/>
  <c r="E79"/>
  <c r="J63"/>
  <c r="F63"/>
  <c r="J62"/>
  <c r="F62"/>
  <c r="J60"/>
  <c r="F60"/>
  <c r="E58"/>
  <c r="E52"/>
  <c r="J43"/>
  <c r="J25"/>
  <c r="E25"/>
  <c r="J24"/>
  <c r="J22"/>
  <c r="E22"/>
  <c r="J21"/>
  <c r="J19"/>
  <c r="E19"/>
  <c r="J18"/>
  <c r="J16"/>
  <c r="E7"/>
  <c i="15" r="T95"/>
  <c r="R95"/>
  <c r="P95"/>
  <c r="J95"/>
  <c r="BK95"/>
  <c r="T94"/>
  <c r="R94"/>
  <c r="P94"/>
  <c r="J94"/>
  <c r="BK94"/>
  <c r="T93"/>
  <c r="R93"/>
  <c r="P93"/>
  <c r="J93"/>
  <c r="BK93"/>
  <c i="1" r="BD72"/>
  <c r="BC72"/>
  <c r="BB72"/>
  <c r="BA72"/>
  <c r="AZ72"/>
  <c r="AY72"/>
  <c r="AX72"/>
  <c r="AW72"/>
  <c r="AV72"/>
  <c r="AU72"/>
  <c r="AG72"/>
  <c i="15" r="J67"/>
  <c r="J34"/>
  <c r="J41"/>
  <c r="F41"/>
  <c r="J40"/>
  <c r="F40"/>
  <c r="J39"/>
  <c r="F39"/>
  <c r="J38"/>
  <c r="F38"/>
  <c r="J37"/>
  <c r="F37"/>
  <c r="BI125"/>
  <c r="BH125"/>
  <c r="BG125"/>
  <c r="BF125"/>
  <c r="BE125"/>
  <c r="T125"/>
  <c r="R125"/>
  <c r="P125"/>
  <c r="BK125"/>
  <c r="J125"/>
  <c r="BI124"/>
  <c r="BH124"/>
  <c r="BG124"/>
  <c r="BF124"/>
  <c r="BE124"/>
  <c r="T124"/>
  <c r="R124"/>
  <c r="P124"/>
  <c r="BK124"/>
  <c r="J124"/>
  <c r="BI123"/>
  <c r="BH123"/>
  <c r="BG123"/>
  <c r="BF123"/>
  <c r="BE123"/>
  <c r="T123"/>
  <c r="R123"/>
  <c r="P123"/>
  <c r="BK123"/>
  <c r="J123"/>
  <c r="BI122"/>
  <c r="BH122"/>
  <c r="BG122"/>
  <c r="BF122"/>
  <c r="BE122"/>
  <c r="T122"/>
  <c r="R122"/>
  <c r="P122"/>
  <c r="BK122"/>
  <c r="J122"/>
  <c r="BI120"/>
  <c r="BH120"/>
  <c r="BG120"/>
  <c r="BF120"/>
  <c r="BE120"/>
  <c r="T120"/>
  <c r="R120"/>
  <c r="P120"/>
  <c r="BK120"/>
  <c r="J120"/>
  <c r="BI118"/>
  <c r="BH118"/>
  <c r="BG118"/>
  <c r="BF118"/>
  <c r="BE118"/>
  <c r="T118"/>
  <c r="R118"/>
  <c r="P118"/>
  <c r="BK118"/>
  <c r="J118"/>
  <c r="BI114"/>
  <c r="BH114"/>
  <c r="BG114"/>
  <c r="BF114"/>
  <c r="BE114"/>
  <c r="T114"/>
  <c r="R114"/>
  <c r="P114"/>
  <c r="BK114"/>
  <c r="J114"/>
  <c r="BI96"/>
  <c r="BH96"/>
  <c r="BG96"/>
  <c r="BF96"/>
  <c r="BE96"/>
  <c r="T96"/>
  <c r="R96"/>
  <c r="P96"/>
  <c r="BK96"/>
  <c r="J96"/>
  <c r="J69"/>
  <c r="J68"/>
  <c r="J90"/>
  <c r="F90"/>
  <c r="J89"/>
  <c r="F89"/>
  <c r="J87"/>
  <c r="F87"/>
  <c r="E85"/>
  <c r="E79"/>
  <c r="J63"/>
  <c r="F63"/>
  <c r="J62"/>
  <c r="F62"/>
  <c r="J60"/>
  <c r="F60"/>
  <c r="E58"/>
  <c r="E52"/>
  <c r="J43"/>
  <c r="J25"/>
  <c r="E25"/>
  <c r="J24"/>
  <c r="J22"/>
  <c r="E22"/>
  <c r="J21"/>
  <c r="J19"/>
  <c r="E19"/>
  <c r="J18"/>
  <c r="J16"/>
  <c r="E7"/>
  <c i="14" r="T91"/>
  <c r="R91"/>
  <c r="P91"/>
  <c r="J91"/>
  <c r="BK91"/>
  <c i="1" r="BD71"/>
  <c r="BC71"/>
  <c r="BB71"/>
  <c r="BA71"/>
  <c r="AZ71"/>
  <c r="AY71"/>
  <c r="AX71"/>
  <c r="AW71"/>
  <c r="AV71"/>
  <c r="AU71"/>
  <c r="AG71"/>
  <c i="14" r="J67"/>
  <c r="J34"/>
  <c r="J41"/>
  <c r="F41"/>
  <c r="J40"/>
  <c r="F40"/>
  <c r="J39"/>
  <c r="F39"/>
  <c r="J38"/>
  <c r="F38"/>
  <c r="J37"/>
  <c r="F37"/>
  <c r="BI190"/>
  <c r="BH190"/>
  <c r="BG190"/>
  <c r="BF190"/>
  <c r="BE190"/>
  <c r="T190"/>
  <c r="R190"/>
  <c r="P190"/>
  <c r="BK190"/>
  <c r="J190"/>
  <c r="BI188"/>
  <c r="BH188"/>
  <c r="BG188"/>
  <c r="BF188"/>
  <c r="BE188"/>
  <c r="T188"/>
  <c r="R188"/>
  <c r="P188"/>
  <c r="BK188"/>
  <c r="J188"/>
  <c r="BI184"/>
  <c r="BH184"/>
  <c r="BG184"/>
  <c r="BF184"/>
  <c r="BE184"/>
  <c r="T184"/>
  <c r="R184"/>
  <c r="P184"/>
  <c r="BK184"/>
  <c r="J184"/>
  <c r="BI181"/>
  <c r="BH181"/>
  <c r="BG181"/>
  <c r="BF181"/>
  <c r="BE181"/>
  <c r="T181"/>
  <c r="R181"/>
  <c r="P181"/>
  <c r="BK181"/>
  <c r="J181"/>
  <c r="BI179"/>
  <c r="BH179"/>
  <c r="BG179"/>
  <c r="BF179"/>
  <c r="BE179"/>
  <c r="T179"/>
  <c r="R179"/>
  <c r="P179"/>
  <c r="BK179"/>
  <c r="J179"/>
  <c r="BI177"/>
  <c r="BH177"/>
  <c r="BG177"/>
  <c r="BF177"/>
  <c r="BE177"/>
  <c r="T177"/>
  <c r="R177"/>
  <c r="P177"/>
  <c r="BK177"/>
  <c r="J177"/>
  <c r="BI175"/>
  <c r="BH175"/>
  <c r="BG175"/>
  <c r="BF175"/>
  <c r="BE175"/>
  <c r="T175"/>
  <c r="R175"/>
  <c r="P175"/>
  <c r="BK175"/>
  <c r="J175"/>
  <c r="BI174"/>
  <c r="BH174"/>
  <c r="BG174"/>
  <c r="BF174"/>
  <c r="BE174"/>
  <c r="T174"/>
  <c r="R174"/>
  <c r="P174"/>
  <c r="BK174"/>
  <c r="J174"/>
  <c r="BI168"/>
  <c r="BH168"/>
  <c r="BG168"/>
  <c r="BF168"/>
  <c r="BE168"/>
  <c r="T168"/>
  <c r="R168"/>
  <c r="P168"/>
  <c r="BK168"/>
  <c r="J168"/>
  <c r="BI166"/>
  <c r="BH166"/>
  <c r="BG166"/>
  <c r="BF166"/>
  <c r="BE166"/>
  <c r="T166"/>
  <c r="R166"/>
  <c r="P166"/>
  <c r="BK166"/>
  <c r="J166"/>
  <c r="BI164"/>
  <c r="BH164"/>
  <c r="BG164"/>
  <c r="BF164"/>
  <c r="BE164"/>
  <c r="T164"/>
  <c r="R164"/>
  <c r="P164"/>
  <c r="BK164"/>
  <c r="J164"/>
  <c r="BI158"/>
  <c r="BH158"/>
  <c r="BG158"/>
  <c r="BF158"/>
  <c r="BE158"/>
  <c r="T158"/>
  <c r="R158"/>
  <c r="P158"/>
  <c r="BK158"/>
  <c r="J158"/>
  <c r="BI152"/>
  <c r="BH152"/>
  <c r="BG152"/>
  <c r="BF152"/>
  <c r="BE152"/>
  <c r="T152"/>
  <c r="R152"/>
  <c r="P152"/>
  <c r="BK152"/>
  <c r="J152"/>
  <c r="BI151"/>
  <c r="BH151"/>
  <c r="BG151"/>
  <c r="BF151"/>
  <c r="BE151"/>
  <c r="T151"/>
  <c r="R151"/>
  <c r="P151"/>
  <c r="BK151"/>
  <c r="J151"/>
  <c r="BI149"/>
  <c r="BH149"/>
  <c r="BG149"/>
  <c r="BF149"/>
  <c r="BE149"/>
  <c r="T149"/>
  <c r="R149"/>
  <c r="P149"/>
  <c r="BK149"/>
  <c r="J149"/>
  <c r="BI145"/>
  <c r="BH145"/>
  <c r="BG145"/>
  <c r="BF145"/>
  <c r="BE145"/>
  <c r="T145"/>
  <c r="R145"/>
  <c r="P145"/>
  <c r="BK145"/>
  <c r="J145"/>
  <c r="BI143"/>
  <c r="BH143"/>
  <c r="BG143"/>
  <c r="BF143"/>
  <c r="BE143"/>
  <c r="T143"/>
  <c r="R143"/>
  <c r="P143"/>
  <c r="BK143"/>
  <c r="J143"/>
  <c r="BI141"/>
  <c r="BH141"/>
  <c r="BG141"/>
  <c r="BF141"/>
  <c r="BE141"/>
  <c r="T141"/>
  <c r="R141"/>
  <c r="P141"/>
  <c r="BK141"/>
  <c r="J141"/>
  <c r="BI139"/>
  <c r="BH139"/>
  <c r="BG139"/>
  <c r="BF139"/>
  <c r="BE139"/>
  <c r="T139"/>
  <c r="R139"/>
  <c r="P139"/>
  <c r="BK139"/>
  <c r="J139"/>
  <c r="BI137"/>
  <c r="BH137"/>
  <c r="BG137"/>
  <c r="BF137"/>
  <c r="BE137"/>
  <c r="T137"/>
  <c r="R137"/>
  <c r="P137"/>
  <c r="BK137"/>
  <c r="J137"/>
  <c r="BI135"/>
  <c r="BH135"/>
  <c r="BG135"/>
  <c r="BF135"/>
  <c r="BE135"/>
  <c r="T135"/>
  <c r="R135"/>
  <c r="P135"/>
  <c r="BK135"/>
  <c r="J135"/>
  <c r="BI134"/>
  <c r="BH134"/>
  <c r="BG134"/>
  <c r="BF134"/>
  <c r="BE134"/>
  <c r="T134"/>
  <c r="R134"/>
  <c r="P134"/>
  <c r="BK134"/>
  <c r="J134"/>
  <c r="BI133"/>
  <c r="BH133"/>
  <c r="BG133"/>
  <c r="BF133"/>
  <c r="BE133"/>
  <c r="T133"/>
  <c r="R133"/>
  <c r="P133"/>
  <c r="BK133"/>
  <c r="J133"/>
  <c r="BI132"/>
  <c r="BH132"/>
  <c r="BG132"/>
  <c r="BF132"/>
  <c r="BE132"/>
  <c r="T132"/>
  <c r="R132"/>
  <c r="P132"/>
  <c r="BK132"/>
  <c r="J132"/>
  <c r="BI130"/>
  <c r="BH130"/>
  <c r="BG130"/>
  <c r="BF130"/>
  <c r="BE130"/>
  <c r="T130"/>
  <c r="R130"/>
  <c r="P130"/>
  <c r="BK130"/>
  <c r="J130"/>
  <c r="BI128"/>
  <c r="BH128"/>
  <c r="BG128"/>
  <c r="BF128"/>
  <c r="BE128"/>
  <c r="T128"/>
  <c r="R128"/>
  <c r="P128"/>
  <c r="BK128"/>
  <c r="J128"/>
  <c r="BI125"/>
  <c r="BH125"/>
  <c r="BG125"/>
  <c r="BF125"/>
  <c r="BE125"/>
  <c r="T125"/>
  <c r="R125"/>
  <c r="P125"/>
  <c r="BK125"/>
  <c r="J125"/>
  <c r="BI122"/>
  <c r="BH122"/>
  <c r="BG122"/>
  <c r="BF122"/>
  <c r="BE122"/>
  <c r="T122"/>
  <c r="R122"/>
  <c r="P122"/>
  <c r="BK122"/>
  <c r="J122"/>
  <c r="BI92"/>
  <c r="BH92"/>
  <c r="BG92"/>
  <c r="BF92"/>
  <c r="BE92"/>
  <c r="T92"/>
  <c r="R92"/>
  <c r="P92"/>
  <c r="BK92"/>
  <c r="J92"/>
  <c r="J88"/>
  <c r="F88"/>
  <c r="J87"/>
  <c r="F87"/>
  <c r="J85"/>
  <c r="F85"/>
  <c r="E83"/>
  <c r="E77"/>
  <c r="J63"/>
  <c r="F63"/>
  <c r="J62"/>
  <c r="F62"/>
  <c r="J60"/>
  <c r="F60"/>
  <c r="E58"/>
  <c r="E52"/>
  <c r="J43"/>
  <c r="J25"/>
  <c r="E25"/>
  <c r="J24"/>
  <c r="J22"/>
  <c r="E22"/>
  <c r="J21"/>
  <c r="J19"/>
  <c r="E19"/>
  <c r="J18"/>
  <c r="J16"/>
  <c r="E7"/>
  <c i="13" r="T91"/>
  <c r="R91"/>
  <c r="P91"/>
  <c r="J91"/>
  <c r="BK91"/>
  <c i="1" r="BD70"/>
  <c r="BC70"/>
  <c r="BB70"/>
  <c r="BA70"/>
  <c r="AZ70"/>
  <c r="AY70"/>
  <c r="AX70"/>
  <c r="AW70"/>
  <c r="AV70"/>
  <c r="AU70"/>
  <c r="AG70"/>
  <c i="13" r="J67"/>
  <c r="J34"/>
  <c r="J41"/>
  <c r="F41"/>
  <c r="J40"/>
  <c r="F40"/>
  <c r="J39"/>
  <c r="F39"/>
  <c r="J38"/>
  <c r="F38"/>
  <c r="J37"/>
  <c r="F37"/>
  <c r="BI268"/>
  <c r="BH268"/>
  <c r="BG268"/>
  <c r="BF268"/>
  <c r="BE268"/>
  <c r="T268"/>
  <c r="R268"/>
  <c r="P268"/>
  <c r="BK268"/>
  <c r="J268"/>
  <c r="BI267"/>
  <c r="BH267"/>
  <c r="BG267"/>
  <c r="BF267"/>
  <c r="BE267"/>
  <c r="T267"/>
  <c r="R267"/>
  <c r="P267"/>
  <c r="BK267"/>
  <c r="J267"/>
  <c r="BI266"/>
  <c r="BH266"/>
  <c r="BG266"/>
  <c r="BF266"/>
  <c r="BE266"/>
  <c r="T266"/>
  <c r="R266"/>
  <c r="P266"/>
  <c r="BK266"/>
  <c r="J266"/>
  <c r="BI261"/>
  <c r="BH261"/>
  <c r="BG261"/>
  <c r="BF261"/>
  <c r="BE261"/>
  <c r="T261"/>
  <c r="R261"/>
  <c r="P261"/>
  <c r="BK261"/>
  <c r="J261"/>
  <c r="BI259"/>
  <c r="BH259"/>
  <c r="BG259"/>
  <c r="BF259"/>
  <c r="BE259"/>
  <c r="T259"/>
  <c r="R259"/>
  <c r="P259"/>
  <c r="BK259"/>
  <c r="J259"/>
  <c r="BI256"/>
  <c r="BH256"/>
  <c r="BG256"/>
  <c r="BF256"/>
  <c r="BE256"/>
  <c r="T256"/>
  <c r="R256"/>
  <c r="P256"/>
  <c r="BK256"/>
  <c r="J256"/>
  <c r="BI254"/>
  <c r="BH254"/>
  <c r="BG254"/>
  <c r="BF254"/>
  <c r="BE254"/>
  <c r="T254"/>
  <c r="R254"/>
  <c r="P254"/>
  <c r="BK254"/>
  <c r="J254"/>
  <c r="BI248"/>
  <c r="BH248"/>
  <c r="BG248"/>
  <c r="BF248"/>
  <c r="BE248"/>
  <c r="T248"/>
  <c r="R248"/>
  <c r="P248"/>
  <c r="BK248"/>
  <c r="J248"/>
  <c r="BI246"/>
  <c r="BH246"/>
  <c r="BG246"/>
  <c r="BF246"/>
  <c r="BE246"/>
  <c r="T246"/>
  <c r="R246"/>
  <c r="P246"/>
  <c r="BK246"/>
  <c r="J246"/>
  <c r="BI244"/>
  <c r="BH244"/>
  <c r="BG244"/>
  <c r="BF244"/>
  <c r="BE244"/>
  <c r="T244"/>
  <c r="R244"/>
  <c r="P244"/>
  <c r="BK244"/>
  <c r="J244"/>
  <c r="BI242"/>
  <c r="BH242"/>
  <c r="BG242"/>
  <c r="BF242"/>
  <c r="BE242"/>
  <c r="T242"/>
  <c r="R242"/>
  <c r="P242"/>
  <c r="BK242"/>
  <c r="J242"/>
  <c r="BI237"/>
  <c r="BH237"/>
  <c r="BG237"/>
  <c r="BF237"/>
  <c r="BE237"/>
  <c r="T237"/>
  <c r="R237"/>
  <c r="P237"/>
  <c r="BK237"/>
  <c r="J237"/>
  <c r="BI232"/>
  <c r="BH232"/>
  <c r="BG232"/>
  <c r="BF232"/>
  <c r="BE232"/>
  <c r="T232"/>
  <c r="R232"/>
  <c r="P232"/>
  <c r="BK232"/>
  <c r="J232"/>
  <c r="BI227"/>
  <c r="BH227"/>
  <c r="BG227"/>
  <c r="BF227"/>
  <c r="BE227"/>
  <c r="T227"/>
  <c r="R227"/>
  <c r="P227"/>
  <c r="BK227"/>
  <c r="J227"/>
  <c r="BI225"/>
  <c r="BH225"/>
  <c r="BG225"/>
  <c r="BF225"/>
  <c r="BE225"/>
  <c r="T225"/>
  <c r="R225"/>
  <c r="P225"/>
  <c r="BK225"/>
  <c r="J225"/>
  <c r="BI219"/>
  <c r="BH219"/>
  <c r="BG219"/>
  <c r="BF219"/>
  <c r="BE219"/>
  <c r="T219"/>
  <c r="R219"/>
  <c r="P219"/>
  <c r="BK219"/>
  <c r="J219"/>
  <c r="BI213"/>
  <c r="BH213"/>
  <c r="BG213"/>
  <c r="BF213"/>
  <c r="BE213"/>
  <c r="T213"/>
  <c r="R213"/>
  <c r="P213"/>
  <c r="BK213"/>
  <c r="J213"/>
  <c r="BI208"/>
  <c r="BH208"/>
  <c r="BG208"/>
  <c r="BF208"/>
  <c r="BE208"/>
  <c r="T208"/>
  <c r="R208"/>
  <c r="P208"/>
  <c r="BK208"/>
  <c r="J208"/>
  <c r="BI203"/>
  <c r="BH203"/>
  <c r="BG203"/>
  <c r="BF203"/>
  <c r="BE203"/>
  <c r="T203"/>
  <c r="R203"/>
  <c r="P203"/>
  <c r="BK203"/>
  <c r="J203"/>
  <c r="BI201"/>
  <c r="BH201"/>
  <c r="BG201"/>
  <c r="BF201"/>
  <c r="BE201"/>
  <c r="T201"/>
  <c r="R201"/>
  <c r="P201"/>
  <c r="BK201"/>
  <c r="J201"/>
  <c r="BI199"/>
  <c r="BH199"/>
  <c r="BG199"/>
  <c r="BF199"/>
  <c r="BE199"/>
  <c r="T199"/>
  <c r="R199"/>
  <c r="P199"/>
  <c r="BK199"/>
  <c r="J199"/>
  <c r="BI198"/>
  <c r="BH198"/>
  <c r="BG198"/>
  <c r="BF198"/>
  <c r="BE198"/>
  <c r="T198"/>
  <c r="R198"/>
  <c r="P198"/>
  <c r="BK198"/>
  <c r="J198"/>
  <c r="BI197"/>
  <c r="BH197"/>
  <c r="BG197"/>
  <c r="BF197"/>
  <c r="BE197"/>
  <c r="T197"/>
  <c r="R197"/>
  <c r="P197"/>
  <c r="BK197"/>
  <c r="J197"/>
  <c r="BI195"/>
  <c r="BH195"/>
  <c r="BG195"/>
  <c r="BF195"/>
  <c r="BE195"/>
  <c r="T195"/>
  <c r="R195"/>
  <c r="P195"/>
  <c r="BK195"/>
  <c r="J195"/>
  <c r="BI191"/>
  <c r="BH191"/>
  <c r="BG191"/>
  <c r="BF191"/>
  <c r="BE191"/>
  <c r="T191"/>
  <c r="R191"/>
  <c r="P191"/>
  <c r="BK191"/>
  <c r="J191"/>
  <c r="BI184"/>
  <c r="BH184"/>
  <c r="BG184"/>
  <c r="BF184"/>
  <c r="BE184"/>
  <c r="T184"/>
  <c r="R184"/>
  <c r="P184"/>
  <c r="BK184"/>
  <c r="J184"/>
  <c r="BI180"/>
  <c r="BH180"/>
  <c r="BG180"/>
  <c r="BF180"/>
  <c r="BE180"/>
  <c r="T180"/>
  <c r="R180"/>
  <c r="P180"/>
  <c r="BK180"/>
  <c r="J180"/>
  <c r="BI173"/>
  <c r="BH173"/>
  <c r="BG173"/>
  <c r="BF173"/>
  <c r="BE173"/>
  <c r="T173"/>
  <c r="R173"/>
  <c r="P173"/>
  <c r="BK173"/>
  <c r="J173"/>
  <c r="BI172"/>
  <c r="BH172"/>
  <c r="BG172"/>
  <c r="BF172"/>
  <c r="BE172"/>
  <c r="T172"/>
  <c r="R172"/>
  <c r="P172"/>
  <c r="BK172"/>
  <c r="J172"/>
  <c r="BI171"/>
  <c r="BH171"/>
  <c r="BG171"/>
  <c r="BF171"/>
  <c r="BE171"/>
  <c r="T171"/>
  <c r="R171"/>
  <c r="P171"/>
  <c r="BK171"/>
  <c r="J171"/>
  <c r="BI170"/>
  <c r="BH170"/>
  <c r="BG170"/>
  <c r="BF170"/>
  <c r="BE170"/>
  <c r="T170"/>
  <c r="R170"/>
  <c r="P170"/>
  <c r="BK170"/>
  <c r="J170"/>
  <c r="BI168"/>
  <c r="BH168"/>
  <c r="BG168"/>
  <c r="BF168"/>
  <c r="BE168"/>
  <c r="T168"/>
  <c r="R168"/>
  <c r="P168"/>
  <c r="BK168"/>
  <c r="J168"/>
  <c r="BI166"/>
  <c r="BH166"/>
  <c r="BG166"/>
  <c r="BF166"/>
  <c r="BE166"/>
  <c r="T166"/>
  <c r="R166"/>
  <c r="P166"/>
  <c r="BK166"/>
  <c r="J166"/>
  <c r="BI160"/>
  <c r="BH160"/>
  <c r="BG160"/>
  <c r="BF160"/>
  <c r="BE160"/>
  <c r="T160"/>
  <c r="R160"/>
  <c r="P160"/>
  <c r="BK160"/>
  <c r="J160"/>
  <c r="BI92"/>
  <c r="BH92"/>
  <c r="BG92"/>
  <c r="BF92"/>
  <c r="BE92"/>
  <c r="T92"/>
  <c r="R92"/>
  <c r="P92"/>
  <c r="BK92"/>
  <c r="J92"/>
  <c r="J88"/>
  <c r="F88"/>
  <c r="J87"/>
  <c r="F87"/>
  <c r="J85"/>
  <c r="F85"/>
  <c r="E83"/>
  <c r="E77"/>
  <c r="J63"/>
  <c r="F63"/>
  <c r="J62"/>
  <c r="F62"/>
  <c r="J60"/>
  <c r="F60"/>
  <c r="E58"/>
  <c r="E52"/>
  <c r="J43"/>
  <c r="J25"/>
  <c r="E25"/>
  <c r="J24"/>
  <c r="J22"/>
  <c r="E22"/>
  <c r="J21"/>
  <c r="J19"/>
  <c r="E19"/>
  <c r="J18"/>
  <c r="J16"/>
  <c r="E7"/>
  <c i="12" r="T85"/>
  <c r="R85"/>
  <c r="P85"/>
  <c r="J85"/>
  <c r="BK85"/>
  <c i="1" r="BD67"/>
  <c r="BC67"/>
  <c r="BB67"/>
  <c r="BA67"/>
  <c r="AZ67"/>
  <c r="AY67"/>
  <c r="AX67"/>
  <c r="AW67"/>
  <c r="AV67"/>
  <c r="AU67"/>
  <c r="AG67"/>
  <c i="12" r="J63"/>
  <c r="J32"/>
  <c r="J39"/>
  <c r="F39"/>
  <c r="J38"/>
  <c r="F38"/>
  <c r="J37"/>
  <c r="F37"/>
  <c r="J36"/>
  <c r="F36"/>
  <c r="J35"/>
  <c r="F35"/>
  <c r="BI91"/>
  <c r="BH91"/>
  <c r="BG91"/>
  <c r="BF91"/>
  <c r="BE91"/>
  <c r="T91"/>
  <c r="R91"/>
  <c r="P91"/>
  <c r="BK91"/>
  <c r="J91"/>
  <c r="BI90"/>
  <c r="BH90"/>
  <c r="BG90"/>
  <c r="BF90"/>
  <c r="BE90"/>
  <c r="T90"/>
  <c r="R90"/>
  <c r="P90"/>
  <c r="BK90"/>
  <c r="J90"/>
  <c r="BI89"/>
  <c r="BH89"/>
  <c r="BG89"/>
  <c r="BF89"/>
  <c r="BE89"/>
  <c r="T89"/>
  <c r="R89"/>
  <c r="P89"/>
  <c r="BK89"/>
  <c r="J89"/>
  <c r="BI88"/>
  <c r="BH88"/>
  <c r="BG88"/>
  <c r="BF88"/>
  <c r="BE88"/>
  <c r="T88"/>
  <c r="R88"/>
  <c r="P88"/>
  <c r="BK88"/>
  <c r="J88"/>
  <c r="BI87"/>
  <c r="BH87"/>
  <c r="BG87"/>
  <c r="BF87"/>
  <c r="BE87"/>
  <c r="T87"/>
  <c r="R87"/>
  <c r="P87"/>
  <c r="BK87"/>
  <c r="J87"/>
  <c r="BI86"/>
  <c r="BH86"/>
  <c r="BG86"/>
  <c r="BF86"/>
  <c r="BE86"/>
  <c r="T86"/>
  <c r="R86"/>
  <c r="P86"/>
  <c r="BK86"/>
  <c r="J86"/>
  <c r="J82"/>
  <c r="F82"/>
  <c r="J81"/>
  <c r="F81"/>
  <c r="J79"/>
  <c r="F79"/>
  <c r="E77"/>
  <c r="E73"/>
  <c r="J59"/>
  <c r="F59"/>
  <c r="J58"/>
  <c r="F58"/>
  <c r="J56"/>
  <c r="F56"/>
  <c r="E54"/>
  <c r="E50"/>
  <c r="J41"/>
  <c r="J23"/>
  <c r="E23"/>
  <c r="J22"/>
  <c r="J20"/>
  <c r="E20"/>
  <c r="J19"/>
  <c r="J17"/>
  <c r="E17"/>
  <c r="J16"/>
  <c r="J14"/>
  <c r="E7"/>
  <c i="11" r="T91"/>
  <c r="R91"/>
  <c r="P91"/>
  <c r="J91"/>
  <c r="BK91"/>
  <c i="1" r="BD66"/>
  <c r="BC66"/>
  <c r="BB66"/>
  <c r="BA66"/>
  <c r="AZ66"/>
  <c r="AY66"/>
  <c r="AX66"/>
  <c r="AW66"/>
  <c r="AV66"/>
  <c r="AU66"/>
  <c r="AG66"/>
  <c i="11" r="J67"/>
  <c r="J34"/>
  <c r="J41"/>
  <c r="F41"/>
  <c r="J40"/>
  <c r="F40"/>
  <c r="J39"/>
  <c r="F39"/>
  <c r="J38"/>
  <c r="F38"/>
  <c r="J37"/>
  <c r="F37"/>
  <c r="BI92"/>
  <c r="BH92"/>
  <c r="BG92"/>
  <c r="BF92"/>
  <c r="BE92"/>
  <c r="T92"/>
  <c r="R92"/>
  <c r="P92"/>
  <c r="BK92"/>
  <c r="J92"/>
  <c r="J88"/>
  <c r="F88"/>
  <c r="J87"/>
  <c r="F87"/>
  <c r="J85"/>
  <c r="F85"/>
  <c r="E83"/>
  <c r="E77"/>
  <c r="J63"/>
  <c r="F63"/>
  <c r="J62"/>
  <c r="F62"/>
  <c r="J60"/>
  <c r="F60"/>
  <c r="E58"/>
  <c r="E52"/>
  <c r="J43"/>
  <c r="J22"/>
  <c r="E22"/>
  <c r="J21"/>
  <c r="J16"/>
  <c r="E7"/>
  <c i="10" r="T91"/>
  <c r="R91"/>
  <c r="P91"/>
  <c r="J91"/>
  <c r="BK91"/>
  <c i="1" r="BD65"/>
  <c r="BC65"/>
  <c r="BB65"/>
  <c r="BA65"/>
  <c r="AZ65"/>
  <c r="AY65"/>
  <c r="AX65"/>
  <c r="AW65"/>
  <c r="AV65"/>
  <c r="AU65"/>
  <c r="AG65"/>
  <c i="10" r="J67"/>
  <c r="J34"/>
  <c r="J41"/>
  <c r="F41"/>
  <c r="J40"/>
  <c r="F40"/>
  <c r="J39"/>
  <c r="F39"/>
  <c r="J38"/>
  <c r="F38"/>
  <c r="J37"/>
  <c r="F37"/>
  <c r="BI137"/>
  <c r="BH137"/>
  <c r="BG137"/>
  <c r="BF137"/>
  <c r="BE137"/>
  <c r="T137"/>
  <c r="R137"/>
  <c r="P137"/>
  <c r="BK137"/>
  <c r="J137"/>
  <c r="BI136"/>
  <c r="BH136"/>
  <c r="BG136"/>
  <c r="BF136"/>
  <c r="BE136"/>
  <c r="T136"/>
  <c r="R136"/>
  <c r="P136"/>
  <c r="BK136"/>
  <c r="J136"/>
  <c r="BI134"/>
  <c r="BH134"/>
  <c r="BG134"/>
  <c r="BF134"/>
  <c r="BE134"/>
  <c r="T134"/>
  <c r="R134"/>
  <c r="P134"/>
  <c r="BK134"/>
  <c r="J134"/>
  <c r="BI129"/>
  <c r="BH129"/>
  <c r="BG129"/>
  <c r="BF129"/>
  <c r="BE129"/>
  <c r="T129"/>
  <c r="R129"/>
  <c r="P129"/>
  <c r="BK129"/>
  <c r="J129"/>
  <c r="BI126"/>
  <c r="BH126"/>
  <c r="BG126"/>
  <c r="BF126"/>
  <c r="BE126"/>
  <c r="T126"/>
  <c r="R126"/>
  <c r="P126"/>
  <c r="BK126"/>
  <c r="J126"/>
  <c r="BI120"/>
  <c r="BH120"/>
  <c r="BG120"/>
  <c r="BF120"/>
  <c r="BE120"/>
  <c r="T120"/>
  <c r="R120"/>
  <c r="P120"/>
  <c r="BK120"/>
  <c r="J120"/>
  <c r="BI117"/>
  <c r="BH117"/>
  <c r="BG117"/>
  <c r="BF117"/>
  <c r="BE117"/>
  <c r="T117"/>
  <c r="R117"/>
  <c r="P117"/>
  <c r="BK117"/>
  <c r="J117"/>
  <c r="BI115"/>
  <c r="BH115"/>
  <c r="BG115"/>
  <c r="BF115"/>
  <c r="BE115"/>
  <c r="T115"/>
  <c r="R115"/>
  <c r="P115"/>
  <c r="BK115"/>
  <c r="J115"/>
  <c r="BI113"/>
  <c r="BH113"/>
  <c r="BG113"/>
  <c r="BF113"/>
  <c r="BE113"/>
  <c r="T113"/>
  <c r="R113"/>
  <c r="P113"/>
  <c r="BK113"/>
  <c r="J113"/>
  <c r="BI111"/>
  <c r="BH111"/>
  <c r="BG111"/>
  <c r="BF111"/>
  <c r="BE111"/>
  <c r="T111"/>
  <c r="R111"/>
  <c r="P111"/>
  <c r="BK111"/>
  <c r="J111"/>
  <c r="BI109"/>
  <c r="BH109"/>
  <c r="BG109"/>
  <c r="BF109"/>
  <c r="BE109"/>
  <c r="T109"/>
  <c r="R109"/>
  <c r="P109"/>
  <c r="BK109"/>
  <c r="J109"/>
  <c r="BI107"/>
  <c r="BH107"/>
  <c r="BG107"/>
  <c r="BF107"/>
  <c r="BE107"/>
  <c r="T107"/>
  <c r="R107"/>
  <c r="P107"/>
  <c r="BK107"/>
  <c r="J107"/>
  <c r="BI105"/>
  <c r="BH105"/>
  <c r="BG105"/>
  <c r="BF105"/>
  <c r="BE105"/>
  <c r="T105"/>
  <c r="R105"/>
  <c r="P105"/>
  <c r="BK105"/>
  <c r="J105"/>
  <c r="BI104"/>
  <c r="BH104"/>
  <c r="BG104"/>
  <c r="BF104"/>
  <c r="BE104"/>
  <c r="T104"/>
  <c r="R104"/>
  <c r="P104"/>
  <c r="BK104"/>
  <c r="J104"/>
  <c r="BI103"/>
  <c r="BH103"/>
  <c r="BG103"/>
  <c r="BF103"/>
  <c r="BE103"/>
  <c r="T103"/>
  <c r="R103"/>
  <c r="P103"/>
  <c r="BK103"/>
  <c r="J103"/>
  <c r="BI101"/>
  <c r="BH101"/>
  <c r="BG101"/>
  <c r="BF101"/>
  <c r="BE101"/>
  <c r="T101"/>
  <c r="R101"/>
  <c r="P101"/>
  <c r="BK101"/>
  <c r="J101"/>
  <c r="BI100"/>
  <c r="BH100"/>
  <c r="BG100"/>
  <c r="BF100"/>
  <c r="BE100"/>
  <c r="T100"/>
  <c r="R100"/>
  <c r="P100"/>
  <c r="BK100"/>
  <c r="J100"/>
  <c r="BI98"/>
  <c r="BH98"/>
  <c r="BG98"/>
  <c r="BF98"/>
  <c r="BE98"/>
  <c r="T98"/>
  <c r="R98"/>
  <c r="P98"/>
  <c r="BK98"/>
  <c r="J98"/>
  <c r="BI95"/>
  <c r="BH95"/>
  <c r="BG95"/>
  <c r="BF95"/>
  <c r="BE95"/>
  <c r="T95"/>
  <c r="R95"/>
  <c r="P95"/>
  <c r="BK95"/>
  <c r="J95"/>
  <c r="BI92"/>
  <c r="BH92"/>
  <c r="BG92"/>
  <c r="BF92"/>
  <c r="BE92"/>
  <c r="T92"/>
  <c r="R92"/>
  <c r="P92"/>
  <c r="BK92"/>
  <c r="J92"/>
  <c r="J88"/>
  <c r="F88"/>
  <c r="J87"/>
  <c r="F87"/>
  <c r="J85"/>
  <c r="F85"/>
  <c r="E83"/>
  <c r="E77"/>
  <c r="J63"/>
  <c r="F63"/>
  <c r="J62"/>
  <c r="F62"/>
  <c r="J60"/>
  <c r="F60"/>
  <c r="E58"/>
  <c r="E52"/>
  <c r="J43"/>
  <c r="J25"/>
  <c r="E25"/>
  <c r="J24"/>
  <c r="J22"/>
  <c r="E22"/>
  <c r="J21"/>
  <c r="J19"/>
  <c r="E19"/>
  <c r="J18"/>
  <c r="J16"/>
  <c r="E7"/>
  <c i="9" r="T91"/>
  <c r="R91"/>
  <c r="P91"/>
  <c r="J91"/>
  <c r="BK91"/>
  <c i="1" r="BD64"/>
  <c r="BC64"/>
  <c r="BB64"/>
  <c r="BA64"/>
  <c r="AZ64"/>
  <c r="AY64"/>
  <c r="AX64"/>
  <c r="AW64"/>
  <c r="AV64"/>
  <c r="AU64"/>
  <c r="AG64"/>
  <c i="9" r="J67"/>
  <c r="J34"/>
  <c r="J41"/>
  <c r="F41"/>
  <c r="J40"/>
  <c r="F40"/>
  <c r="J39"/>
  <c r="F39"/>
  <c r="J38"/>
  <c r="F38"/>
  <c r="J37"/>
  <c r="F37"/>
  <c r="BI92"/>
  <c r="BH92"/>
  <c r="BG92"/>
  <c r="BF92"/>
  <c r="BE92"/>
  <c r="T92"/>
  <c r="R92"/>
  <c r="P92"/>
  <c r="BK92"/>
  <c r="J92"/>
  <c r="J88"/>
  <c r="F88"/>
  <c r="J87"/>
  <c r="F87"/>
  <c r="J85"/>
  <c r="F85"/>
  <c r="E83"/>
  <c r="E77"/>
  <c r="J63"/>
  <c r="F63"/>
  <c r="J62"/>
  <c r="F62"/>
  <c r="J60"/>
  <c r="F60"/>
  <c r="E58"/>
  <c r="E52"/>
  <c r="J43"/>
  <c r="J25"/>
  <c r="E25"/>
  <c r="J24"/>
  <c r="J22"/>
  <c r="E22"/>
  <c r="J21"/>
  <c r="J19"/>
  <c r="E19"/>
  <c r="J18"/>
  <c r="J16"/>
  <c r="E7"/>
  <c i="8" r="T91"/>
  <c r="R91"/>
  <c r="P91"/>
  <c r="J91"/>
  <c r="BK91"/>
  <c i="1" r="BD63"/>
  <c r="BC63"/>
  <c r="BB63"/>
  <c r="BA63"/>
  <c r="AZ63"/>
  <c r="AY63"/>
  <c r="AX63"/>
  <c r="AW63"/>
  <c r="AV63"/>
  <c r="AU63"/>
  <c r="AG63"/>
  <c i="8" r="J67"/>
  <c r="J34"/>
  <c r="J41"/>
  <c r="F41"/>
  <c r="J40"/>
  <c r="F40"/>
  <c r="J39"/>
  <c r="F39"/>
  <c r="J38"/>
  <c r="F38"/>
  <c r="J37"/>
  <c r="F37"/>
  <c r="BI105"/>
  <c r="BH105"/>
  <c r="BG105"/>
  <c r="BF105"/>
  <c r="BE105"/>
  <c r="T105"/>
  <c r="R105"/>
  <c r="P105"/>
  <c r="BK105"/>
  <c r="J105"/>
  <c r="BI104"/>
  <c r="BH104"/>
  <c r="BG104"/>
  <c r="BF104"/>
  <c r="BE104"/>
  <c r="T104"/>
  <c r="R104"/>
  <c r="P104"/>
  <c r="BK104"/>
  <c r="J104"/>
  <c r="BI103"/>
  <c r="BH103"/>
  <c r="BG103"/>
  <c r="BF103"/>
  <c r="BE103"/>
  <c r="T103"/>
  <c r="R103"/>
  <c r="P103"/>
  <c r="BK103"/>
  <c r="J103"/>
  <c r="BI102"/>
  <c r="BH102"/>
  <c r="BG102"/>
  <c r="BF102"/>
  <c r="BE102"/>
  <c r="T102"/>
  <c r="R102"/>
  <c r="P102"/>
  <c r="BK102"/>
  <c r="J102"/>
  <c r="BI100"/>
  <c r="BH100"/>
  <c r="BG100"/>
  <c r="BF100"/>
  <c r="BE100"/>
  <c r="T100"/>
  <c r="R100"/>
  <c r="P100"/>
  <c r="BK100"/>
  <c r="J100"/>
  <c r="BI98"/>
  <c r="BH98"/>
  <c r="BG98"/>
  <c r="BF98"/>
  <c r="BE98"/>
  <c r="T98"/>
  <c r="R98"/>
  <c r="P98"/>
  <c r="BK98"/>
  <c r="J98"/>
  <c r="BI95"/>
  <c r="BH95"/>
  <c r="BG95"/>
  <c r="BF95"/>
  <c r="BE95"/>
  <c r="T95"/>
  <c r="R95"/>
  <c r="P95"/>
  <c r="BK95"/>
  <c r="J95"/>
  <c r="BI92"/>
  <c r="BH92"/>
  <c r="BG92"/>
  <c r="BF92"/>
  <c r="BE92"/>
  <c r="T92"/>
  <c r="R92"/>
  <c r="P92"/>
  <c r="BK92"/>
  <c r="J92"/>
  <c r="J88"/>
  <c r="F88"/>
  <c r="J87"/>
  <c r="F87"/>
  <c r="J85"/>
  <c r="F85"/>
  <c r="E83"/>
  <c r="E77"/>
  <c r="J63"/>
  <c r="F63"/>
  <c r="J62"/>
  <c r="F62"/>
  <c r="J60"/>
  <c r="F60"/>
  <c r="E58"/>
  <c r="E52"/>
  <c r="J43"/>
  <c r="J25"/>
  <c r="E25"/>
  <c r="J24"/>
  <c r="J22"/>
  <c r="E22"/>
  <c r="J21"/>
  <c r="J19"/>
  <c r="E19"/>
  <c r="J18"/>
  <c r="J16"/>
  <c r="E7"/>
  <c i="7" r="T91"/>
  <c r="R91"/>
  <c r="P91"/>
  <c r="J91"/>
  <c r="BK91"/>
  <c i="1" r="BD62"/>
  <c r="BC62"/>
  <c r="BB62"/>
  <c r="BA62"/>
  <c r="AZ62"/>
  <c r="AY62"/>
  <c r="AX62"/>
  <c r="AW62"/>
  <c r="AV62"/>
  <c r="AU62"/>
  <c r="AG62"/>
  <c i="7" r="J67"/>
  <c r="J34"/>
  <c r="J41"/>
  <c r="F41"/>
  <c r="J40"/>
  <c r="F40"/>
  <c r="J39"/>
  <c r="F39"/>
  <c r="J38"/>
  <c r="F38"/>
  <c r="J37"/>
  <c r="F37"/>
  <c r="BI111"/>
  <c r="BH111"/>
  <c r="BG111"/>
  <c r="BF111"/>
  <c r="BE111"/>
  <c r="T111"/>
  <c r="R111"/>
  <c r="P111"/>
  <c r="BK111"/>
  <c r="J111"/>
  <c r="BI108"/>
  <c r="BH108"/>
  <c r="BG108"/>
  <c r="BF108"/>
  <c r="BE108"/>
  <c r="T108"/>
  <c r="R108"/>
  <c r="P108"/>
  <c r="BK108"/>
  <c r="J108"/>
  <c r="BI107"/>
  <c r="BH107"/>
  <c r="BG107"/>
  <c r="BF107"/>
  <c r="BE107"/>
  <c r="T107"/>
  <c r="R107"/>
  <c r="P107"/>
  <c r="BK107"/>
  <c r="J107"/>
  <c r="BI106"/>
  <c r="BH106"/>
  <c r="BG106"/>
  <c r="BF106"/>
  <c r="BE106"/>
  <c r="T106"/>
  <c r="R106"/>
  <c r="P106"/>
  <c r="BK106"/>
  <c r="J106"/>
  <c r="BI105"/>
  <c r="BH105"/>
  <c r="BG105"/>
  <c r="BF105"/>
  <c r="BE105"/>
  <c r="T105"/>
  <c r="R105"/>
  <c r="P105"/>
  <c r="BK105"/>
  <c r="J105"/>
  <c r="BI103"/>
  <c r="BH103"/>
  <c r="BG103"/>
  <c r="BF103"/>
  <c r="BE103"/>
  <c r="T103"/>
  <c r="R103"/>
  <c r="P103"/>
  <c r="BK103"/>
  <c r="J103"/>
  <c r="BI101"/>
  <c r="BH101"/>
  <c r="BG101"/>
  <c r="BF101"/>
  <c r="BE101"/>
  <c r="T101"/>
  <c r="R101"/>
  <c r="P101"/>
  <c r="BK101"/>
  <c r="J101"/>
  <c r="BI100"/>
  <c r="BH100"/>
  <c r="BG100"/>
  <c r="BF100"/>
  <c r="BE100"/>
  <c r="T100"/>
  <c r="R100"/>
  <c r="P100"/>
  <c r="BK100"/>
  <c r="J100"/>
  <c r="BI99"/>
  <c r="BH99"/>
  <c r="BG99"/>
  <c r="BF99"/>
  <c r="BE99"/>
  <c r="T99"/>
  <c r="R99"/>
  <c r="P99"/>
  <c r="BK99"/>
  <c r="J99"/>
  <c r="BI98"/>
  <c r="BH98"/>
  <c r="BG98"/>
  <c r="BF98"/>
  <c r="BE98"/>
  <c r="T98"/>
  <c r="R98"/>
  <c r="P98"/>
  <c r="BK98"/>
  <c r="J98"/>
  <c r="BI95"/>
  <c r="BH95"/>
  <c r="BG95"/>
  <c r="BF95"/>
  <c r="BE95"/>
  <c r="T95"/>
  <c r="R95"/>
  <c r="P95"/>
  <c r="BK95"/>
  <c r="J95"/>
  <c r="BI92"/>
  <c r="BH92"/>
  <c r="BG92"/>
  <c r="BF92"/>
  <c r="BE92"/>
  <c r="T92"/>
  <c r="R92"/>
  <c r="P92"/>
  <c r="BK92"/>
  <c r="J92"/>
  <c r="J88"/>
  <c r="F88"/>
  <c r="J87"/>
  <c r="F87"/>
  <c r="J85"/>
  <c r="F85"/>
  <c r="E83"/>
  <c r="E77"/>
  <c r="J63"/>
  <c r="F63"/>
  <c r="J62"/>
  <c r="F62"/>
  <c r="J60"/>
  <c r="F60"/>
  <c r="E58"/>
  <c r="E52"/>
  <c r="J43"/>
  <c r="J25"/>
  <c r="E25"/>
  <c r="J24"/>
  <c r="J22"/>
  <c r="E22"/>
  <c r="J21"/>
  <c r="J19"/>
  <c r="E19"/>
  <c r="J18"/>
  <c r="J16"/>
  <c r="E7"/>
  <c i="6" r="T95"/>
  <c r="R95"/>
  <c r="P95"/>
  <c r="J95"/>
  <c r="BK95"/>
  <c r="T94"/>
  <c r="R94"/>
  <c r="P94"/>
  <c r="J94"/>
  <c r="BK94"/>
  <c r="T93"/>
  <c r="R93"/>
  <c r="P93"/>
  <c r="J93"/>
  <c r="BK93"/>
  <c i="1" r="BD61"/>
  <c r="BC61"/>
  <c r="BB61"/>
  <c r="BA61"/>
  <c r="AZ61"/>
  <c r="AY61"/>
  <c r="AX61"/>
  <c r="AW61"/>
  <c r="AV61"/>
  <c r="AU61"/>
  <c r="AG61"/>
  <c i="6" r="J67"/>
  <c r="J34"/>
  <c r="J41"/>
  <c r="F41"/>
  <c r="J40"/>
  <c r="F40"/>
  <c r="J39"/>
  <c r="F39"/>
  <c r="J38"/>
  <c r="F38"/>
  <c r="J37"/>
  <c r="F37"/>
  <c r="BI124"/>
  <c r="BH124"/>
  <c r="BG124"/>
  <c r="BF124"/>
  <c r="BE124"/>
  <c r="T124"/>
  <c r="R124"/>
  <c r="P124"/>
  <c r="BK124"/>
  <c r="J124"/>
  <c r="BI121"/>
  <c r="BH121"/>
  <c r="BG121"/>
  <c r="BF121"/>
  <c r="BE121"/>
  <c r="T121"/>
  <c r="R121"/>
  <c r="P121"/>
  <c r="BK121"/>
  <c r="J121"/>
  <c r="BI118"/>
  <c r="BH118"/>
  <c r="BG118"/>
  <c r="BF118"/>
  <c r="BE118"/>
  <c r="T118"/>
  <c r="R118"/>
  <c r="P118"/>
  <c r="BK118"/>
  <c r="J118"/>
  <c r="BI115"/>
  <c r="BH115"/>
  <c r="BG115"/>
  <c r="BF115"/>
  <c r="BE115"/>
  <c r="T115"/>
  <c r="R115"/>
  <c r="P115"/>
  <c r="BK115"/>
  <c r="J115"/>
  <c r="BI114"/>
  <c r="BH114"/>
  <c r="BG114"/>
  <c r="BF114"/>
  <c r="BE114"/>
  <c r="T114"/>
  <c r="R114"/>
  <c r="P114"/>
  <c r="BK114"/>
  <c r="J114"/>
  <c r="BI113"/>
  <c r="BH113"/>
  <c r="BG113"/>
  <c r="BF113"/>
  <c r="BE113"/>
  <c r="T113"/>
  <c r="R113"/>
  <c r="P113"/>
  <c r="BK113"/>
  <c r="J113"/>
  <c r="BI111"/>
  <c r="BH111"/>
  <c r="BG111"/>
  <c r="BF111"/>
  <c r="BE111"/>
  <c r="T111"/>
  <c r="R111"/>
  <c r="P111"/>
  <c r="BK111"/>
  <c r="J111"/>
  <c r="BI109"/>
  <c r="BH109"/>
  <c r="BG109"/>
  <c r="BF109"/>
  <c r="BE109"/>
  <c r="T109"/>
  <c r="R109"/>
  <c r="P109"/>
  <c r="BK109"/>
  <c r="J109"/>
  <c r="BI107"/>
  <c r="BH107"/>
  <c r="BG107"/>
  <c r="BF107"/>
  <c r="BE107"/>
  <c r="T107"/>
  <c r="R107"/>
  <c r="P107"/>
  <c r="BK107"/>
  <c r="J107"/>
  <c r="BI106"/>
  <c r="BH106"/>
  <c r="BG106"/>
  <c r="BF106"/>
  <c r="BE106"/>
  <c r="T106"/>
  <c r="R106"/>
  <c r="P106"/>
  <c r="BK106"/>
  <c r="J106"/>
  <c r="BI103"/>
  <c r="BH103"/>
  <c r="BG103"/>
  <c r="BF103"/>
  <c r="BE103"/>
  <c r="T103"/>
  <c r="R103"/>
  <c r="P103"/>
  <c r="BK103"/>
  <c r="J103"/>
  <c r="BI102"/>
  <c r="BH102"/>
  <c r="BG102"/>
  <c r="BF102"/>
  <c r="BE102"/>
  <c r="T102"/>
  <c r="R102"/>
  <c r="P102"/>
  <c r="BK102"/>
  <c r="J102"/>
  <c r="BI99"/>
  <c r="BH99"/>
  <c r="BG99"/>
  <c r="BF99"/>
  <c r="BE99"/>
  <c r="T99"/>
  <c r="R99"/>
  <c r="P99"/>
  <c r="BK99"/>
  <c r="J99"/>
  <c r="BI96"/>
  <c r="BH96"/>
  <c r="BG96"/>
  <c r="BF96"/>
  <c r="BE96"/>
  <c r="T96"/>
  <c r="R96"/>
  <c r="P96"/>
  <c r="BK96"/>
  <c r="J96"/>
  <c r="J69"/>
  <c r="J68"/>
  <c r="J90"/>
  <c r="F90"/>
  <c r="J89"/>
  <c r="F89"/>
  <c r="J87"/>
  <c r="F87"/>
  <c r="E85"/>
  <c r="E79"/>
  <c r="J63"/>
  <c r="F63"/>
  <c r="J62"/>
  <c r="F62"/>
  <c r="J60"/>
  <c r="F60"/>
  <c r="E58"/>
  <c r="E52"/>
  <c r="J43"/>
  <c r="J25"/>
  <c r="E25"/>
  <c r="J24"/>
  <c r="J22"/>
  <c r="E22"/>
  <c r="J21"/>
  <c r="J19"/>
  <c r="E19"/>
  <c r="J18"/>
  <c r="J16"/>
  <c r="E7"/>
  <c i="5" r="T91"/>
  <c r="R91"/>
  <c r="P91"/>
  <c r="J91"/>
  <c r="BK91"/>
  <c i="1" r="BD60"/>
  <c r="BC60"/>
  <c r="BB60"/>
  <c r="BA60"/>
  <c r="AZ60"/>
  <c r="AY60"/>
  <c r="AX60"/>
  <c r="AW60"/>
  <c r="AV60"/>
  <c r="AU60"/>
  <c r="AG60"/>
  <c i="5" r="J67"/>
  <c r="J34"/>
  <c r="J41"/>
  <c r="F41"/>
  <c r="J40"/>
  <c r="F40"/>
  <c r="J39"/>
  <c r="F39"/>
  <c r="J38"/>
  <c r="F38"/>
  <c r="J37"/>
  <c r="F37"/>
  <c r="BI151"/>
  <c r="BH151"/>
  <c r="BG151"/>
  <c r="BF151"/>
  <c r="BE151"/>
  <c r="T151"/>
  <c r="R151"/>
  <c r="P151"/>
  <c r="BK151"/>
  <c r="J151"/>
  <c r="BI148"/>
  <c r="BH148"/>
  <c r="BG148"/>
  <c r="BF148"/>
  <c r="BE148"/>
  <c r="T148"/>
  <c r="R148"/>
  <c r="P148"/>
  <c r="BK148"/>
  <c r="J148"/>
  <c r="BI145"/>
  <c r="BH145"/>
  <c r="BG145"/>
  <c r="BF145"/>
  <c r="BE145"/>
  <c r="T145"/>
  <c r="R145"/>
  <c r="P145"/>
  <c r="BK145"/>
  <c r="J145"/>
  <c r="BI142"/>
  <c r="BH142"/>
  <c r="BG142"/>
  <c r="BF142"/>
  <c r="BE142"/>
  <c r="T142"/>
  <c r="R142"/>
  <c r="P142"/>
  <c r="BK142"/>
  <c r="J142"/>
  <c r="BI136"/>
  <c r="BH136"/>
  <c r="BG136"/>
  <c r="BF136"/>
  <c r="BE136"/>
  <c r="T136"/>
  <c r="R136"/>
  <c r="P136"/>
  <c r="BK136"/>
  <c r="J136"/>
  <c r="BI130"/>
  <c r="BH130"/>
  <c r="BG130"/>
  <c r="BF130"/>
  <c r="BE130"/>
  <c r="T130"/>
  <c r="R130"/>
  <c r="P130"/>
  <c r="BK130"/>
  <c r="J130"/>
  <c r="BI124"/>
  <c r="BH124"/>
  <c r="BG124"/>
  <c r="BF124"/>
  <c r="BE124"/>
  <c r="T124"/>
  <c r="R124"/>
  <c r="P124"/>
  <c r="BK124"/>
  <c r="J124"/>
  <c r="BI123"/>
  <c r="BH123"/>
  <c r="BG123"/>
  <c r="BF123"/>
  <c r="BE123"/>
  <c r="T123"/>
  <c r="R123"/>
  <c r="P123"/>
  <c r="BK123"/>
  <c r="J123"/>
  <c r="BI122"/>
  <c r="BH122"/>
  <c r="BG122"/>
  <c r="BF122"/>
  <c r="BE122"/>
  <c r="T122"/>
  <c r="R122"/>
  <c r="P122"/>
  <c r="BK122"/>
  <c r="J122"/>
  <c r="BI121"/>
  <c r="BH121"/>
  <c r="BG121"/>
  <c r="BF121"/>
  <c r="BE121"/>
  <c r="T121"/>
  <c r="R121"/>
  <c r="P121"/>
  <c r="BK121"/>
  <c r="J121"/>
  <c r="BI120"/>
  <c r="BH120"/>
  <c r="BG120"/>
  <c r="BF120"/>
  <c r="BE120"/>
  <c r="T120"/>
  <c r="R120"/>
  <c r="P120"/>
  <c r="BK120"/>
  <c r="J120"/>
  <c r="BI119"/>
  <c r="BH119"/>
  <c r="BG119"/>
  <c r="BF119"/>
  <c r="BE119"/>
  <c r="T119"/>
  <c r="R119"/>
  <c r="P119"/>
  <c r="BK119"/>
  <c r="J119"/>
  <c r="BI117"/>
  <c r="BH117"/>
  <c r="BG117"/>
  <c r="BF117"/>
  <c r="BE117"/>
  <c r="T117"/>
  <c r="R117"/>
  <c r="P117"/>
  <c r="BK117"/>
  <c r="J117"/>
  <c r="BI114"/>
  <c r="BH114"/>
  <c r="BG114"/>
  <c r="BF114"/>
  <c r="BE114"/>
  <c r="T114"/>
  <c r="R114"/>
  <c r="P114"/>
  <c r="BK114"/>
  <c r="J114"/>
  <c r="BI111"/>
  <c r="BH111"/>
  <c r="BG111"/>
  <c r="BF111"/>
  <c r="BE111"/>
  <c r="T111"/>
  <c r="R111"/>
  <c r="P111"/>
  <c r="BK111"/>
  <c r="J111"/>
  <c r="BI108"/>
  <c r="BH108"/>
  <c r="BG108"/>
  <c r="BF108"/>
  <c r="BE108"/>
  <c r="T108"/>
  <c r="R108"/>
  <c r="P108"/>
  <c r="BK108"/>
  <c r="J108"/>
  <c r="BI105"/>
  <c r="BH105"/>
  <c r="BG105"/>
  <c r="BF105"/>
  <c r="BE105"/>
  <c r="T105"/>
  <c r="R105"/>
  <c r="P105"/>
  <c r="BK105"/>
  <c r="J105"/>
  <c r="BI104"/>
  <c r="BH104"/>
  <c r="BG104"/>
  <c r="BF104"/>
  <c r="BE104"/>
  <c r="T104"/>
  <c r="R104"/>
  <c r="P104"/>
  <c r="BK104"/>
  <c r="J104"/>
  <c r="BI103"/>
  <c r="BH103"/>
  <c r="BG103"/>
  <c r="BF103"/>
  <c r="BE103"/>
  <c r="T103"/>
  <c r="R103"/>
  <c r="P103"/>
  <c r="BK103"/>
  <c r="J103"/>
  <c r="BI101"/>
  <c r="BH101"/>
  <c r="BG101"/>
  <c r="BF101"/>
  <c r="BE101"/>
  <c r="T101"/>
  <c r="R101"/>
  <c r="P101"/>
  <c r="BK101"/>
  <c r="J101"/>
  <c r="BI99"/>
  <c r="BH99"/>
  <c r="BG99"/>
  <c r="BF99"/>
  <c r="BE99"/>
  <c r="T99"/>
  <c r="R99"/>
  <c r="P99"/>
  <c r="BK99"/>
  <c r="J99"/>
  <c r="BI98"/>
  <c r="BH98"/>
  <c r="BG98"/>
  <c r="BF98"/>
  <c r="BE98"/>
  <c r="T98"/>
  <c r="R98"/>
  <c r="P98"/>
  <c r="BK98"/>
  <c r="J98"/>
  <c r="BI92"/>
  <c r="BH92"/>
  <c r="BG92"/>
  <c r="BF92"/>
  <c r="BE92"/>
  <c r="T92"/>
  <c r="R92"/>
  <c r="P92"/>
  <c r="BK92"/>
  <c r="J92"/>
  <c r="J88"/>
  <c r="F88"/>
  <c r="J87"/>
  <c r="F87"/>
  <c r="J85"/>
  <c r="F85"/>
  <c r="E83"/>
  <c r="E77"/>
  <c r="J63"/>
  <c r="F63"/>
  <c r="J62"/>
  <c r="F62"/>
  <c r="J60"/>
  <c r="F60"/>
  <c r="E58"/>
  <c r="E52"/>
  <c r="J43"/>
  <c r="J25"/>
  <c r="E25"/>
  <c r="J24"/>
  <c r="J22"/>
  <c r="E22"/>
  <c r="J21"/>
  <c r="J19"/>
  <c r="E19"/>
  <c r="J18"/>
  <c r="J16"/>
  <c r="E7"/>
  <c i="4" r="T91"/>
  <c r="R91"/>
  <c r="P91"/>
  <c r="J91"/>
  <c r="BK91"/>
  <c i="1" r="BD59"/>
  <c r="BC59"/>
  <c r="BB59"/>
  <c r="BA59"/>
  <c r="AZ59"/>
  <c r="AY59"/>
  <c r="AX59"/>
  <c r="AW59"/>
  <c r="AV59"/>
  <c r="AU59"/>
  <c r="AG59"/>
  <c i="4" r="J67"/>
  <c r="J34"/>
  <c r="J41"/>
  <c r="F41"/>
  <c r="J40"/>
  <c r="F40"/>
  <c r="J39"/>
  <c r="F39"/>
  <c r="J38"/>
  <c r="F38"/>
  <c r="J37"/>
  <c r="F37"/>
  <c r="BI104"/>
  <c r="BH104"/>
  <c r="BG104"/>
  <c r="BF104"/>
  <c r="BE104"/>
  <c r="T104"/>
  <c r="R104"/>
  <c r="P104"/>
  <c r="BK104"/>
  <c r="J104"/>
  <c r="BI103"/>
  <c r="BH103"/>
  <c r="BG103"/>
  <c r="BF103"/>
  <c r="BE103"/>
  <c r="T103"/>
  <c r="R103"/>
  <c r="P103"/>
  <c r="BK103"/>
  <c r="J103"/>
  <c r="BI101"/>
  <c r="BH101"/>
  <c r="BG101"/>
  <c r="BF101"/>
  <c r="BE101"/>
  <c r="T101"/>
  <c r="R101"/>
  <c r="P101"/>
  <c r="BK101"/>
  <c r="J101"/>
  <c r="BI99"/>
  <c r="BH99"/>
  <c r="BG99"/>
  <c r="BF99"/>
  <c r="BE99"/>
  <c r="T99"/>
  <c r="R99"/>
  <c r="P99"/>
  <c r="BK99"/>
  <c r="J99"/>
  <c r="BI98"/>
  <c r="BH98"/>
  <c r="BG98"/>
  <c r="BF98"/>
  <c r="BE98"/>
  <c r="T98"/>
  <c r="R98"/>
  <c r="P98"/>
  <c r="BK98"/>
  <c r="J98"/>
  <c r="BI92"/>
  <c r="BH92"/>
  <c r="BG92"/>
  <c r="BF92"/>
  <c r="BE92"/>
  <c r="T92"/>
  <c r="R92"/>
  <c r="P92"/>
  <c r="BK92"/>
  <c r="J92"/>
  <c r="J88"/>
  <c r="F88"/>
  <c r="J87"/>
  <c r="F87"/>
  <c r="J85"/>
  <c r="F85"/>
  <c r="E83"/>
  <c r="E77"/>
  <c r="J63"/>
  <c r="F63"/>
  <c r="J62"/>
  <c r="F62"/>
  <c r="J60"/>
  <c r="F60"/>
  <c r="E58"/>
  <c r="E52"/>
  <c r="J43"/>
  <c r="J25"/>
  <c r="E25"/>
  <c r="J24"/>
  <c r="J22"/>
  <c r="E22"/>
  <c r="J21"/>
  <c r="J19"/>
  <c r="E19"/>
  <c r="J18"/>
  <c r="J16"/>
  <c r="E7"/>
  <c i="3" r="T91"/>
  <c r="R91"/>
  <c r="P91"/>
  <c r="J91"/>
  <c r="BK91"/>
  <c i="1" r="BD58"/>
  <c r="BC58"/>
  <c r="BB58"/>
  <c r="BA58"/>
  <c r="AZ58"/>
  <c r="AY58"/>
  <c r="AX58"/>
  <c r="AW58"/>
  <c r="AV58"/>
  <c r="AU58"/>
  <c r="AG58"/>
  <c i="3" r="J67"/>
  <c r="J34"/>
  <c r="J41"/>
  <c r="F41"/>
  <c r="J40"/>
  <c r="F40"/>
  <c r="J39"/>
  <c r="F39"/>
  <c r="J38"/>
  <c r="F38"/>
  <c r="J37"/>
  <c r="F37"/>
  <c r="BI115"/>
  <c r="BH115"/>
  <c r="BG115"/>
  <c r="BF115"/>
  <c r="BE115"/>
  <c r="T115"/>
  <c r="R115"/>
  <c r="P115"/>
  <c r="BK115"/>
  <c r="J115"/>
  <c r="BI113"/>
  <c r="BH113"/>
  <c r="BG113"/>
  <c r="BF113"/>
  <c r="BE113"/>
  <c r="T113"/>
  <c r="R113"/>
  <c r="P113"/>
  <c r="BK113"/>
  <c r="J113"/>
  <c r="BI111"/>
  <c r="BH111"/>
  <c r="BG111"/>
  <c r="BF111"/>
  <c r="BE111"/>
  <c r="T111"/>
  <c r="R111"/>
  <c r="P111"/>
  <c r="BK111"/>
  <c r="J111"/>
  <c r="BI108"/>
  <c r="BH108"/>
  <c r="BG108"/>
  <c r="BF108"/>
  <c r="BE108"/>
  <c r="T108"/>
  <c r="R108"/>
  <c r="P108"/>
  <c r="BK108"/>
  <c r="J108"/>
  <c r="BI105"/>
  <c r="BH105"/>
  <c r="BG105"/>
  <c r="BF105"/>
  <c r="BE105"/>
  <c r="T105"/>
  <c r="R105"/>
  <c r="P105"/>
  <c r="BK105"/>
  <c r="J105"/>
  <c r="BI104"/>
  <c r="BH104"/>
  <c r="BG104"/>
  <c r="BF104"/>
  <c r="BE104"/>
  <c r="T104"/>
  <c r="R104"/>
  <c r="P104"/>
  <c r="BK104"/>
  <c r="J104"/>
  <c r="BI103"/>
  <c r="BH103"/>
  <c r="BG103"/>
  <c r="BF103"/>
  <c r="BE103"/>
  <c r="T103"/>
  <c r="R103"/>
  <c r="P103"/>
  <c r="BK103"/>
  <c r="J103"/>
  <c r="BI101"/>
  <c r="BH101"/>
  <c r="BG101"/>
  <c r="BF101"/>
  <c r="BE101"/>
  <c r="T101"/>
  <c r="R101"/>
  <c r="P101"/>
  <c r="BK101"/>
  <c r="J101"/>
  <c r="BI99"/>
  <c r="BH99"/>
  <c r="BG99"/>
  <c r="BF99"/>
  <c r="BE99"/>
  <c r="T99"/>
  <c r="R99"/>
  <c r="P99"/>
  <c r="BK99"/>
  <c r="J99"/>
  <c r="BI98"/>
  <c r="BH98"/>
  <c r="BG98"/>
  <c r="BF98"/>
  <c r="BE98"/>
  <c r="T98"/>
  <c r="R98"/>
  <c r="P98"/>
  <c r="BK98"/>
  <c r="J98"/>
  <c r="BI92"/>
  <c r="BH92"/>
  <c r="BG92"/>
  <c r="BF92"/>
  <c r="BE92"/>
  <c r="T92"/>
  <c r="R92"/>
  <c r="P92"/>
  <c r="BK92"/>
  <c r="J92"/>
  <c r="J88"/>
  <c r="F88"/>
  <c r="J87"/>
  <c r="F87"/>
  <c r="J85"/>
  <c r="F85"/>
  <c r="E83"/>
  <c r="E77"/>
  <c r="J63"/>
  <c r="F63"/>
  <c r="J62"/>
  <c r="F62"/>
  <c r="J60"/>
  <c r="F60"/>
  <c r="E58"/>
  <c r="E52"/>
  <c r="J43"/>
  <c r="J25"/>
  <c r="E25"/>
  <c r="J24"/>
  <c r="J22"/>
  <c r="E22"/>
  <c r="J21"/>
  <c r="J19"/>
  <c r="E19"/>
  <c r="J18"/>
  <c r="J16"/>
  <c r="E7"/>
  <c i="2" r="T95"/>
  <c r="R95"/>
  <c r="P95"/>
  <c r="J95"/>
  <c r="BK95"/>
  <c r="T94"/>
  <c r="R94"/>
  <c r="P94"/>
  <c r="J94"/>
  <c r="BK94"/>
  <c r="T93"/>
  <c r="R93"/>
  <c r="P93"/>
  <c r="J93"/>
  <c r="BK93"/>
  <c i="1" r="BD57"/>
  <c r="BC57"/>
  <c r="BB57"/>
  <c r="BA57"/>
  <c r="AZ57"/>
  <c r="AY57"/>
  <c r="AX57"/>
  <c r="AW57"/>
  <c r="AV57"/>
  <c r="AU57"/>
  <c r="AG57"/>
  <c i="2" r="J67"/>
  <c r="J34"/>
  <c r="J41"/>
  <c r="F41"/>
  <c r="J40"/>
  <c r="F40"/>
  <c r="J39"/>
  <c r="F39"/>
  <c r="J38"/>
  <c r="F38"/>
  <c r="J37"/>
  <c r="F37"/>
  <c r="BI131"/>
  <c r="BH131"/>
  <c r="BG131"/>
  <c r="BF131"/>
  <c r="BE131"/>
  <c r="T131"/>
  <c r="R131"/>
  <c r="P131"/>
  <c r="BK131"/>
  <c r="J131"/>
  <c r="BI128"/>
  <c r="BH128"/>
  <c r="BG128"/>
  <c r="BF128"/>
  <c r="BE128"/>
  <c r="T128"/>
  <c r="R128"/>
  <c r="P128"/>
  <c r="BK128"/>
  <c r="J128"/>
  <c r="BI125"/>
  <c r="BH125"/>
  <c r="BG125"/>
  <c r="BF125"/>
  <c r="BE125"/>
  <c r="T125"/>
  <c r="R125"/>
  <c r="P125"/>
  <c r="BK125"/>
  <c r="J125"/>
  <c r="BI122"/>
  <c r="BH122"/>
  <c r="BG122"/>
  <c r="BF122"/>
  <c r="BE122"/>
  <c r="T122"/>
  <c r="R122"/>
  <c r="P122"/>
  <c r="BK122"/>
  <c r="J122"/>
  <c r="BI119"/>
  <c r="BH119"/>
  <c r="BG119"/>
  <c r="BF119"/>
  <c r="BE119"/>
  <c r="T119"/>
  <c r="R119"/>
  <c r="P119"/>
  <c r="BK119"/>
  <c r="J119"/>
  <c r="BI116"/>
  <c r="BH116"/>
  <c r="BG116"/>
  <c r="BF116"/>
  <c r="BE116"/>
  <c r="T116"/>
  <c r="R116"/>
  <c r="P116"/>
  <c r="BK116"/>
  <c r="J116"/>
  <c r="BI113"/>
  <c r="BH113"/>
  <c r="BG113"/>
  <c r="BF113"/>
  <c r="BE113"/>
  <c r="T113"/>
  <c r="R113"/>
  <c r="P113"/>
  <c r="BK113"/>
  <c r="J113"/>
  <c r="BI110"/>
  <c r="BH110"/>
  <c r="BG110"/>
  <c r="BF110"/>
  <c r="BE110"/>
  <c r="T110"/>
  <c r="R110"/>
  <c r="P110"/>
  <c r="BK110"/>
  <c r="J110"/>
  <c r="BI107"/>
  <c r="BH107"/>
  <c r="BG107"/>
  <c r="BF107"/>
  <c r="BE107"/>
  <c r="T107"/>
  <c r="R107"/>
  <c r="P107"/>
  <c r="BK107"/>
  <c r="J107"/>
  <c r="BI106"/>
  <c r="BH106"/>
  <c r="BG106"/>
  <c r="BF106"/>
  <c r="BE106"/>
  <c r="T106"/>
  <c r="R106"/>
  <c r="P106"/>
  <c r="BK106"/>
  <c r="J106"/>
  <c r="BI105"/>
  <c r="BH105"/>
  <c r="BG105"/>
  <c r="BF105"/>
  <c r="BE105"/>
  <c r="T105"/>
  <c r="R105"/>
  <c r="P105"/>
  <c r="BK105"/>
  <c r="J105"/>
  <c r="BI103"/>
  <c r="BH103"/>
  <c r="BG103"/>
  <c r="BF103"/>
  <c r="BE103"/>
  <c r="T103"/>
  <c r="R103"/>
  <c r="P103"/>
  <c r="BK103"/>
  <c r="J103"/>
  <c r="BI101"/>
  <c r="BH101"/>
  <c r="BG101"/>
  <c r="BF101"/>
  <c r="BE101"/>
  <c r="T101"/>
  <c r="R101"/>
  <c r="P101"/>
  <c r="BK101"/>
  <c r="J101"/>
  <c r="BI100"/>
  <c r="BH100"/>
  <c r="BG100"/>
  <c r="BF100"/>
  <c r="BE100"/>
  <c r="T100"/>
  <c r="R100"/>
  <c r="P100"/>
  <c r="BK100"/>
  <c r="J100"/>
  <c r="BI96"/>
  <c r="BH96"/>
  <c r="BG96"/>
  <c r="BF96"/>
  <c r="BE96"/>
  <c r="T96"/>
  <c r="R96"/>
  <c r="P96"/>
  <c r="BK96"/>
  <c r="J96"/>
  <c r="J69"/>
  <c r="J68"/>
  <c r="J90"/>
  <c r="F90"/>
  <c r="J89"/>
  <c r="F89"/>
  <c r="J87"/>
  <c r="F87"/>
  <c r="E85"/>
  <c r="E79"/>
  <c r="J63"/>
  <c r="F63"/>
  <c r="J62"/>
  <c r="F62"/>
  <c r="J60"/>
  <c r="F60"/>
  <c r="E58"/>
  <c r="E52"/>
  <c r="J43"/>
  <c r="J25"/>
  <c r="E25"/>
  <c r="J24"/>
  <c r="J22"/>
  <c r="E22"/>
  <c r="J21"/>
  <c r="J19"/>
  <c r="E19"/>
  <c r="J18"/>
  <c r="J16"/>
  <c r="E7"/>
  <c i="1" r="W33"/>
  <c r="W32"/>
  <c r="W31"/>
  <c r="AK30"/>
  <c r="W30"/>
  <c r="AK29"/>
  <c r="W29"/>
  <c r="AK26"/>
  <c r="BD69"/>
  <c r="BC69"/>
  <c r="BB69"/>
  <c r="BA69"/>
  <c r="AZ69"/>
  <c r="AY69"/>
  <c r="AX69"/>
  <c r="AW69"/>
  <c r="AV69"/>
  <c r="AU69"/>
  <c r="AT69"/>
  <c r="AS69"/>
  <c r="AG69"/>
  <c r="BD68"/>
  <c r="BC68"/>
  <c r="BB68"/>
  <c r="BA68"/>
  <c r="AZ68"/>
  <c r="AY68"/>
  <c r="AX68"/>
  <c r="AW68"/>
  <c r="AV68"/>
  <c r="AU68"/>
  <c r="AT68"/>
  <c r="AS68"/>
  <c r="AG68"/>
  <c r="BD56"/>
  <c r="BC56"/>
  <c r="BB56"/>
  <c r="BA56"/>
  <c r="AZ56"/>
  <c r="AY56"/>
  <c r="AX56"/>
  <c r="AW56"/>
  <c r="AV56"/>
  <c r="AU56"/>
  <c r="AT56"/>
  <c r="AS56"/>
  <c r="AG56"/>
  <c r="BD55"/>
  <c r="BC55"/>
  <c r="BB55"/>
  <c r="BA55"/>
  <c r="AZ55"/>
  <c r="AY55"/>
  <c r="AX55"/>
  <c r="AW55"/>
  <c r="AV55"/>
  <c r="AU55"/>
  <c r="AT55"/>
  <c r="AS55"/>
  <c r="AG55"/>
  <c r="BD54"/>
  <c r="BC54"/>
  <c r="BB54"/>
  <c r="BA54"/>
  <c r="AZ54"/>
  <c r="AY54"/>
  <c r="AX54"/>
  <c r="AW54"/>
  <c r="AV54"/>
  <c r="AU54"/>
  <c r="AT54"/>
  <c r="AS54"/>
  <c r="AG54"/>
  <c r="AT74"/>
  <c r="AN74"/>
  <c r="AT73"/>
  <c r="AN73"/>
  <c r="AT72"/>
  <c r="AN72"/>
  <c r="AT71"/>
  <c r="AN71"/>
  <c r="AT70"/>
  <c r="AN70"/>
  <c r="AN69"/>
  <c r="AN68"/>
  <c r="AT67"/>
  <c r="AN67"/>
  <c r="AT66"/>
  <c r="AN66"/>
  <c r="AT65"/>
  <c r="AN65"/>
  <c r="AT64"/>
  <c r="AN64"/>
  <c r="AT63"/>
  <c r="AN63"/>
  <c r="AT62"/>
  <c r="AN62"/>
  <c r="AT61"/>
  <c r="AN61"/>
  <c r="AT60"/>
  <c r="AN60"/>
  <c r="AT59"/>
  <c r="AN59"/>
  <c r="AT58"/>
  <c r="AN58"/>
  <c r="AT57"/>
  <c r="AN57"/>
  <c r="AN56"/>
  <c r="AN55"/>
  <c r="AN54"/>
  <c r="L50"/>
  <c r="AM50"/>
  <c r="AM49"/>
  <c r="L49"/>
  <c r="AM47"/>
  <c r="L47"/>
  <c r="L45"/>
  <c r="L44"/>
  <c r="AK3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<sst xmlns="http://schemas.openxmlformats.org/spreadsheetml/2006/main">
  <si>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</si>
  <si>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</si>
  <si>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</si>
  <si>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</si>
  <si>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</si>
  <si>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{572301e0-62d9-4be6-9900-e784c0e124c4}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</si>
  <si>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</si>
  <si>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</si>
  <si>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</si>
  <si>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</si>
  <si>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</si>
  <si>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</si>
  <si>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</si>
  <si>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</si>
  <si>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04_2021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</si>
  <si>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</si>
  <si>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</si>
  <si>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Oprava geometrických parametrů koleje 2021 u ST Ústí nad Labem</t>
  </si>
  <si>
    <t>KSO:</t>
  </si>
  <si>
    <t/>
  </si>
  <si>
    <t>CC-CZ:</t>
  </si>
  <si>
    <t>Místo:</t>
  </si>
  <si>
    <t xml:space="preserve"> </t>
  </si>
  <si>
    <t>Datum:</t>
  </si>
  <si>
    <t>19. 4. 2021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</si>
  <si>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</si>
  <si>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</si>
  <si>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</si>
  <si>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</si>
  <si>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</si>
  <si>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</si>
  <si>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</si>
  <si>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</si>
  <si>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Věra Trnková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</si>
  <si>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</si>
  <si>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www.podminky.urs.cz.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</si>
  <si>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</si>
  <si>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</si>
  <si>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</si>
  <si>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</si>
  <si>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</si>
  <si>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</si>
  <si>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</si>
  <si>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</si>
  <si>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</si>
  <si>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</si>
  <si>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</si>
  <si>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</si>
  <si>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</si>
  <si>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</si>
  <si>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</si>
  <si>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</si>
  <si>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</si>
  <si>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</si>
  <si>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</si>
  <si>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</si>
  <si>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</si>
  <si>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</si>
  <si>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</si>
  <si>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</si>
  <si>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</si>
  <si>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</si>
  <si>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</si>
  <si>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</si>
  <si>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</si>
  <si>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</si>
  <si>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</si>
  <si>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</si>
  <si>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</si>
  <si>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</si>
  <si>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</si>
  <si>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</si>
  <si>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</si>
  <si>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</si>
  <si>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A</t>
  </si>
  <si>
    <t>koridor</t>
  </si>
  <si>
    <t>STA</t>
  </si>
  <si>
    <t>1</t>
  </si>
  <si>
    <t>{ddbedb19-0934-4a8f-b01f-e7345079d538}</t>
  </si>
  <si>
    <t>2</t>
  </si>
  <si>
    <t>ZRN</t>
  </si>
  <si>
    <t>Soupis</t>
  </si>
  <si>
    <t>{64db0b21-61ee-48ea-965c-58804d7a417b}</t>
  </si>
  <si>
    <t>01</t>
  </si>
  <si>
    <t>SO 01 - TO Roudnice n. L.</t>
  </si>
  <si>
    <t>3</t>
  </si>
  <si>
    <t>{caa90f18-dcb9-4ae1-aab4-9fa84db2b3a5}</t>
  </si>
  <si>
    <t>02</t>
  </si>
  <si>
    <t>SO 02 - TO Lovosice</t>
  </si>
  <si>
    <t>{ad93090c-bac6-4393-a84e-306155868eb8}</t>
  </si>
  <si>
    <t>03</t>
  </si>
  <si>
    <t>SO 03 - TO Ústí n. L. hl.n.</t>
  </si>
  <si>
    <t>{5d0fbfff-a313-40a3-8398-a0987fd2cccb}</t>
  </si>
  <si>
    <t>04</t>
  </si>
  <si>
    <t>SO 04 - TO Děčín hl. n.</t>
  </si>
  <si>
    <t>{d0f90da4-efe7-44e2-a313-f074cee70da4}</t>
  </si>
  <si>
    <t>05</t>
  </si>
  <si>
    <t>SO 05 - TO Roudnice n. L.</t>
  </si>
  <si>
    <t>{d2f6bb3a-64c1-4118-b9db-2065a612c5f8}</t>
  </si>
  <si>
    <t>06</t>
  </si>
  <si>
    <t>SO 06 - TO Lovosice</t>
  </si>
  <si>
    <t>{3e5cc33d-82b8-43ee-9289-f73ed2b66561}</t>
  </si>
  <si>
    <t>07</t>
  </si>
  <si>
    <t>SO 07 - TO Ústí n. L.</t>
  </si>
  <si>
    <t>{84df9ff9-5e45-4a01-b276-e830cab01c65}</t>
  </si>
  <si>
    <t>08</t>
  </si>
  <si>
    <t>SO 08 - TO Roudnice n. L.</t>
  </si>
  <si>
    <t>{9b572dd5-dd76-489e-bb33-ccca8b1c9687}</t>
  </si>
  <si>
    <t>09</t>
  </si>
  <si>
    <t>SO 09 - TO Lovosice</t>
  </si>
  <si>
    <t>{6bcadf82-db15-44f6-8985-f0f27cd04ad4}</t>
  </si>
  <si>
    <t>10</t>
  </si>
  <si>
    <t>Materiál dodávaný objednatelem - NEOCEŇOVAT</t>
  </si>
  <si>
    <t>{9b1e06c0-33ba-4c40-80cc-364a775d7e59}</t>
  </si>
  <si>
    <t>VRN</t>
  </si>
  <si>
    <t>{aa148877-1ccc-40ab-88cf-2d217fe295dd}</t>
  </si>
  <si>
    <t>B</t>
  </si>
  <si>
    <t>mimo koridor</t>
  </si>
  <si>
    <t>{2f1226ab-1a5b-4cbb-872d-c9d939339fb9}</t>
  </si>
  <si>
    <t>{ad43f696-a0ac-4475-bd51-a006a75cb43b}</t>
  </si>
  <si>
    <t>SO 01 - PS Litoměřice</t>
  </si>
  <si>
    <t>{e00e6bdd-7162-44a4-a43c-0ad347a28491}</t>
  </si>
  <si>
    <t>SO 02 - PS Děčín východ</t>
  </si>
  <si>
    <t>{8713871c-c4a8-47a2-9929-f097d710f2ba}</t>
  </si>
  <si>
    <t>SO 03 - TO Ústí n. L. západ</t>
  </si>
  <si>
    <t>{77d6722d-e8dd-4a9c-b22a-60438825220e}</t>
  </si>
  <si>
    <t>SO 04 - TO Česká Kamenice</t>
  </si>
  <si>
    <t>{c80bc5a4-2cff-4e98-9927-5128d65fe6dc}</t>
  </si>
  <si>
    <t>{cc20efda-af4f-419e-90b5-e62f9b577ae8}</t>
  </si>
  <si>
    <t>KRYCÍ LIST SOUPISU PRACÍ</t>
  </si>
  <si>
    <t>Objekt:</t>
  </si>
  <si>
    <t>A - koridor</t>
  </si>
  <si>
    <t>Soupis:</t>
  </si>
  <si>
    <t>1 - ZRN</t>
  </si>
  <si>
    <t>Úroveň 3:</t>
  </si>
  <si>
    <t>01 - SO 01 - TO Roudnice n. L.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</si>
  <si>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</si>
  <si>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</si>
  <si>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</si>
  <si>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</si>
  <si>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</si>
  <si>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5 - Komunikace pozemní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</si>
  <si>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</si>
  <si>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</si>
  <si>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</si>
  <si>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</si>
  <si>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</si>
  <si>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</si>
  <si>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</si>
  <si>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</si>
  <si>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</si>
  <si>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</si>
  <si>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</si>
  <si>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</si>
  <si>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</si>
  <si>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</si>
  <si>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</si>
  <si>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</si>
  <si>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5</t>
  </si>
  <si>
    <t>Komunikace pozemní</t>
  </si>
  <si>
    <t>K</t>
  </si>
  <si>
    <t>5909032020</t>
  </si>
  <si>
    <t>Přesná úprava GPK koleje směrové a výškové uspořádání pražce betonové. Poznámka: 1. V cenách jsou započteny náklady na úpravu směrového a výškového uspořádání strojní linkou ASP s přesným zaměřením její prostorové polohy, úpravu KL pluhem a měření mezních stavebních odchylek dle ČSN, měření technologických veličin a předání tištěných výstupů objednateli. 2. V cenách nejsou obsaženy náklady na zaměření APK, doplnění a dodávku kameniva a snížení KL pod patou kolejnice.</t>
  </si>
  <si>
    <t>km</t>
  </si>
  <si>
    <t>4</t>
  </si>
  <si>
    <t>-901190224</t>
  </si>
  <si>
    <t>VV</t>
  </si>
  <si>
    <t xml:space="preserve">2.TK Dolní Beřkovice – Hněvice </t>
  </si>
  <si>
    <t>3,550</t>
  </si>
  <si>
    <t>Součet</t>
  </si>
  <si>
    <t>5909050020</t>
  </si>
  <si>
    <t>Stabilizace kolejového lože koleje stávajícího. Poznámka: 1. V cenách jsou započteny náklady na stabilizaci v režimu s řízeným (konstantním) poklesem včetně měření a předání tištěných výstupů.</t>
  </si>
  <si>
    <t>-1230952193</t>
  </si>
  <si>
    <t>5905105030</t>
  </si>
  <si>
    <t>Doplnění KL kamenivem souvisle strojně v koleji. Poznámka: 1. V cenách jsou započteny náklady na doplnění kameniva ojediněle ručně vidlemi a/nebo souvisle strojně z výsypných vozů případně nakladačem. 2. V cenách nejsou obsaženy náklady na dodávku kameniva.</t>
  </si>
  <si>
    <t>m3</t>
  </si>
  <si>
    <t>-1810996232</t>
  </si>
  <si>
    <t>10*33</t>
  </si>
  <si>
    <t>M</t>
  </si>
  <si>
    <t>5955101000</t>
  </si>
  <si>
    <t>Kamenivo drcené štěrk frakce 31,5/63 třídy BI</t>
  </si>
  <si>
    <t>t</t>
  </si>
  <si>
    <t>8</t>
  </si>
  <si>
    <t>-1002466223</t>
  </si>
  <si>
    <t>330*1,6</t>
  </si>
  <si>
    <t>9902300500</t>
  </si>
  <si>
    <t>Doprava jednosměrná (např. nakupovaného materiálu) mechanizací o nosnosti přes 3,5 t sypanin (kameniva, písku, suti, dlažebních kostek, atd.) do 60 km Poznámka: 1. Ceny jsou určeny pro dopravu silničními i kolejovými vozidly.2.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</si>
  <si>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893826723</t>
  </si>
  <si>
    <t>6</t>
  </si>
  <si>
    <t>5905095010</t>
  </si>
  <si>
    <t>Úprava kolejového lože ojediněle ručně v koleji lože otevřené. Poznámka: 1. V cenách jsou započteny náklady na úpravu KL koleje a výhybek ojediněle vidlemi. 2. V cenách nejsou obsaženy náklady na doplnění a dodávku kameniva.</t>
  </si>
  <si>
    <t>m</t>
  </si>
  <si>
    <t>-1846383225</t>
  </si>
  <si>
    <t>7</t>
  </si>
  <si>
    <t>5913035210</t>
  </si>
  <si>
    <t>Demontáž celopryžové přejezdové konstrukce silně zatížené v koleji část vnější a vnitřní bez závěrných zídek. Poznámka: 1. V cenách jsou započteny náklady na demontáž konstrukce, naložení na dopravní prostředek.</t>
  </si>
  <si>
    <t>660332343</t>
  </si>
  <si>
    <t xml:space="preserve">Strail km 460,505 v 2. koleji </t>
  </si>
  <si>
    <t>5913040210</t>
  </si>
  <si>
    <t>Montáž celopryžové přejezdové konstrukce silně zatížené v koleji část vnější a vnitřní bez závěrných zídek. Poznámka: 1. V cenách jsou započteny náklady na montáž konstrukce. 2. V cenách nejsou obsaženy náklady na dodávku materiálu.</t>
  </si>
  <si>
    <t>-2137149499</t>
  </si>
  <si>
    <t>9</t>
  </si>
  <si>
    <t>5913070010</t>
  </si>
  <si>
    <t>Demontáž betonové přejezdové konstrukce část vnější a vnitřní bez závěrných zídek. Poznámka: 1. V cenách jsou započteny náklady na demontáž konstrukce a naložení na dopravní prostředek.</t>
  </si>
  <si>
    <t>-1461778313</t>
  </si>
  <si>
    <t xml:space="preserve">Brens km 461,500 v 2. koleji </t>
  </si>
  <si>
    <t>5913075010</t>
  </si>
  <si>
    <t>Montáž betonové přejezdové konstrukce část vnější a vnitřní bez závěrných zídek. Poznámka: 1. V cenách jsou započteny náklady na montáž konstrukce. 2. V cenách nejsou obsaženy náklady na dodávku materiálu.</t>
  </si>
  <si>
    <t>-2056525268</t>
  </si>
  <si>
    <t>11</t>
  </si>
  <si>
    <t>7497371630</t>
  </si>
  <si>
    <t>Demontáže zařízení trakčního vedení svodu propojení nebo ukolejnění na elektrizovaných tratích nebo v kolejových obvodech - demontáž stávajícího zařízení se všemi pomocnými doplňujícími úpravami</t>
  </si>
  <si>
    <t>kus</t>
  </si>
  <si>
    <t>2092277905</t>
  </si>
  <si>
    <t>souhrnně pro SO 01 - 09</t>
  </si>
  <si>
    <t>200</t>
  </si>
  <si>
    <t>12</t>
  </si>
  <si>
    <t>7497351560</t>
  </si>
  <si>
    <t>Montáž přímého ukolejnění na elektrizovaných tratích nebo v kolejových obvodech</t>
  </si>
  <si>
    <t>1863377888</t>
  </si>
  <si>
    <t>13</t>
  </si>
  <si>
    <t>7592007120</t>
  </si>
  <si>
    <t>Demontáž informačního bodu MIB 6</t>
  </si>
  <si>
    <t>-1514773748</t>
  </si>
  <si>
    <t>14</t>
  </si>
  <si>
    <t>7592005120</t>
  </si>
  <si>
    <t>Montáž informačního bodu MIB 6 - uložení a připevnění na určené místo, seřízení, přezkoušení</t>
  </si>
  <si>
    <t>277308985</t>
  </si>
  <si>
    <t>9903200100</t>
  </si>
  <si>
    <t>Přeprava mechanizace na místo prováděných prací o hmotnosti přes 12 t přes 50 do 100 km Poznámka: 1. Ceny jsou určeny pro dopravu mechanizmů na místo prováděných prací po silnici i po kolejích.2. V ceně jsou započteny i náklady na zpáteční cestu dopravního prostředku. Měrnou jednotkou je kus přepravovaného stroje.</t>
  </si>
  <si>
    <t>185585157</t>
  </si>
  <si>
    <t>souhrnně pro SO 01 - 09 (ASP, dyn.stab., SSP, bagr)</t>
  </si>
  <si>
    <t>02 - SO 02 - TO Lovosice</t>
  </si>
  <si>
    <t>-1923665467</t>
  </si>
  <si>
    <t xml:space="preserve">1.TK Hrobce - Bohušovice </t>
  </si>
  <si>
    <t>1,300</t>
  </si>
  <si>
    <t xml:space="preserve">2.TK Hrobce - Bohušovice </t>
  </si>
  <si>
    <t>0,700</t>
  </si>
  <si>
    <t>5909045020</t>
  </si>
  <si>
    <t>Hutnění kolejového lože koleje stávajícího. Poznámka: 1. V cenách jsou započteny náklady na kontinuální hutnění mezipražcových prostorů a za hlavami pražců.</t>
  </si>
  <si>
    <t>-1638874571</t>
  </si>
  <si>
    <t>-2096931871</t>
  </si>
  <si>
    <t>6*33</t>
  </si>
  <si>
    <t>1548216623</t>
  </si>
  <si>
    <t>198*1,6</t>
  </si>
  <si>
    <t>-904407181</t>
  </si>
  <si>
    <t>2141486246</t>
  </si>
  <si>
    <t>233335168</t>
  </si>
  <si>
    <t>BRENS km 484,881 v 1.TK</t>
  </si>
  <si>
    <t>9,6</t>
  </si>
  <si>
    <t>-534057584</t>
  </si>
  <si>
    <t>5908050045</t>
  </si>
  <si>
    <t>Výměna upevnění bezpokladnicového komplety. Poznámka: 1. V cenách jsou započteny náklady na demontáž, výměnu a montáž, ošetření součástí mazivem a naložení výzisku na dopravní prostředek. 2. V cenách nejsou obsaženy náklady na vrtání pražce a dodávku materiálu.</t>
  </si>
  <si>
    <t>úl.pl.</t>
  </si>
  <si>
    <t>-1574604388</t>
  </si>
  <si>
    <t>20*2</t>
  </si>
  <si>
    <t>5958125000</t>
  </si>
  <si>
    <t>Komplety s antikorozní úpravou Skl 14 (svěrka Skl14, vrtule R1, podložka Uls7)</t>
  </si>
  <si>
    <t>78551429</t>
  </si>
  <si>
    <t>20*4</t>
  </si>
  <si>
    <t>9902300600</t>
  </si>
  <si>
    <t>Doprava jednosměrná (např. nakupovaného materiálu) mechanizací o nosnosti přes 3,5 t sypanin (kameniva, písku, suti, dlažebních kostek, atd.) do 80 km Poznámka: 1. Ceny jsou určeny pro dopravu silničními i kolejovými vozidly.2.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</si>
  <si>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1924688576</t>
  </si>
  <si>
    <t>nový mat (upevn)</t>
  </si>
  <si>
    <t>0,084</t>
  </si>
  <si>
    <t>03 - SO 03 - TO Ústí n. L. hl.n.</t>
  </si>
  <si>
    <t>-1508183147</t>
  </si>
  <si>
    <t>1.TK Lovosice - Prackovice</t>
  </si>
  <si>
    <t>0,290</t>
  </si>
  <si>
    <t>2.TK Lovosice - Prackovice</t>
  </si>
  <si>
    <t>0,800</t>
  </si>
  <si>
    <t>1359893067</t>
  </si>
  <si>
    <t>1953250391</t>
  </si>
  <si>
    <t>3*33</t>
  </si>
  <si>
    <t>5955101005</t>
  </si>
  <si>
    <t>Kamenivo drcené štěrk frakce 31,5/63 třídy min. BII</t>
  </si>
  <si>
    <t>864350401</t>
  </si>
  <si>
    <t>99*1,6</t>
  </si>
  <si>
    <t>1522427894</t>
  </si>
  <si>
    <t>380205769</t>
  </si>
  <si>
    <t>04 - SO 04 - TO Děčín hl. n.</t>
  </si>
  <si>
    <t>1407808829</t>
  </si>
  <si>
    <t xml:space="preserve">1.TK Povrly – Děčín </t>
  </si>
  <si>
    <t>3,200</t>
  </si>
  <si>
    <t xml:space="preserve">2.TK Povrly – Děčín </t>
  </si>
  <si>
    <t>0,550+1,900</t>
  </si>
  <si>
    <t>-725802611</t>
  </si>
  <si>
    <t>-614577979</t>
  </si>
  <si>
    <t>17*33</t>
  </si>
  <si>
    <t>1612378932</t>
  </si>
  <si>
    <t>561*1,6</t>
  </si>
  <si>
    <t>785545855</t>
  </si>
  <si>
    <t>1890418410</t>
  </si>
  <si>
    <t>-1124112205</t>
  </si>
  <si>
    <t xml:space="preserve">BRENS km 532,893 v 1.TK </t>
  </si>
  <si>
    <t>8,4</t>
  </si>
  <si>
    <t>1142075213</t>
  </si>
  <si>
    <t>2014130875</t>
  </si>
  <si>
    <t xml:space="preserve"> Strail km 532,893 v 1. a 2.TK</t>
  </si>
  <si>
    <t>2*8,4</t>
  </si>
  <si>
    <t>316327214</t>
  </si>
  <si>
    <t>-1974914301</t>
  </si>
  <si>
    <t>20*2*3</t>
  </si>
  <si>
    <t>472611715</t>
  </si>
  <si>
    <t>5958131010</t>
  </si>
  <si>
    <t>Součásti upevňovací s antikorozní úpravou svěrka Skl 12</t>
  </si>
  <si>
    <t>128</t>
  </si>
  <si>
    <t>2003216184</t>
  </si>
  <si>
    <t>5958131035</t>
  </si>
  <si>
    <t>Součásti upevňovací s antikorozní úpravou šroub svěrkový RS 0 (M22x70)</t>
  </si>
  <si>
    <t>-173143656</t>
  </si>
  <si>
    <t>5958131060</t>
  </si>
  <si>
    <t>Součásti upevňovací s antikorozní úpravou matice M22</t>
  </si>
  <si>
    <t>-503832180</t>
  </si>
  <si>
    <t>16</t>
  </si>
  <si>
    <t>5958131075</t>
  </si>
  <si>
    <t>Součásti upevňovací s antikorozní úpravou podložka Uls 6</t>
  </si>
  <si>
    <t>1970550076</t>
  </si>
  <si>
    <t>17</t>
  </si>
  <si>
    <t>5914110140</t>
  </si>
  <si>
    <t>Oprava nástupiště z prefabrikátů desky. Poznámka: 1. V cenách jsou započteny náklady na manipulaci a naložení výzisku kameniva na dopravní prostředek. 2. V cenách nejsou obsaženy náklady na dodávku materiálu.</t>
  </si>
  <si>
    <t>459888851</t>
  </si>
  <si>
    <t>nástupiště Choratice u 1. TK</t>
  </si>
  <si>
    <t>40</t>
  </si>
  <si>
    <t>nástupiště Choratice u 2. TK</t>
  </si>
  <si>
    <t>140</t>
  </si>
  <si>
    <t>18</t>
  </si>
  <si>
    <t>5913275035</t>
  </si>
  <si>
    <t>Výměna dílů komunikace ze zámkové dlažby uložení v podsypu. Poznámka: 1. V cenách jsou započteny náklady na výměnu dlažby nebo obrubníku a naložení výzisku na dopravní prostředek. 2. V cenách nejsou obsaženy náklady na dodávku materiálu.</t>
  </si>
  <si>
    <t>m2</t>
  </si>
  <si>
    <t>2144880116</t>
  </si>
  <si>
    <t>40*0,25</t>
  </si>
  <si>
    <t>140*0,25</t>
  </si>
  <si>
    <t>19</t>
  </si>
  <si>
    <t>R451476000</t>
  </si>
  <si>
    <t>Zálivka plastbetonem prostor mezi nástupištní deskou a zámkovou dlažbou. Položka obsahuje cenu za provedení práce včetně materiálu</t>
  </si>
  <si>
    <t>-1897573982</t>
  </si>
  <si>
    <t>40*0,03*0,08</t>
  </si>
  <si>
    <t>140*0,03*0,08</t>
  </si>
  <si>
    <t>20</t>
  </si>
  <si>
    <t>155306352</t>
  </si>
  <si>
    <t>0,084+0,083+0,074+0,019+0,006</t>
  </si>
  <si>
    <t>9902900100</t>
  </si>
  <si>
    <t>Naložení sypanin, drobného kusového materiálu, suti Poznámka: 1. Ceny jsou určeny pro nakládání materiálu v případech, kdy není naložení součástí dodávky materiálu nebo není uvedeno v popisu cen a pro nakládání z meziskládky.2. Ceny se použijí i pro nakládání materiálu z vlastních zásob objednatele.</t>
  </si>
  <si>
    <t>795909707</t>
  </si>
  <si>
    <t>dlažba z Dobkovic a Choratic</t>
  </si>
  <si>
    <t>1,5</t>
  </si>
  <si>
    <t>22</t>
  </si>
  <si>
    <t>9902100100</t>
  </si>
  <si>
    <t>Doprava obousměrná (např. dodávek z vlastních zásob zhotovitele nebo objednatele nebo výzisku) mechanizací o nosnosti přes 3,5 t sypanin (kameniva, písku, suti, dlažebních kostek, atd.) do 10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</si>
  <si>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-109271102</t>
  </si>
  <si>
    <t>23</t>
  </si>
  <si>
    <t>-267833614</t>
  </si>
  <si>
    <t>ASP, dyn.stab., SSP, bagr</t>
  </si>
  <si>
    <t>05 - SO 05 - TO Roudnice n. L.</t>
  </si>
  <si>
    <t>-342704390</t>
  </si>
  <si>
    <t xml:space="preserve">ŽST  Dolní Beřkovice </t>
  </si>
  <si>
    <t>0,920+0,820</t>
  </si>
  <si>
    <t>5909042020</t>
  </si>
  <si>
    <t>Přesná úprava GPK výhybky směrové a výškové uspořádání pražce betonové. Poznámka: 1. V cenách jsou započteny náklady na úpravu směrového a výškového uspořádání strojní linkou ASP s přesným zaměřením její prostorové polohy, úpravu KL pluhem a měření mezních stavebních odchylek dle ČSN, měření technologických veličin a předání tištěných výstupů objednateli. 2. V cenách nejsou obsaženy náklady na zaměření APK, doplnění a dodávku kameniva a snížení KL pod patou kolejnice.</t>
  </si>
  <si>
    <t>2079610552</t>
  </si>
  <si>
    <t>360</t>
  </si>
  <si>
    <t>876122467</t>
  </si>
  <si>
    <t>5909042010</t>
  </si>
  <si>
    <t>Přesná úprava GPK výhybky směrové a výškové uspořádání pražce dřevěné nebo ocelové. Poznámka: 1. V cenách jsou započteny náklady na úpravu směrového a výškového uspořádání strojní linkou ASP s přesným zaměřením její prostorové polohy, úpravu KL pluhem a měření mezních stavebních odchylek dle ČSN, měření technologických veličin a předání tištěných výstupů objednateli. 2. V cenách nejsou obsaženy náklady na zaměření APK, doplnění a dodávku kameniva a snížení KL pod patou kolejnice.</t>
  </si>
  <si>
    <t>-2080261603</t>
  </si>
  <si>
    <t>100</t>
  </si>
  <si>
    <t>5909050040</t>
  </si>
  <si>
    <t>Stabilizace kolejového lože výhybky stávajícího. Poznámka: 1. V cenách jsou započteny náklady na stabilizaci v režimu s řízeným (konstantním) poklesem včetně měření a předání tištěných výstupů.</t>
  </si>
  <si>
    <t>1220808602</t>
  </si>
  <si>
    <t>1516004335</t>
  </si>
  <si>
    <t>8*33</t>
  </si>
  <si>
    <t>1362252629</t>
  </si>
  <si>
    <t>264*1,6</t>
  </si>
  <si>
    <t>-626554955</t>
  </si>
  <si>
    <t>"štěrk" 422,400</t>
  </si>
  <si>
    <t>465917414</t>
  </si>
  <si>
    <t>5905110020</t>
  </si>
  <si>
    <t>Snížení KL pod patou kolejnice ve výhybce. Poznámka: 1. V cenách jsou započteny náklady na snížení KL pod patou kolejnice ručně vidlemi. 2. V cenách nejsou obsaženy náklady na doplnění a dodávku kameniva.</t>
  </si>
  <si>
    <t>358873567</t>
  </si>
  <si>
    <t>1771758908</t>
  </si>
  <si>
    <t xml:space="preserve">přechod BRENS km 458,250 v 1. a 2.TK </t>
  </si>
  <si>
    <t>2*1,2</t>
  </si>
  <si>
    <t>-930615000</t>
  </si>
  <si>
    <t>5913035010</t>
  </si>
  <si>
    <t>Demontáž celopryžové přejezdové konstrukce málo zatížené v koleji část vnější a vnitřní bez závěrných zídek. Poznámka: 1. V cenách jsou započteny náklady na demontáž konstrukce, naložení na dopravní prostředek.</t>
  </si>
  <si>
    <t>-1530475264</t>
  </si>
  <si>
    <t xml:space="preserve"> přechod Strail km 458,220 v 2.TK </t>
  </si>
  <si>
    <t>5913040010</t>
  </si>
  <si>
    <t>Montáž celopryžové přejezdové konstrukce málo zatížené v koleji část vnější a vnitřní bez závěrných zídek. Poznámka: 1. V cenách jsou započteny náklady na montáž konstrukce. 2. V cenách nejsou obsaženy náklady na dodávku materiálu.</t>
  </si>
  <si>
    <t>1266436632</t>
  </si>
  <si>
    <t>06 - SO 06 - TO Lovosice</t>
  </si>
  <si>
    <t>-107524116</t>
  </si>
  <si>
    <t xml:space="preserve">ŽST  Lovosice</t>
  </si>
  <si>
    <t>1,440+1,445</t>
  </si>
  <si>
    <t>-848023088</t>
  </si>
  <si>
    <t>500</t>
  </si>
  <si>
    <t>-711440148</t>
  </si>
  <si>
    <t>-1718888916</t>
  </si>
  <si>
    <t>331186038</t>
  </si>
  <si>
    <t>-1469530161</t>
  </si>
  <si>
    <t>980171537</t>
  </si>
  <si>
    <t>-714696653</t>
  </si>
  <si>
    <t>616858461</t>
  </si>
  <si>
    <t>-273543771</t>
  </si>
  <si>
    <t>-365535018</t>
  </si>
  <si>
    <t xml:space="preserve">BRENS km 492,765 v 1.TK </t>
  </si>
  <si>
    <t>-1283038282</t>
  </si>
  <si>
    <t>07 - SO 07 - TO Ústí n. L.</t>
  </si>
  <si>
    <t>-1743355369</t>
  </si>
  <si>
    <t xml:space="preserve">ŽST  Prackovice </t>
  </si>
  <si>
    <t>0,660</t>
  </si>
  <si>
    <t>-1519252863</t>
  </si>
  <si>
    <t>195</t>
  </si>
  <si>
    <t>-1673484302</t>
  </si>
  <si>
    <t>2*33</t>
  </si>
  <si>
    <t>-530430041</t>
  </si>
  <si>
    <t>66*1,6</t>
  </si>
  <si>
    <t>-747049324</t>
  </si>
  <si>
    <t>-1877799546</t>
  </si>
  <si>
    <t>-532012157</t>
  </si>
  <si>
    <t>5909010410</t>
  </si>
  <si>
    <t>Ojedinělé ruční podbití pražců výhybkových betonových délky do 3 m. Poznámka: 1. V cenách jsou započteny náklady na podbití pražce oboustranně v otevřeném i zapuštěném KL, odstranění kameniva, zdvih, ruční podbití, úprava profilu KL a případná úprava snížení pod patou kolejnice.</t>
  </si>
  <si>
    <t>-743436382</t>
  </si>
  <si>
    <t>08 - SO 08 - TO Roudnice n. L.</t>
  </si>
  <si>
    <t>5909010030</t>
  </si>
  <si>
    <t>Ojedinělé ruční podbití pražců příčných betonových. Poznámka: 1. V cenách jsou započteny náklady na podbití pražce oboustranně v otevřeném i zapuštěném KL, odstranění kameniva, zdvih, ruční podbití, úprava profilu KL a případná úprava snížení pod patou kolejnice.</t>
  </si>
  <si>
    <t>-234864077</t>
  </si>
  <si>
    <t xml:space="preserve">TK Čížkovice – Libochovice </t>
  </si>
  <si>
    <t>80*4</t>
  </si>
  <si>
    <t xml:space="preserve">TK Roudnice – Straškov </t>
  </si>
  <si>
    <t>50*4</t>
  </si>
  <si>
    <t>09 - SO 09 - TO Lovosice</t>
  </si>
  <si>
    <t>5909031020</t>
  </si>
  <si>
    <t>Úprava GPK koleje směrové a výškové uspořádání pražce betonové. Poznámka: 1. V cenách jsou započteny náklady na nasazení strojní linky pro úpravu směrového a výškového uspořádání ASP metodou zmenšování chyb a úpravu KL pluhem včetně měření mezních stavebních odchylek dle ČSN, měření technologických veličin a předání tištěných výstupů objednateli. 2. V cenách nejsou obsaženy náklady doplnění a dodávku kameniva a snížení KL pod patou kolejnice.</t>
  </si>
  <si>
    <t>-508516439</t>
  </si>
  <si>
    <t>TK Úpořiny – Radejčín</t>
  </si>
  <si>
    <t>1,200</t>
  </si>
  <si>
    <t>-1239958878</t>
  </si>
  <si>
    <t xml:space="preserve">TK Úpořiny – Radejčín   (4x Sa + 4x Chopper)</t>
  </si>
  <si>
    <t>1437095757</t>
  </si>
  <si>
    <t>9902300400</t>
  </si>
  <si>
    <t>Doprava jednosměrná (např. nakupovaného materiálu) mechanizací o nosnosti přes 3,5 t sypanin (kameniva, písku, suti, dlažebních kostek, atd.) do 40 km Poznámka: 1. Ceny jsou určeny pro dopravu silničními i kolejovými vozidly.2.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</si>
  <si>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-1978644093</t>
  </si>
  <si>
    <t>5906015120</t>
  </si>
  <si>
    <t>Výměna pražce malou těžící mechanizací v KL otevřeném i zapuštěném pražec betonový příčný vystrojený. Poznámka: 1. V cenách jsou započteny náklady na výměnu pražce za použití malé těžicí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</si>
  <si>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-672379303</t>
  </si>
  <si>
    <t>"přejezd km 18,223 " 15</t>
  </si>
  <si>
    <t>5958125010</t>
  </si>
  <si>
    <t>Komplety s antikorozní úpravou ŽS 4 (svěrka ŽS4, šroub RS 1, matice M24, podložka Fe6)</t>
  </si>
  <si>
    <t>323091577</t>
  </si>
  <si>
    <t>5958158005</t>
  </si>
  <si>
    <t xml:space="preserve">Podložka pryžová pod patu kolejnice S49  183/126/6</t>
  </si>
  <si>
    <t>112833766</t>
  </si>
  <si>
    <t>5913070020</t>
  </si>
  <si>
    <t>Demontáž betonové přejezdové konstrukce část vnitřní. Poznámka: 1. V cenách jsou započteny náklady na demontáž konstrukce a naložení na dopravní prostředek.</t>
  </si>
  <si>
    <t>-762593713</t>
  </si>
  <si>
    <t>"přejezd km 18,223" 5</t>
  </si>
  <si>
    <t>5913075020</t>
  </si>
  <si>
    <t>Montáž betonové přejezdové konstrukce část vnitřní. Poznámka: 1. V cenách jsou započteny náklady na montáž konstrukce. 2. V cenách nejsou obsaženy náklady na dodávku materiálu.</t>
  </si>
  <si>
    <t>-959384270</t>
  </si>
  <si>
    <t>5963110015</t>
  </si>
  <si>
    <t>Přejezd Intermont panel 600x3000x170 ŽPP 2</t>
  </si>
  <si>
    <t>-938255583</t>
  </si>
  <si>
    <t>"přejezd km 18,223" 2</t>
  </si>
  <si>
    <t>5913250010</t>
  </si>
  <si>
    <t>Zřízení konstrukce vozovky asfaltobetonové dle vzorového listu Ž lehké - ložní a obrusná vrstva tloušťky do 12 cm. Poznámka: 1. V cenách jsou započteny náklady na zřízení netuhé vozovky podle VL s živičným podkladem ze stmelených vrstev podle vzorového listu Ž. 2. V cenách nejsou obsaženy náklady na dodávku materiálu.</t>
  </si>
  <si>
    <t>824329358</t>
  </si>
  <si>
    <t>25</t>
  </si>
  <si>
    <t>5963146025</t>
  </si>
  <si>
    <t>Asfaltový beton ACP 22S 50/70 hrubozrnný podkladní vrstva</t>
  </si>
  <si>
    <t>331730713</t>
  </si>
  <si>
    <t>25*0,10*2,2</t>
  </si>
  <si>
    <t>9902300300</t>
  </si>
  <si>
    <t>Doprava jednosměrná (např. nakupovaného materiálu) mechanizací o nosnosti přes 3,5 t sypanin (kameniva, písku, suti, dlažebních kostek, atd.) do 30 km Poznámka: 1. Ceny jsou určeny pro dopravu silničními i kolejovými vozidly.2.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</si>
  <si>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1499869371</t>
  </si>
  <si>
    <t>"nový mat. - AB" 5,5</t>
  </si>
  <si>
    <t>9902900200</t>
  </si>
  <si>
    <t>Naložení objemnějšího kusového materiálu, vybouraných hmot Poznámka: 1. Ceny jsou určeny pro nakládání materiálu v případech, kdy není naložení součástí dodávky materiálu nebo není uvedeno v popisu cen a pro nakládání z meziskládky.2. Ceny se použijí i pro nakládání materiálu z vlastních zásob objednatele.</t>
  </si>
  <si>
    <t>-439052159</t>
  </si>
  <si>
    <t>SB8 z žst Děčín hl. n.</t>
  </si>
  <si>
    <t>15*0,292</t>
  </si>
  <si>
    <t>-448070364</t>
  </si>
  <si>
    <t>nový mat - upevn.</t>
  </si>
  <si>
    <t>0,074+0,005</t>
  </si>
  <si>
    <t>9902400900</t>
  </si>
  <si>
    <t>Doprava jednosměrná (např. nakupovaného materiálu) mechanizací o nosnosti přes 3,5 t objemnějšího kusového materiálu (prefabrikátů, stožárů, výhybek, rozvaděčů, vybouraných hmot atd.) do 200 km Poznámka: 1. Ceny jsou určeny pro dopravu silničními i kolejovými vozidly.2.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</si>
  <si>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21445472</t>
  </si>
  <si>
    <t>nový mat. -panely</t>
  </si>
  <si>
    <t>1,430</t>
  </si>
  <si>
    <t>-1421540309</t>
  </si>
  <si>
    <t>odvoz na skládku</t>
  </si>
  <si>
    <t>"výzisk ŠL" 5*1,8</t>
  </si>
  <si>
    <t>"pryž. podl. " 0,005</t>
  </si>
  <si>
    <t>9909000100</t>
  </si>
  <si>
    <t>Poplatek za uložení suti nebo hmot na oficiální skládku Poznámka: 1. V cenách jsou započteny náklady na uložení stavebního odpadu na oficiální skládku.2. Je třeba zohlednit regionální rozdíly v cenách poplatků za uložení suti a odpadů. Tyto se mohou výrazně lišit s ohledem nejen na region, ale také na množství a druh ukládaného odpadu.</t>
  </si>
  <si>
    <t>166782400</t>
  </si>
  <si>
    <t>9909000400</t>
  </si>
  <si>
    <t>Poplatek za likvidaci plastových součástí Poznámka: 1. V cenách jsou započteny náklady na uložení stavebního odpadu na oficiální skládku.2. Je třeba zohlednit regionální rozdíly v cenách poplatků za uložení suti a odpadů. Tyto se mohou výrazně lišit s ohledem nejen na region, ale také na množství a druh ukládaného odpadu.</t>
  </si>
  <si>
    <t>786531998</t>
  </si>
  <si>
    <t>1490312421</t>
  </si>
  <si>
    <t>ASP, SSP, bagr)</t>
  </si>
  <si>
    <t>10 - Materiál dodávaný objednatelem - NEOCEŇOVAT</t>
  </si>
  <si>
    <t>5956213040</t>
  </si>
  <si>
    <t xml:space="preserve">Pražec betonový příčný vystrojený  užitý SB6</t>
  </si>
  <si>
    <t>-964811217</t>
  </si>
  <si>
    <t>"SO 09" 15</t>
  </si>
  <si>
    <t>2 - VRN</t>
  </si>
  <si>
    <t>022101001</t>
  </si>
  <si>
    <t>Geodetické práce Geodetické práce před opravou</t>
  </si>
  <si>
    <t>kpl</t>
  </si>
  <si>
    <t>164259498</t>
  </si>
  <si>
    <t>022101011</t>
  </si>
  <si>
    <t>Geodetické práce Geodetické práce v průběhu opravy</t>
  </si>
  <si>
    <t>2088050536</t>
  </si>
  <si>
    <t>022101021</t>
  </si>
  <si>
    <t>Geodetické práce Geodetické práce po ukončení opravy</t>
  </si>
  <si>
    <t>1291174648</t>
  </si>
  <si>
    <t>022111011</t>
  </si>
  <si>
    <t>Geodetické práce Kontrola PPK při směrové a výškové úpravě koleje zaměřením APK trať dvoukolejná - V cenách jsou započteny náklady na geodetickou kontinuální kontrolu PPK při směrové a výškové úpravě koleje a vyhotovení dokumentace dle „Metodického pokynu pro měření PPK“ vyhotovení záznamu a zároveň také geodetická kontrola polohy zajišťovacích značek (zpracování dokumentace v digitální podobě). PPK=prostorová poloha koleje</t>
  </si>
  <si>
    <t>1444167015</t>
  </si>
  <si>
    <t>023131001</t>
  </si>
  <si>
    <t>Projektové práce Dokumentace skutečného provedení železničního svršku a spodku - V sazbě jsou obsaženy náklady na zaměření a vyhotovení dokumentace skutečného provedení žel. svršku a spodku dle vyhlášky č. 499/2006 Sb., a vyhlášky č. 31/1995 Sb. včetně zpracování dat v digitální podobě v otevřené formě a její předání objednateli</t>
  </si>
  <si>
    <t>-1286955346</t>
  </si>
  <si>
    <t>031101031</t>
  </si>
  <si>
    <t>Zařízení a vybavení staveniště vyjma dále jmenované práce včetně opatření na ochranu sousedních pozemků, včetně opatření na ochranu sousedních pozemků, informační tabule, dopravního značení na staveništi aj. při velikosti nákladů přes 5 do 20 mil. Kč</t>
  </si>
  <si>
    <t>1009274469</t>
  </si>
  <si>
    <t>P</t>
  </si>
  <si>
    <t>Poznámka k položce:_x000d_
Základna pro výpočet - ZRN</t>
  </si>
  <si>
    <t>B - mimo koridor</t>
  </si>
  <si>
    <t>01 - SO 01 - PS Litoměřice</t>
  </si>
  <si>
    <t>-1200274847</t>
  </si>
  <si>
    <t>1.TK Liběchov - Štětí km 383,950 – 385,145</t>
  </si>
  <si>
    <t>1,195</t>
  </si>
  <si>
    <t>2.TK Liběchov - Štětí km 381,400 – 381,700</t>
  </si>
  <si>
    <t>0,300</t>
  </si>
  <si>
    <t>2.TK Liběchov - Štětí km 382,350 – 382,600</t>
  </si>
  <si>
    <t>0,250</t>
  </si>
  <si>
    <t>2.TK Liběchov - Štětí km 383,250 – 384,400</t>
  </si>
  <si>
    <t>1,150</t>
  </si>
  <si>
    <t xml:space="preserve">2.TK Liběchov - Štětí  km 384,650 – 385,145</t>
  </si>
  <si>
    <t>0,495</t>
  </si>
  <si>
    <t>1.TK Štětí - Hoštka km 386,150 – 387,850</t>
  </si>
  <si>
    <t>1,700</t>
  </si>
  <si>
    <t>1.TK Štětí - Hoštka km 391,200 – 391,400</t>
  </si>
  <si>
    <t>0,200</t>
  </si>
  <si>
    <t>2.TK Štětí - Hoštka km 390,700 – 391,400</t>
  </si>
  <si>
    <t>1.TK Hoštka - Polepy km 394,800 – 395,720</t>
  </si>
  <si>
    <t>0,920</t>
  </si>
  <si>
    <t>1.TK Hoštka - Polepy km 396,450 – 396,600</t>
  </si>
  <si>
    <t>0,150</t>
  </si>
  <si>
    <t>2.TK Hoštka - Polepy km 395,400 - 397,740</t>
  </si>
  <si>
    <t>0,340</t>
  </si>
  <si>
    <t>1.SK žst. Polepy km 387,800 – 398,100</t>
  </si>
  <si>
    <t xml:space="preserve">1.TK  Litoměřice – Polepy km 399,000 - 399,500</t>
  </si>
  <si>
    <t>0,500</t>
  </si>
  <si>
    <t xml:space="preserve">1.TK  Litoměřice – Polepy km 399,900 - 400,400</t>
  </si>
  <si>
    <t xml:space="preserve">1.TK  Litoměřice – Polepy km 402,850–402,900</t>
  </si>
  <si>
    <t>2.TK Polepy - Litoměřice km 400,000 – 402,000</t>
  </si>
  <si>
    <t>2,000</t>
  </si>
  <si>
    <t>2.TK Polepy - Litoměřice km 403,000 – 404,050</t>
  </si>
  <si>
    <t>1,050</t>
  </si>
  <si>
    <t xml:space="preserve">1.SK  žst.  Litoměřice dolní km 406,350 – 407,170</t>
  </si>
  <si>
    <t>0,820</t>
  </si>
  <si>
    <t xml:space="preserve">2.SK  žst.  Litoměřice dolní km 406,350 – 407,220</t>
  </si>
  <si>
    <t>0,870</t>
  </si>
  <si>
    <t xml:space="preserve">1.TK  Velké Žernoseky – Litoměřice dolní km 407,300 – 408,000</t>
  </si>
  <si>
    <t xml:space="preserve">1.TK  Velké Žernoseky – Litoměřice dolní km 410,500 – 410,650</t>
  </si>
  <si>
    <t xml:space="preserve">1.TK  Velké Žernoseky – Litoměřice dolní km 411,250 - 411,350</t>
  </si>
  <si>
    <t>0,100</t>
  </si>
  <si>
    <t xml:space="preserve">2.TK  Velké Žernoseky – Litoměřice dolní km 409,500 – 410,100</t>
  </si>
  <si>
    <t>0,600</t>
  </si>
  <si>
    <t xml:space="preserve">2.TK  Velké Žernoseky – Litoměřice dolní km 411,000 – 411,250</t>
  </si>
  <si>
    <t>1.TK Sebuzín - Velké Žernoseky 413,500 – 413,700</t>
  </si>
  <si>
    <t>1.TK Sebuzín - Velké Žernoseky 415,350 – 415,550</t>
  </si>
  <si>
    <t xml:space="preserve">1.TK Sebuzín - Velké Žernoseky 415,800  - 416,150</t>
  </si>
  <si>
    <t>0,350</t>
  </si>
  <si>
    <t>1.TK Sebuzín - Velké Žernoseky 417,850 – 418,500</t>
  </si>
  <si>
    <t>0,650</t>
  </si>
  <si>
    <t>1.TK Sebuzín - Velké Žernoseky 419,400 - 419,550</t>
  </si>
  <si>
    <t>1.TK Sebuzín - Velké Žernoseky 420,000 – 420,250</t>
  </si>
  <si>
    <t>2.TK Velké Žernoseky - Sebuzín 415,350 – 415,800</t>
  </si>
  <si>
    <t>0,450</t>
  </si>
  <si>
    <t>2.TK Velké Žernoseky - Sebuzín 417,800 – 418,700</t>
  </si>
  <si>
    <t>0,900</t>
  </si>
  <si>
    <t>2.TK Velké Žernoseky - Sebuzín 419,950 - 420,250</t>
  </si>
  <si>
    <t>5909041010</t>
  </si>
  <si>
    <t>Úprava GPK výhybky směrové a výškové uspořádání pražce dřevěné nebo ocelové. Poznámka: 1. V cenách jsou započteny náklady na nasazení strojní linky pro úpravu směrového a výškového uspořádání ASP metodou zmenšování chyb a úpravu KL pluhem včetně měření mezních stavebních odchylek dle ČSN, měření technologických veličin a předání tištěných výstupů objednateli. 2. V cenách nejsou obsaženy náklady doplnění a dodávku kameniva a snížení KL pod patou kolejnice.</t>
  </si>
  <si>
    <t>-1319172457</t>
  </si>
  <si>
    <t xml:space="preserve">1.SK  žst.  Litoměřice dolní v.č.5</t>
  </si>
  <si>
    <t>49,85+30</t>
  </si>
  <si>
    <t xml:space="preserve">2.SK  žst.  Litoměřice dolní v.č.6</t>
  </si>
  <si>
    <t>1050827716</t>
  </si>
  <si>
    <t>59*33</t>
  </si>
  <si>
    <t>-1195316605</t>
  </si>
  <si>
    <t>"GPK" 1947*1,6</t>
  </si>
  <si>
    <t>7594105010</t>
  </si>
  <si>
    <t>Odpojení a zpětné připojení lan propojovacích jednoho stykového transformátoru - včetně odpojení a připevnění lanového propojení na pražce nebo montážní trámky</t>
  </si>
  <si>
    <t>2094864917</t>
  </si>
  <si>
    <t>-1773430783</t>
  </si>
  <si>
    <t>-1973701170</t>
  </si>
  <si>
    <t>5913060020</t>
  </si>
  <si>
    <t>Demontáž dílů betonové přejezdové konstrukce vnitřního panelu. Poznámka: 1. V cenách jsou započteny náklady na demontáž konstrukce a naložení na dopravní prostředek.</t>
  </si>
  <si>
    <t>-142345862</t>
  </si>
  <si>
    <t>"P2947" 3+3</t>
  </si>
  <si>
    <t>"P2949" 3+3</t>
  </si>
  <si>
    <t>"P2953" 2</t>
  </si>
  <si>
    <t>"P2956" 2</t>
  </si>
  <si>
    <t>"P2957" 9</t>
  </si>
  <si>
    <t>5913060010</t>
  </si>
  <si>
    <t>Demontáž dílů betonové přejezdové konstrukce vnějšího panelu. Poznámka: 1. V cenách jsou započteny náklady na demontáž konstrukce a naložení na dopravní prostředek.</t>
  </si>
  <si>
    <t>-933668772</t>
  </si>
  <si>
    <t>"P2947" 6+6</t>
  </si>
  <si>
    <t>"P2949" 6+6</t>
  </si>
  <si>
    <t>5913065020</t>
  </si>
  <si>
    <t>Montáž dílů betonové přejezdové konstrukce v koleji vnitřního panelu. Poznámka: 1. V cenách jsou započteny náklady na montáž dílů. 2. V cenách nejsou obsaženy náklady na dodávku materiálu.</t>
  </si>
  <si>
    <t>-1831264472</t>
  </si>
  <si>
    <t>5913065010</t>
  </si>
  <si>
    <t>Montáž dílů betonové přejezdové konstrukce v koleji vnějšího panelu. Poznámka: 1. V cenách jsou započteny náklady na montáž dílů. 2. V cenách nejsou obsaženy náklady na dodávku materiálu.</t>
  </si>
  <si>
    <t>-1686843156</t>
  </si>
  <si>
    <t>5955101025</t>
  </si>
  <si>
    <t>Kamenivo drcené drť frakce 4/8</t>
  </si>
  <si>
    <t>-437377725</t>
  </si>
  <si>
    <t>"podsyp panelů" 56*0,1*1,8</t>
  </si>
  <si>
    <t>5964133010</t>
  </si>
  <si>
    <t>Geotextilie ochranné</t>
  </si>
  <si>
    <t>1435609171</t>
  </si>
  <si>
    <t>5913235010</t>
  </si>
  <si>
    <t>Dělení AB komunikace řezáním hloubky do 10 cm. Poznámka: 1. V cenách jsou započteny náklady na provedení úkolu.</t>
  </si>
  <si>
    <t>-1179629009</t>
  </si>
  <si>
    <t>-1858583776</t>
  </si>
  <si>
    <t>"P2963"7,2</t>
  </si>
  <si>
    <t>1028868645</t>
  </si>
  <si>
    <t>591307001R</t>
  </si>
  <si>
    <t>-2081649053</t>
  </si>
  <si>
    <t xml:space="preserve">bet. přechody: </t>
  </si>
  <si>
    <t>"1.SK žst. Polepy" 2*3</t>
  </si>
  <si>
    <t xml:space="preserve">"1+2.SK  žst.  Litoměřice dolní" 3+3</t>
  </si>
  <si>
    <t>591307501R</t>
  </si>
  <si>
    <t>988736669</t>
  </si>
  <si>
    <t>5913240010</t>
  </si>
  <si>
    <t>Odstranění AB komunikace odtěžením nebo frézováním hloubky do 10 cm. Poznámka: 1. V cenách jsou započteny náklady na odtěžení nebo frézování a naložení výzisku na dopravní prostředek.</t>
  </si>
  <si>
    <t>1576060557</t>
  </si>
  <si>
    <t>"P2947" 9+27</t>
  </si>
  <si>
    <t>"P2949" 27+27</t>
  </si>
  <si>
    <t>"P2956" 12</t>
  </si>
  <si>
    <t>"P2957" 24</t>
  </si>
  <si>
    <t>1132370051</t>
  </si>
  <si>
    <t>-1733364414</t>
  </si>
  <si>
    <t>126*0,10*2,2</t>
  </si>
  <si>
    <t>5908050010</t>
  </si>
  <si>
    <t>Výměna upevnění podkladnicového komplety a pryžová podložka. Poznámka: 1. V cenách jsou započteny náklady na demontáž, výměnu a montáž, ošetření součástí mazivem a naložení výzisku na dopravní prostředek. 2. V cenách nejsou obsaženy náklady na vrtání pražce a dodávku materiálu.</t>
  </si>
  <si>
    <t>-982189279</t>
  </si>
  <si>
    <t>"P2949" 44+44</t>
  </si>
  <si>
    <t>"P2953" 44</t>
  </si>
  <si>
    <t>"P2956" 20</t>
  </si>
  <si>
    <t>-992274478</t>
  </si>
  <si>
    <t>"P2949" 88+88</t>
  </si>
  <si>
    <t>"P2953" 88</t>
  </si>
  <si>
    <t>"P2956" 40</t>
  </si>
  <si>
    <t>24</t>
  </si>
  <si>
    <t>5958158020</t>
  </si>
  <si>
    <t>Podložka pryžová pod patu kolejnice R65 183/151/6</t>
  </si>
  <si>
    <t>-1733467986</t>
  </si>
  <si>
    <t>5908050050</t>
  </si>
  <si>
    <t>Výměna upevnění bezpokladnicového komplety a pryžová podložka. Poznámka: 1. V cenách jsou započteny náklady na demontáž, výměnu a montáž, ošetření součástí mazivem a naložení výzisku na dopravní prostředek. 2. V cenách nejsou obsaženy náklady na vrtání pražce a dodávku materiálu.</t>
  </si>
  <si>
    <t>-929704326</t>
  </si>
  <si>
    <t>"P2957" 40</t>
  </si>
  <si>
    <t>26</t>
  </si>
  <si>
    <t>1311396696</t>
  </si>
  <si>
    <t>"P2957" 80</t>
  </si>
  <si>
    <t>27</t>
  </si>
  <si>
    <t>5958158030</t>
  </si>
  <si>
    <t>Podložka pryžová pod patu kolejnice WU 7 174x152x7 (Vossloh)</t>
  </si>
  <si>
    <t>1671041642</t>
  </si>
  <si>
    <t>28</t>
  </si>
  <si>
    <t>5905030010</t>
  </si>
  <si>
    <t>Ojedinělá výměna KL mimo lavičku lože otevřené. Poznámka: 1. V cenách jsou započteny náklady na ruční rozkopání, odstranění materiálu KL a uložení výzisku na terén nebo naložení na dopravní prostředek, přehození nového kameniva, úprava KL do profilu a případné snížení pod patou kolejnice. U výměny KL včetně lavičky jsou v ceně započteny náklady na případné uvolnění, posun a dotažení pražce. 2. V cenách nejsou obsaženy náklady na podbití pražce, dodávku a doplnění kameniva.</t>
  </si>
  <si>
    <t>1068855271</t>
  </si>
  <si>
    <t>"P2949" 9+9</t>
  </si>
  <si>
    <t>"P2953" 9</t>
  </si>
  <si>
    <t>"P2956" 9</t>
  </si>
  <si>
    <t>"P2957" 11</t>
  </si>
  <si>
    <t>29</t>
  </si>
  <si>
    <t>1307697646</t>
  </si>
  <si>
    <t>"štěrk" 3115,20</t>
  </si>
  <si>
    <t>30</t>
  </si>
  <si>
    <t>9902300700</t>
  </si>
  <si>
    <t>Doprava jednosměrná (např. nakupovaného materiálu) mechanizací o nosnosti přes 3,5 t sypanin (kameniva, písku, suti, dlažebních kostek, atd.) do 100 km Poznámka: 1. Ceny jsou určeny pro dopravu silničními i kolejovými vozidly.2.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</si>
  <si>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860449847</t>
  </si>
  <si>
    <t>nový mat (upevn.)</t>
  </si>
  <si>
    <t>0,374+0,032+0,084+0,007</t>
  </si>
  <si>
    <t>31</t>
  </si>
  <si>
    <t>-1918113208</t>
  </si>
  <si>
    <t>"nový mat - AB" 27,720</t>
  </si>
  <si>
    <t>32</t>
  </si>
  <si>
    <t>9902100400</t>
  </si>
  <si>
    <t>Doprava obousměrná (např. dodávek z vlastních zásob zhotovitele nebo objednatele nebo výzisku) mechanizací o nosnosti přes 3,5 t sypanin (kameniva, písku, suti, dlažebních kostek, atd.) do 40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</si>
  <si>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-1075458306</t>
  </si>
  <si>
    <t>"vybour. AB" 27,720</t>
  </si>
  <si>
    <t>"vybour. ŠL" 47*1,9</t>
  </si>
  <si>
    <t>"výzisk pryž.podl." 0,032+0,007</t>
  </si>
  <si>
    <t>33</t>
  </si>
  <si>
    <t>-2119932836</t>
  </si>
  <si>
    <t>34</t>
  </si>
  <si>
    <t>1445675334</t>
  </si>
  <si>
    <t>35</t>
  </si>
  <si>
    <t>1506326990</t>
  </si>
  <si>
    <t>ASP, pluh, bagr</t>
  </si>
  <si>
    <t>02 - SO 02 - PS Děčín východ</t>
  </si>
  <si>
    <t>-1674876357</t>
  </si>
  <si>
    <t>1.TK Ústí n/L Střekov - Sebuzín km 423,450 – 424,920</t>
  </si>
  <si>
    <t>1,470</t>
  </si>
  <si>
    <t>1.TK Ústí n/L Střekov - Sebuzín km 427,000 - 427,500</t>
  </si>
  <si>
    <t>1.TK Ústí n/L Střekov - Sebuzín km 427,900 - 428,400</t>
  </si>
  <si>
    <t>2.TK Sebuzín - Ústí n/L Střekov km 423,400 - 423,700</t>
  </si>
  <si>
    <t>2.TK Sebuzín - Ústí n/L Střekov km 424,800 - 424,900</t>
  </si>
  <si>
    <t>2.TK Sebuzín - Ústí n/L Střekov km 426,480 - 426,800</t>
  </si>
  <si>
    <t>0,320</t>
  </si>
  <si>
    <t>2.TK Sebuzín - Ústí n/L Střekov km 428,300 - 428,600</t>
  </si>
  <si>
    <t>2.SK žst. Ústí n/L Střekov km 430,320 - 431,185</t>
  </si>
  <si>
    <t>0,865</t>
  </si>
  <si>
    <t xml:space="preserve">1.TK ÚL Střekov  - V.Březno 433,650 – 433,730 a km 433,775 – 433,870</t>
  </si>
  <si>
    <t>0,175</t>
  </si>
  <si>
    <t xml:space="preserve">2.TK ÚL Střekov  - V.Březno km 437,500 – 438,000</t>
  </si>
  <si>
    <t xml:space="preserve">2.TK V.Březno  - Boletice + záhlaví žst. Boletice 449,000 – 449,565 </t>
  </si>
  <si>
    <t>0,565</t>
  </si>
  <si>
    <t xml:space="preserve">1.TK DC východ  - Boletice + záhlaví žst. Boletice 450,400 – 450,950</t>
  </si>
  <si>
    <t>0,550</t>
  </si>
  <si>
    <t xml:space="preserve">2.TK DC východ  - Boletice + záhlaví žst. Boletice 450,400 – 450,950</t>
  </si>
  <si>
    <t>14a SK v žst. DC východ - dolní 457,325 – 457,640</t>
  </si>
  <si>
    <t>0,315</t>
  </si>
  <si>
    <t>5909041020</t>
  </si>
  <si>
    <t>Úprava GPK výhybky směrové a výškové uspořádání pražce betonové. Poznámka: 1. V cenách jsou započteny náklady na nasazení strojní linky pro úpravu směrového a výškového uspořádání ASP metodou zmenšování chyb a úpravu KL pluhem včetně měření mezních stavebních odchylek dle ČSN, měření technologických veličin a předání tištěných výstupů objednateli. 2. V cenách nejsou obsaženy náklady doplnění a dodávku kameniva a snížení KL pod patou kolejnice.</t>
  </si>
  <si>
    <t>1384856201</t>
  </si>
  <si>
    <t xml:space="preserve">1.TK Ústí n/L Střekov  - V.Březno v.č.1</t>
  </si>
  <si>
    <t>64,79</t>
  </si>
  <si>
    <t>1787384480</t>
  </si>
  <si>
    <t>14a SK v žst. DC vých.d. v.č. 73 a 78</t>
  </si>
  <si>
    <t>2*62,39+50</t>
  </si>
  <si>
    <t>-1409250638</t>
  </si>
  <si>
    <t>25*33</t>
  </si>
  <si>
    <t>-468900291</t>
  </si>
  <si>
    <t>825*1,6</t>
  </si>
  <si>
    <t>-1419986463</t>
  </si>
  <si>
    <t>1107186178</t>
  </si>
  <si>
    <t>2003064411</t>
  </si>
  <si>
    <t>1688399986</t>
  </si>
  <si>
    <t>"P2987" 12,6</t>
  </si>
  <si>
    <t>-1913189029</t>
  </si>
  <si>
    <t>5913035220</t>
  </si>
  <si>
    <t>Demontáž celopryžové přejezdové konstrukce silně zatížené v koleji část vnitřní. Poznámka: 1. V cenách jsou započteny náklady na demontáž konstrukce, naložení na dopravní prostředek.</t>
  </si>
  <si>
    <t>864357766</t>
  </si>
  <si>
    <t>"P2989" 9+9</t>
  </si>
  <si>
    <t>5913040220</t>
  </si>
  <si>
    <t>Montáž celopryžové přejezdové konstrukce silně zatížené v koleji část vnitřní. Poznámka: 1. V cenách jsou započteny náklady na montáž konstrukce. 2. V cenách nejsou obsaženy náklady na dodávku materiálu.</t>
  </si>
  <si>
    <t>-847127746</t>
  </si>
  <si>
    <t>-837579536</t>
  </si>
  <si>
    <t>"P2990" 5+5</t>
  </si>
  <si>
    <t>-1016886641</t>
  </si>
  <si>
    <t>"P2988" 5</t>
  </si>
  <si>
    <t>5963104000R</t>
  </si>
  <si>
    <t>Přejezd železobetonový panel vnitřní</t>
  </si>
  <si>
    <t>-582597525</t>
  </si>
  <si>
    <t>1393389852</t>
  </si>
  <si>
    <t>1650784784</t>
  </si>
  <si>
    <t>"P2987" 32</t>
  </si>
  <si>
    <t>"P2988" 42</t>
  </si>
  <si>
    <t>"P2989" 45+80</t>
  </si>
  <si>
    <t>"P2990" 8+26</t>
  </si>
  <si>
    <t>-946079015</t>
  </si>
  <si>
    <t>-1413331224</t>
  </si>
  <si>
    <t>233*0,10*2,2</t>
  </si>
  <si>
    <t>928044433</t>
  </si>
  <si>
    <t>5908050005</t>
  </si>
  <si>
    <t>Výměna upevnění podkladnicového komplet. Poznámka: 1. V cenách jsou započteny náklady na demontáž, výměnu a montáž, ošetření součástí mazivem a naložení výzisku na dopravní prostředek. 2. V cenách nejsou obsaženy náklady na vrtání pražce a dodávku materiálu.</t>
  </si>
  <si>
    <t>1226368045</t>
  </si>
  <si>
    <t>"P2987" 88</t>
  </si>
  <si>
    <t>"P2988" 44</t>
  </si>
  <si>
    <t>"P2989" 68+68</t>
  </si>
  <si>
    <t>"P2990" 40+40</t>
  </si>
  <si>
    <t>-62167678</t>
  </si>
  <si>
    <t>-1785711121</t>
  </si>
  <si>
    <t>"nový mat - AB" 51,260</t>
  </si>
  <si>
    <t>255246191</t>
  </si>
  <si>
    <t>"štěrk" 1320</t>
  </si>
  <si>
    <t>-1938895090</t>
  </si>
  <si>
    <t>"nový mat (ŽS4)" 0,428</t>
  </si>
  <si>
    <t>9902401200</t>
  </si>
  <si>
    <t>Doprava jednosměrná (např. nakupovaného materiálu) mechanizací o nosnosti přes 3,5 t objemnějšího kusového materiálu (prefabrikátů, stožárů, výhybek, rozvaděčů, vybouraných hmot atd.) do 350 km Poznámka: 1. Ceny jsou určeny pro dopravu silničními i kolejovými vozidly.2.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</si>
  <si>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-1665231005</t>
  </si>
  <si>
    <t>nový mat (UNIS)</t>
  </si>
  <si>
    <t>5*0,650</t>
  </si>
  <si>
    <t>-764656251</t>
  </si>
  <si>
    <t>"vybour. AB" 51,260</t>
  </si>
  <si>
    <t>"vybour. ŠL" 18*1,9</t>
  </si>
  <si>
    <t>1595160926</t>
  </si>
  <si>
    <t>19,800+51,260</t>
  </si>
  <si>
    <t>1746063860</t>
  </si>
  <si>
    <t>03 - SO 03 - TO Ústí n. L. západ</t>
  </si>
  <si>
    <t>-2012505714</t>
  </si>
  <si>
    <t>ÚL záp. SK č. 2</t>
  </si>
  <si>
    <t>SK č.5A Trmice</t>
  </si>
  <si>
    <t xml:space="preserve">ÚL záp. SK č. 407 B </t>
  </si>
  <si>
    <t>0,240</t>
  </si>
  <si>
    <t xml:space="preserve">SK č.36X  spojka výhybek č. 36 a 39</t>
  </si>
  <si>
    <t xml:space="preserve">UL záp. SK č. 52 </t>
  </si>
  <si>
    <t>1,000</t>
  </si>
  <si>
    <t>UL záp. SK č. 57</t>
  </si>
  <si>
    <t>přípoj výh č. 801, 802</t>
  </si>
  <si>
    <t>0,400</t>
  </si>
  <si>
    <t>přípoj výh.č. 119</t>
  </si>
  <si>
    <t>-773218971</t>
  </si>
  <si>
    <t>"výh. ÚL záp" 805</t>
  </si>
  <si>
    <t>"výh. Chabařovice" 495</t>
  </si>
  <si>
    <t>1356057260</t>
  </si>
  <si>
    <t>26*33</t>
  </si>
  <si>
    <t>39671789</t>
  </si>
  <si>
    <t>858*1,6</t>
  </si>
  <si>
    <t>9902300100</t>
  </si>
  <si>
    <t>Doprava jednosměrná (např. nakupovaného materiálu) mechanizací o nosnosti přes 3,5 t sypanin (kameniva, písku, suti, dlažebních kostek, atd.) do 10 km Poznámka: 1. Ceny jsou určeny pro dopravu silničními i kolejovými vozidly.2.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</si>
  <si>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-1000032756</t>
  </si>
  <si>
    <t>-635955108</t>
  </si>
  <si>
    <t>-1594554532</t>
  </si>
  <si>
    <t>-667235282</t>
  </si>
  <si>
    <t>ASP, Pluh</t>
  </si>
  <si>
    <t>04 - SO 04 - TO Česká Kamenice</t>
  </si>
  <si>
    <t>773269442</t>
  </si>
  <si>
    <t xml:space="preserve">Děčín východ – Benešov n/Pl </t>
  </si>
  <si>
    <t>Benešov n/PL – Markvartice</t>
  </si>
  <si>
    <t>Markvartice - Česká Kamenice</t>
  </si>
  <si>
    <t>1,450</t>
  </si>
  <si>
    <t>Jedlová –Chřibská</t>
  </si>
  <si>
    <t>0,400+0,600</t>
  </si>
  <si>
    <t xml:space="preserve">žst Chřibská </t>
  </si>
  <si>
    <t>0,273</t>
  </si>
  <si>
    <t>žst Rybniště - přípoj</t>
  </si>
  <si>
    <t>-934288017</t>
  </si>
  <si>
    <t>žst Rybniště</t>
  </si>
  <si>
    <t>45,70</t>
  </si>
  <si>
    <t>-2134535782</t>
  </si>
  <si>
    <t>12*33</t>
  </si>
  <si>
    <t>1317938103</t>
  </si>
  <si>
    <t>396*1,6</t>
  </si>
  <si>
    <t>1919240657</t>
  </si>
  <si>
    <t>241145992</t>
  </si>
  <si>
    <t>"P2593" 3,6</t>
  </si>
  <si>
    <t>"P2594" 3,6</t>
  </si>
  <si>
    <t>-750939476</t>
  </si>
  <si>
    <t>925802005</t>
  </si>
  <si>
    <t>"P2581" 5</t>
  </si>
  <si>
    <t>"P2582" 7</t>
  </si>
  <si>
    <t>-1790864266</t>
  </si>
  <si>
    <t>-1046670392</t>
  </si>
  <si>
    <t>"P2582" 14</t>
  </si>
  <si>
    <t>208071326</t>
  </si>
  <si>
    <t>934567078</t>
  </si>
  <si>
    <t>1581308075</t>
  </si>
  <si>
    <t>"P2581" 4*1,5*2</t>
  </si>
  <si>
    <t>835803822</t>
  </si>
  <si>
    <t>909422354</t>
  </si>
  <si>
    <t>12*0,10*2,2</t>
  </si>
  <si>
    <t>-824453214</t>
  </si>
  <si>
    <t>"vybour. AB" 2,640</t>
  </si>
  <si>
    <t>9902100300</t>
  </si>
  <si>
    <t>Doprava obousměrná (např. dodávek z vlastních zásob zhotovitele nebo objednatele nebo výzisku) mechanizací o nosnosti přes 3,5 t sypanin (kameniva, písku, suti, dlažebních kostek, atd.) do 30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</si>
  <si>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1806625313</t>
  </si>
  <si>
    <t>"nový mat - AB" 2,640</t>
  </si>
  <si>
    <t>-189182676</t>
  </si>
  <si>
    <t>-1953349309</t>
  </si>
  <si>
    <t>ASP, Pluh, bagr</t>
  </si>
  <si>
    <t>651208512</t>
  </si>
  <si>
    <t>-412491464</t>
  </si>
  <si>
    <t>-1260148842</t>
  </si>
  <si>
    <t>023121001</t>
  </si>
  <si>
    <t>Projektové práce Projektová dokumentace - přípravné práce Zjednodušený projekt opravy koleje - V ceně jsou započteny náklady na vyhotovení projektové dokumentace podle požadavku objednatele v rozsahu pro ohlášení : 1) Technická zpráva; 2) Situace; 3) Podélný profil; 4) Vytyčovací výkres; 5) Seznam souřadnic vytyčovacích bodů.</t>
  </si>
  <si>
    <t>-1908215769</t>
  </si>
  <si>
    <t>TO ÚL západ</t>
  </si>
  <si>
    <t>SK č. 407B a výh. 801 a 802</t>
  </si>
  <si>
    <t>-1614236455</t>
  </si>
  <si>
    <t>98595386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</si>
</sst>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1">
    <xf numFmtId="0" fontId="0" fillId="0" borderId="0"/>
  </cellStyleXfs>
  <cellXfs count="28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horizontal="right" vertical="center"/>
    </xf>
    <xf numFmtId="4" fontId="26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7" fillId="0" borderId="14" xfId="0" applyNumberFormat="1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vertical="center"/>
    </xf>
    <xf numFmtId="166" fontId="27" fillId="0" borderId="0" xfId="0" applyNumberFormat="1" applyFont="1" applyBorder="1" applyAlignment="1" applyProtection="1">
      <alignment vertical="center"/>
    </xf>
    <xf numFmtId="4" fontId="27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7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horizontal="right" vertical="center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1" fillId="0" borderId="19" xfId="0" applyNumberFormat="1" applyFont="1" applyBorder="1" applyAlignment="1" applyProtection="1">
      <alignment vertical="center"/>
    </xf>
    <xf numFmtId="4" fontId="1" fillId="0" borderId="20" xfId="0" applyNumberFormat="1" applyFont="1" applyBorder="1" applyAlignment="1" applyProtection="1">
      <alignment vertical="center"/>
    </xf>
    <xf numFmtId="166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20" fillId="0" borderId="0" xfId="0" applyFont="1" applyAlignment="1">
      <alignment horizontal="left" vertical="center"/>
    </xf>
    <xf numFmtId="0" fontId="0" fillId="0" borderId="3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0" fillId="0" borderId="0" xfId="0" applyFont="1" applyAlignment="1" applyProtection="1">
      <alignment horizontal="left" vertical="center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3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4" fillId="0" borderId="22" xfId="0" applyFont="1" applyBorder="1" applyAlignment="1" applyProtection="1">
      <alignment horizontal="center" vertical="center"/>
    </xf>
    <xf numFmtId="49" fontId="34" fillId="0" borderId="22" xfId="0" applyNumberFormat="1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center" vertical="center" wrapText="1"/>
    </xf>
    <xf numFmtId="167" fontId="34" fillId="0" borderId="22" xfId="0" applyNumberFormat="1" applyFont="1" applyBorder="1" applyAlignment="1" applyProtection="1">
      <alignment vertical="center"/>
    </xf>
    <xf numFmtId="4" fontId="34" fillId="2" borderId="22" xfId="0" applyNumberFormat="1" applyFont="1" applyFill="1" applyBorder="1" applyAlignment="1" applyProtection="1">
      <alignment vertical="center"/>
      <protection locked="0"/>
    </xf>
    <xf numFmtId="4" fontId="34" fillId="0" borderId="22" xfId="0" applyNumberFormat="1" applyFont="1" applyBorder="1" applyAlignment="1" applyProtection="1">
      <alignment vertical="center"/>
    </xf>
    <xf numFmtId="0" fontId="35" fillId="0" borderId="22" xfId="0" applyFont="1" applyBorder="1" applyAlignment="1" applyProtection="1">
      <alignment vertical="center"/>
    </xf>
    <xf numFmtId="0" fontId="35" fillId="0" borderId="3" xfId="0" applyFont="1" applyBorder="1" applyAlignment="1">
      <alignment vertical="center"/>
    </xf>
    <xf numFmtId="0" fontId="34" fillId="2" borderId="14" xfId="0" applyFont="1" applyFill="1" applyBorder="1" applyAlignment="1" applyProtection="1">
      <alignment horizontal="left" vertical="center"/>
      <protection locked="0"/>
    </xf>
    <xf numFmtId="0" fontId="34" fillId="0" borderId="0" xfId="0" applyFont="1" applyBorder="1" applyAlignment="1" applyProtection="1">
      <alignment horizontal="center" vertical="center"/>
    </xf>
    <xf numFmtId="0" fontId="10" fillId="0" borderId="19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22" fillId="2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2" fillId="0" borderId="20" xfId="0" applyNumberFormat="1" applyFont="1" applyBorder="1" applyAlignment="1" applyProtection="1">
      <alignment vertical="center"/>
    </xf>
    <xf numFmtId="166" fontId="22" fillId="0" borderId="21" xfId="0" applyNumberFormat="1" applyFont="1" applyBorder="1" applyAlignment="1" applyProtection="1">
      <alignment vertical="center"/>
    </xf>
    <xf numFmtId="0" fontId="11" fillId="0" borderId="19" xfId="0" applyFont="1" applyBorder="1" applyAlignment="1" applyProtection="1">
      <alignment vertical="center"/>
    </xf>
    <xf numFmtId="0" fontId="11" fillId="0" borderId="20" xfId="0" applyFont="1" applyBorder="1" applyAlignment="1" applyProtection="1">
      <alignment vertical="center"/>
    </xf>
    <xf numFmtId="0" fontId="11" fillId="0" borderId="21" xfId="0" applyFont="1" applyBorder="1" applyAlignment="1" applyProtection="1">
      <alignment vertical="center"/>
    </xf>
    <xf numFmtId="0" fontId="36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1">
    <cellStyle name="Normal" xfId="0" builtinId="0" customBuiltin="1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worksheet" Target="worksheets/sheet15.xml" /><Relationship Id="rId16" Type="http://schemas.openxmlformats.org/officeDocument/2006/relationships/worksheet" Target="worksheets/sheet16.xml" /><Relationship Id="rId17" Type="http://schemas.openxmlformats.org/officeDocument/2006/relationships/worksheet" Target="worksheets/sheet17.xml" /><Relationship Id="rId18" Type="http://schemas.openxmlformats.org/officeDocument/2006/relationships/styles" Target="styles.xml" /><Relationship Id="rId19" Type="http://schemas.openxmlformats.org/officeDocument/2006/relationships/theme" Target="theme/theme1.xml" /><Relationship Id="rId20" Type="http://schemas.openxmlformats.org/officeDocument/2006/relationships/calcChain" Target="calcChain.xml" /><Relationship Id="rId21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19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20</v>
      </c>
      <c r="AL7" s="22"/>
      <c r="AM7" s="22"/>
      <c r="AN7" s="27" t="s">
        <v>19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21</v>
      </c>
      <c r="E8" s="22"/>
      <c r="F8" s="22"/>
      <c r="G8" s="22"/>
      <c r="H8" s="22"/>
      <c r="I8" s="22"/>
      <c r="J8" s="22"/>
      <c r="K8" s="27" t="s">
        <v>22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23</v>
      </c>
      <c r="AL8" s="22"/>
      <c r="AM8" s="22"/>
      <c r="AN8" s="33" t="s">
        <v>24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25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26</v>
      </c>
      <c r="AL10" s="22"/>
      <c r="AM10" s="22"/>
      <c r="AN10" s="27" t="s">
        <v>19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22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27</v>
      </c>
      <c r="AL11" s="22"/>
      <c r="AM11" s="22"/>
      <c r="AN11" s="27" t="s">
        <v>19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28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26</v>
      </c>
      <c r="AL13" s="22"/>
      <c r="AM13" s="22"/>
      <c r="AN13" s="34" t="s">
        <v>29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29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27</v>
      </c>
      <c r="AL14" s="22"/>
      <c r="AM14" s="22"/>
      <c r="AN14" s="34" t="s">
        <v>29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30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26</v>
      </c>
      <c r="AL16" s="22"/>
      <c r="AM16" s="22"/>
      <c r="AN16" s="27" t="s">
        <v>19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22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27</v>
      </c>
      <c r="AL17" s="22"/>
      <c r="AM17" s="22"/>
      <c r="AN17" s="27" t="s">
        <v>19</v>
      </c>
      <c r="AO17" s="22"/>
      <c r="AP17" s="22"/>
      <c r="AQ17" s="22"/>
      <c r="AR17" s="20"/>
      <c r="BE17" s="31"/>
      <c r="BS17" s="17" t="s">
        <v>31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32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26</v>
      </c>
      <c r="AL19" s="22"/>
      <c r="AM19" s="22"/>
      <c r="AN19" s="27" t="s">
        <v>19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33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27</v>
      </c>
      <c r="AL20" s="22"/>
      <c r="AM20" s="22"/>
      <c r="AN20" s="27" t="s">
        <v>19</v>
      </c>
      <c r="AO20" s="22"/>
      <c r="AP20" s="22"/>
      <c r="AQ20" s="22"/>
      <c r="AR20" s="20"/>
      <c r="BE20" s="31"/>
      <c r="BS20" s="17" t="s">
        <v>4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34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47.25" customHeight="1">
      <c r="B23" s="21"/>
      <c r="C23" s="22"/>
      <c r="D23" s="22"/>
      <c r="E23" s="36" t="s">
        <v>35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36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ROUND(AG54,2)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37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38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39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40</v>
      </c>
      <c r="E29" s="47"/>
      <c r="F29" s="32" t="s">
        <v>41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ROUND(AZ54,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ROUND(AV54,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42</v>
      </c>
      <c r="G30" s="47"/>
      <c r="H30" s="47"/>
      <c r="I30" s="47"/>
      <c r="J30" s="47"/>
      <c r="K30" s="47"/>
      <c r="L30" s="48">
        <v>0.14999999999999999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ROUND(BA54,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ROUND(AW54,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43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ROUND(BB54,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44</v>
      </c>
      <c r="G32" s="47"/>
      <c r="H32" s="47"/>
      <c r="I32" s="47"/>
      <c r="J32" s="47"/>
      <c r="K32" s="47"/>
      <c r="L32" s="48">
        <v>0.14999999999999999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ROUND(BC54,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45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ROUND(BD54,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3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8"/>
    </row>
    <row r="35" s="2" customFormat="1" ht="25.92" customHeight="1">
      <c r="A35" s="38"/>
      <c r="B35" s="39"/>
      <c r="C35" s="52"/>
      <c r="D35" s="53" t="s">
        <v>46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47</v>
      </c>
      <c r="U35" s="54"/>
      <c r="V35" s="54"/>
      <c r="W35" s="54"/>
      <c r="X35" s="56" t="s">
        <v>48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6.96" customHeight="1">
      <c r="A37" s="38"/>
      <c r="B37" s="59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44"/>
      <c r="BE37" s="38"/>
    </row>
    <row r="41" s="2" customFormat="1" ht="6.96" customHeight="1">
      <c r="A41" s="38"/>
      <c r="B41" s="61"/>
      <c r="C41" s="62"/>
      <c r="D41" s="62"/>
      <c r="E41" s="62"/>
      <c r="F41" s="62"/>
      <c r="G41" s="62"/>
      <c r="H41" s="62"/>
      <c r="I41" s="62"/>
      <c r="J41" s="62"/>
      <c r="K41" s="62"/>
      <c r="L41" s="62"/>
      <c r="M41" s="62"/>
      <c r="N41" s="62"/>
      <c r="O41" s="62"/>
      <c r="P41" s="62"/>
      <c r="Q41" s="62"/>
      <c r="R41" s="62"/>
      <c r="S41" s="62"/>
      <c r="T41" s="62"/>
      <c r="U41" s="62"/>
      <c r="V41" s="62"/>
      <c r="W41" s="62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62"/>
      <c r="AM41" s="62"/>
      <c r="AN41" s="62"/>
      <c r="AO41" s="62"/>
      <c r="AP41" s="62"/>
      <c r="AQ41" s="62"/>
      <c r="AR41" s="44"/>
      <c r="BE41" s="38"/>
    </row>
    <row r="42" s="2" customFormat="1" ht="24.96" customHeight="1">
      <c r="A42" s="38"/>
      <c r="B42" s="39"/>
      <c r="C42" s="23" t="s">
        <v>49</v>
      </c>
      <c r="D42" s="40"/>
      <c r="E42" s="40"/>
      <c r="F42" s="40"/>
      <c r="G42" s="40"/>
      <c r="H42" s="40"/>
      <c r="I42" s="40"/>
      <c r="J42" s="40"/>
      <c r="K42" s="40"/>
      <c r="L42" s="40"/>
      <c r="M42" s="40"/>
      <c r="N42" s="40"/>
      <c r="O42" s="40"/>
      <c r="P42" s="40"/>
      <c r="Q42" s="40"/>
      <c r="R42" s="40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  <c r="AF42" s="40"/>
      <c r="AG42" s="40"/>
      <c r="AH42" s="40"/>
      <c r="AI42" s="40"/>
      <c r="AJ42" s="40"/>
      <c r="AK42" s="40"/>
      <c r="AL42" s="40"/>
      <c r="AM42" s="40"/>
      <c r="AN42" s="40"/>
      <c r="AO42" s="40"/>
      <c r="AP42" s="40"/>
      <c r="AQ42" s="40"/>
      <c r="AR42" s="44"/>
      <c r="BE42" s="38"/>
    </row>
    <row r="43" s="2" customFormat="1" ht="6.96" customHeight="1">
      <c r="A43" s="38"/>
      <c r="B43" s="39"/>
      <c r="C43" s="40"/>
      <c r="D43" s="40"/>
      <c r="E43" s="40"/>
      <c r="F43" s="40"/>
      <c r="G43" s="40"/>
      <c r="H43" s="40"/>
      <c r="I43" s="40"/>
      <c r="J43" s="40"/>
      <c r="K43" s="40"/>
      <c r="L43" s="40"/>
      <c r="M43" s="40"/>
      <c r="N43" s="40"/>
      <c r="O43" s="40"/>
      <c r="P43" s="40"/>
      <c r="Q43" s="40"/>
      <c r="R43" s="40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40"/>
      <c r="AD43" s="40"/>
      <c r="AE43" s="40"/>
      <c r="AF43" s="40"/>
      <c r="AG43" s="40"/>
      <c r="AH43" s="40"/>
      <c r="AI43" s="40"/>
      <c r="AJ43" s="40"/>
      <c r="AK43" s="40"/>
      <c r="AL43" s="40"/>
      <c r="AM43" s="40"/>
      <c r="AN43" s="40"/>
      <c r="AO43" s="40"/>
      <c r="AP43" s="40"/>
      <c r="AQ43" s="40"/>
      <c r="AR43" s="44"/>
      <c r="BE43" s="38"/>
    </row>
    <row r="44" s="4" customFormat="1" ht="12" customHeight="1">
      <c r="A44" s="4"/>
      <c r="B44" s="63"/>
      <c r="C44" s="32" t="s">
        <v>13</v>
      </c>
      <c r="D44" s="64"/>
      <c r="E44" s="64"/>
      <c r="F44" s="64"/>
      <c r="G44" s="64"/>
      <c r="H44" s="64"/>
      <c r="I44" s="64"/>
      <c r="J44" s="64"/>
      <c r="K44" s="64"/>
      <c r="L44" s="64">
        <f>K5</f>
        <v>0</v>
      </c>
      <c r="M44" s="64"/>
      <c r="N44" s="64"/>
      <c r="O44" s="64"/>
      <c r="P44" s="64"/>
      <c r="Q44" s="64"/>
      <c r="R44" s="64"/>
      <c r="S44" s="64"/>
      <c r="T44" s="64"/>
      <c r="U44" s="64"/>
      <c r="V44" s="64"/>
      <c r="W44" s="64"/>
      <c r="X44" s="64"/>
      <c r="Y44" s="64"/>
      <c r="Z44" s="64"/>
      <c r="AA44" s="64"/>
      <c r="AB44" s="64"/>
      <c r="AC44" s="64"/>
      <c r="AD44" s="64"/>
      <c r="AE44" s="64"/>
      <c r="AF44" s="64"/>
      <c r="AG44" s="64"/>
      <c r="AH44" s="64"/>
      <c r="AI44" s="64"/>
      <c r="AJ44" s="64"/>
      <c r="AK44" s="64"/>
      <c r="AL44" s="64"/>
      <c r="AM44" s="64"/>
      <c r="AN44" s="64"/>
      <c r="AO44" s="64"/>
      <c r="AP44" s="64"/>
      <c r="AQ44" s="64"/>
      <c r="AR44" s="65"/>
      <c r="BE44" s="4"/>
    </row>
    <row r="45" s="5" customFormat="1" ht="36.96" customHeight="1">
      <c r="A45" s="5"/>
      <c r="B45" s="66"/>
      <c r="C45" s="67" t="s">
        <v>16</v>
      </c>
      <c r="D45" s="68"/>
      <c r="E45" s="68"/>
      <c r="F45" s="68"/>
      <c r="G45" s="68"/>
      <c r="H45" s="68"/>
      <c r="I45" s="68"/>
      <c r="J45" s="68"/>
      <c r="K45" s="68"/>
      <c r="L45" s="69">
        <f>K6</f>
        <v>0</v>
      </c>
      <c r="M45" s="68"/>
      <c r="N45" s="68"/>
      <c r="O45" s="68"/>
      <c r="P45" s="68"/>
      <c r="Q45" s="68"/>
      <c r="R45" s="68"/>
      <c r="S45" s="68"/>
      <c r="T45" s="68"/>
      <c r="U45" s="68"/>
      <c r="V45" s="68"/>
      <c r="W45" s="68"/>
      <c r="X45" s="68"/>
      <c r="Y45" s="68"/>
      <c r="Z45" s="68"/>
      <c r="AA45" s="68"/>
      <c r="AB45" s="68"/>
      <c r="AC45" s="68"/>
      <c r="AD45" s="68"/>
      <c r="AE45" s="68"/>
      <c r="AF45" s="68"/>
      <c r="AG45" s="68"/>
      <c r="AH45" s="68"/>
      <c r="AI45" s="68"/>
      <c r="AJ45" s="68"/>
      <c r="AK45" s="68"/>
      <c r="AL45" s="68"/>
      <c r="AM45" s="68"/>
      <c r="AN45" s="68"/>
      <c r="AO45" s="68"/>
      <c r="AP45" s="68"/>
      <c r="AQ45" s="68"/>
      <c r="AR45" s="70"/>
      <c r="BE45" s="5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40"/>
      <c r="M46" s="40"/>
      <c r="N46" s="40"/>
      <c r="O46" s="40"/>
      <c r="P46" s="40"/>
      <c r="Q46" s="40"/>
      <c r="R46" s="40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  <c r="AF46" s="40"/>
      <c r="AG46" s="40"/>
      <c r="AH46" s="40"/>
      <c r="AI46" s="40"/>
      <c r="AJ46" s="40"/>
      <c r="AK46" s="40"/>
      <c r="AL46" s="40"/>
      <c r="AM46" s="40"/>
      <c r="AN46" s="40"/>
      <c r="AO46" s="40"/>
      <c r="AP46" s="40"/>
      <c r="AQ46" s="40"/>
      <c r="AR46" s="44"/>
      <c r="BE46" s="38"/>
    </row>
    <row r="47" s="2" customFormat="1" ht="12" customHeight="1">
      <c r="A47" s="38"/>
      <c r="B47" s="39"/>
      <c r="C47" s="32" t="s">
        <v>21</v>
      </c>
      <c r="D47" s="40"/>
      <c r="E47" s="40"/>
      <c r="F47" s="40"/>
      <c r="G47" s="40"/>
      <c r="H47" s="40"/>
      <c r="I47" s="40"/>
      <c r="J47" s="40"/>
      <c r="K47" s="40"/>
      <c r="L47" s="71">
        <f>IF(K8="","",K8)</f>
        <v>0</v>
      </c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  <c r="AF47" s="40"/>
      <c r="AG47" s="40"/>
      <c r="AH47" s="40"/>
      <c r="AI47" s="32" t="s">
        <v>23</v>
      </c>
      <c r="AJ47" s="40"/>
      <c r="AK47" s="40"/>
      <c r="AL47" s="40"/>
      <c r="AM47" s="72">
        <f>IF(AN8= "","",AN8)</f>
        <v>0</v>
      </c>
      <c r="AN47" s="72"/>
      <c r="AO47" s="40"/>
      <c r="AP47" s="40"/>
      <c r="AQ47" s="40"/>
      <c r="AR47" s="44"/>
      <c r="BE47" s="38"/>
    </row>
    <row r="48" s="2" customFormat="1" ht="6.96" customHeight="1">
      <c r="A48" s="38"/>
      <c r="B48" s="39"/>
      <c r="C48" s="40"/>
      <c r="D48" s="40"/>
      <c r="E48" s="40"/>
      <c r="F48" s="40"/>
      <c r="G48" s="40"/>
      <c r="H48" s="40"/>
      <c r="I48" s="40"/>
      <c r="J48" s="40"/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  <c r="AF48" s="40"/>
      <c r="AG48" s="40"/>
      <c r="AH48" s="40"/>
      <c r="AI48" s="40"/>
      <c r="AJ48" s="40"/>
      <c r="AK48" s="40"/>
      <c r="AL48" s="40"/>
      <c r="AM48" s="40"/>
      <c r="AN48" s="40"/>
      <c r="AO48" s="40"/>
      <c r="AP48" s="40"/>
      <c r="AQ48" s="40"/>
      <c r="AR48" s="44"/>
      <c r="BE48" s="38"/>
    </row>
    <row r="49" s="2" customFormat="1" ht="15.15" customHeight="1">
      <c r="A49" s="38"/>
      <c r="B49" s="39"/>
      <c r="C49" s="32" t="s">
        <v>25</v>
      </c>
      <c r="D49" s="40"/>
      <c r="E49" s="40"/>
      <c r="F49" s="40"/>
      <c r="G49" s="40"/>
      <c r="H49" s="40"/>
      <c r="I49" s="40"/>
      <c r="J49" s="40"/>
      <c r="K49" s="40"/>
      <c r="L49" s="64">
        <f>IF(E11= "","",E11)</f>
        <v>0</v>
      </c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  <c r="AF49" s="40"/>
      <c r="AG49" s="40"/>
      <c r="AH49" s="40"/>
      <c r="AI49" s="32" t="s">
        <v>30</v>
      </c>
      <c r="AJ49" s="40"/>
      <c r="AK49" s="40"/>
      <c r="AL49" s="40"/>
      <c r="AM49" s="73">
        <f>IF(E17="","",E17)</f>
        <v>0</v>
      </c>
      <c r="AN49" s="64"/>
      <c r="AO49" s="64"/>
      <c r="AP49" s="64"/>
      <c r="AQ49" s="40"/>
      <c r="AR49" s="44"/>
      <c r="AS49" s="74" t="s">
        <v>50</v>
      </c>
      <c r="AT49" s="75"/>
      <c r="AU49" s="76"/>
      <c r="AV49" s="76"/>
      <c r="AW49" s="76"/>
      <c r="AX49" s="76"/>
      <c r="AY49" s="76"/>
      <c r="AZ49" s="76"/>
      <c r="BA49" s="76"/>
      <c r="BB49" s="76"/>
      <c r="BC49" s="76"/>
      <c r="BD49" s="77"/>
      <c r="BE49" s="38"/>
    </row>
    <row r="50" s="2" customFormat="1" ht="15.15" customHeight="1">
      <c r="A50" s="38"/>
      <c r="B50" s="39"/>
      <c r="C50" s="32" t="s">
        <v>28</v>
      </c>
      <c r="D50" s="40"/>
      <c r="E50" s="40"/>
      <c r="F50" s="40"/>
      <c r="G50" s="40"/>
      <c r="H50" s="40"/>
      <c r="I50" s="40"/>
      <c r="J50" s="40"/>
      <c r="K50" s="40"/>
      <c r="L50" s="64">
        <f>IF(E14= "Vyplň údaj","",E14)</f>
        <v>0</v>
      </c>
      <c r="M50" s="40"/>
      <c r="N50" s="40"/>
      <c r="O50" s="40"/>
      <c r="P50" s="40"/>
      <c r="Q50" s="40"/>
      <c r="R50" s="40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  <c r="AF50" s="40"/>
      <c r="AG50" s="40"/>
      <c r="AH50" s="40"/>
      <c r="AI50" s="32" t="s">
        <v>32</v>
      </c>
      <c r="AJ50" s="40"/>
      <c r="AK50" s="40"/>
      <c r="AL50" s="40"/>
      <c r="AM50" s="73">
        <f>IF(E20="","",E20)</f>
        <v>0</v>
      </c>
      <c r="AN50" s="64"/>
      <c r="AO50" s="64"/>
      <c r="AP50" s="64"/>
      <c r="AQ50" s="40"/>
      <c r="AR50" s="44"/>
      <c r="AS50" s="78"/>
      <c r="AT50" s="79"/>
      <c r="AU50" s="80"/>
      <c r="AV50" s="80"/>
      <c r="AW50" s="80"/>
      <c r="AX50" s="80"/>
      <c r="AY50" s="80"/>
      <c r="AZ50" s="80"/>
      <c r="BA50" s="80"/>
      <c r="BB50" s="80"/>
      <c r="BC50" s="80"/>
      <c r="BD50" s="81"/>
      <c r="BE50" s="38"/>
    </row>
    <row r="51" s="2" customFormat="1" ht="10.8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40"/>
      <c r="M51" s="40"/>
      <c r="N51" s="40"/>
      <c r="O51" s="40"/>
      <c r="P51" s="40"/>
      <c r="Q51" s="40"/>
      <c r="R51" s="40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  <c r="AF51" s="40"/>
      <c r="AG51" s="40"/>
      <c r="AH51" s="40"/>
      <c r="AI51" s="40"/>
      <c r="AJ51" s="40"/>
      <c r="AK51" s="40"/>
      <c r="AL51" s="40"/>
      <c r="AM51" s="40"/>
      <c r="AN51" s="40"/>
      <c r="AO51" s="40"/>
      <c r="AP51" s="40"/>
      <c r="AQ51" s="40"/>
      <c r="AR51" s="44"/>
      <c r="AS51" s="82"/>
      <c r="AT51" s="83"/>
      <c r="AU51" s="84"/>
      <c r="AV51" s="84"/>
      <c r="AW51" s="84"/>
      <c r="AX51" s="84"/>
      <c r="AY51" s="84"/>
      <c r="AZ51" s="84"/>
      <c r="BA51" s="84"/>
      <c r="BB51" s="84"/>
      <c r="BC51" s="84"/>
      <c r="BD51" s="85"/>
      <c r="BE51" s="38"/>
    </row>
    <row r="52" s="2" customFormat="1" ht="29.28" customHeight="1">
      <c r="A52" s="38"/>
      <c r="B52" s="39"/>
      <c r="C52" s="86" t="s">
        <v>51</v>
      </c>
      <c r="D52" s="87"/>
      <c r="E52" s="87"/>
      <c r="F52" s="87"/>
      <c r="G52" s="87"/>
      <c r="H52" s="88"/>
      <c r="I52" s="89" t="s">
        <v>52</v>
      </c>
      <c r="J52" s="87"/>
      <c r="K52" s="87"/>
      <c r="L52" s="87"/>
      <c r="M52" s="87"/>
      <c r="N52" s="87"/>
      <c r="O52" s="87"/>
      <c r="P52" s="87"/>
      <c r="Q52" s="87"/>
      <c r="R52" s="87"/>
      <c r="S52" s="87"/>
      <c r="T52" s="87"/>
      <c r="U52" s="87"/>
      <c r="V52" s="87"/>
      <c r="W52" s="87"/>
      <c r="X52" s="87"/>
      <c r="Y52" s="87"/>
      <c r="Z52" s="87"/>
      <c r="AA52" s="87"/>
      <c r="AB52" s="87"/>
      <c r="AC52" s="87"/>
      <c r="AD52" s="87"/>
      <c r="AE52" s="87"/>
      <c r="AF52" s="87"/>
      <c r="AG52" s="90" t="s">
        <v>53</v>
      </c>
      <c r="AH52" s="87"/>
      <c r="AI52" s="87"/>
      <c r="AJ52" s="87"/>
      <c r="AK52" s="87"/>
      <c r="AL52" s="87"/>
      <c r="AM52" s="87"/>
      <c r="AN52" s="89" t="s">
        <v>54</v>
      </c>
      <c r="AO52" s="87"/>
      <c r="AP52" s="87"/>
      <c r="AQ52" s="91" t="s">
        <v>55</v>
      </c>
      <c r="AR52" s="44"/>
      <c r="AS52" s="92" t="s">
        <v>56</v>
      </c>
      <c r="AT52" s="93" t="s">
        <v>57</v>
      </c>
      <c r="AU52" s="93" t="s">
        <v>58</v>
      </c>
      <c r="AV52" s="93" t="s">
        <v>59</v>
      </c>
      <c r="AW52" s="93" t="s">
        <v>60</v>
      </c>
      <c r="AX52" s="93" t="s">
        <v>61</v>
      </c>
      <c r="AY52" s="93" t="s">
        <v>62</v>
      </c>
      <c r="AZ52" s="93" t="s">
        <v>63</v>
      </c>
      <c r="BA52" s="93" t="s">
        <v>64</v>
      </c>
      <c r="BB52" s="93" t="s">
        <v>65</v>
      </c>
      <c r="BC52" s="93" t="s">
        <v>66</v>
      </c>
      <c r="BD52" s="94" t="s">
        <v>67</v>
      </c>
      <c r="BE52" s="38"/>
    </row>
    <row r="53" s="2" customFormat="1" ht="10.8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40"/>
      <c r="M53" s="40"/>
      <c r="N53" s="40"/>
      <c r="O53" s="40"/>
      <c r="P53" s="40"/>
      <c r="Q53" s="40"/>
      <c r="R53" s="40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  <c r="AF53" s="40"/>
      <c r="AG53" s="40"/>
      <c r="AH53" s="40"/>
      <c r="AI53" s="40"/>
      <c r="AJ53" s="40"/>
      <c r="AK53" s="40"/>
      <c r="AL53" s="40"/>
      <c r="AM53" s="40"/>
      <c r="AN53" s="40"/>
      <c r="AO53" s="40"/>
      <c r="AP53" s="40"/>
      <c r="AQ53" s="40"/>
      <c r="AR53" s="44"/>
      <c r="AS53" s="95"/>
      <c r="AT53" s="96"/>
      <c r="AU53" s="96"/>
      <c r="AV53" s="96"/>
      <c r="AW53" s="96"/>
      <c r="AX53" s="96"/>
      <c r="AY53" s="96"/>
      <c r="AZ53" s="96"/>
      <c r="BA53" s="96"/>
      <c r="BB53" s="96"/>
      <c r="BC53" s="96"/>
      <c r="BD53" s="97"/>
      <c r="BE53" s="38"/>
    </row>
    <row r="54" s="6" customFormat="1" ht="32.4" customHeight="1">
      <c r="A54" s="6"/>
      <c r="B54" s="98"/>
      <c r="C54" s="99" t="s">
        <v>68</v>
      </c>
      <c r="D54" s="100"/>
      <c r="E54" s="100"/>
      <c r="F54" s="100"/>
      <c r="G54" s="100"/>
      <c r="H54" s="100"/>
      <c r="I54" s="100"/>
      <c r="J54" s="100"/>
      <c r="K54" s="100"/>
      <c r="L54" s="100"/>
      <c r="M54" s="100"/>
      <c r="N54" s="100"/>
      <c r="O54" s="100"/>
      <c r="P54" s="100"/>
      <c r="Q54" s="100"/>
      <c r="R54" s="100"/>
      <c r="S54" s="100"/>
      <c r="T54" s="100"/>
      <c r="U54" s="100"/>
      <c r="V54" s="100"/>
      <c r="W54" s="100"/>
      <c r="X54" s="100"/>
      <c r="Y54" s="100"/>
      <c r="Z54" s="100"/>
      <c r="AA54" s="100"/>
      <c r="AB54" s="100"/>
      <c r="AC54" s="100"/>
      <c r="AD54" s="100"/>
      <c r="AE54" s="100"/>
      <c r="AF54" s="100"/>
      <c r="AG54" s="101">
        <f>ROUND(AG55+AG68,2)</f>
        <v>0</v>
      </c>
      <c r="AH54" s="101"/>
      <c r="AI54" s="101"/>
      <c r="AJ54" s="101"/>
      <c r="AK54" s="101"/>
      <c r="AL54" s="101"/>
      <c r="AM54" s="101"/>
      <c r="AN54" s="102">
        <f>SUM(AG54,AT54)</f>
        <v>0</v>
      </c>
      <c r="AO54" s="102"/>
      <c r="AP54" s="102"/>
      <c r="AQ54" s="103" t="s">
        <v>19</v>
      </c>
      <c r="AR54" s="104"/>
      <c r="AS54" s="105">
        <f>ROUND(AS55+AS68,2)</f>
        <v>0</v>
      </c>
      <c r="AT54" s="106">
        <f>ROUND(SUM(AV54:AW54),2)</f>
        <v>0</v>
      </c>
      <c r="AU54" s="107">
        <f>ROUND(AU55+AU68,5)</f>
        <v>0</v>
      </c>
      <c r="AV54" s="106">
        <f>ROUND(AZ54*L29,2)</f>
        <v>0</v>
      </c>
      <c r="AW54" s="106">
        <f>ROUND(BA54*L30,2)</f>
        <v>0</v>
      </c>
      <c r="AX54" s="106">
        <f>ROUND(BB54*L29,2)</f>
        <v>0</v>
      </c>
      <c r="AY54" s="106">
        <f>ROUND(BC54*L30,2)</f>
        <v>0</v>
      </c>
      <c r="AZ54" s="106">
        <f>ROUND(AZ55+AZ68,2)</f>
        <v>0</v>
      </c>
      <c r="BA54" s="106">
        <f>ROUND(BA55+BA68,2)</f>
        <v>0</v>
      </c>
      <c r="BB54" s="106">
        <f>ROUND(BB55+BB68,2)</f>
        <v>0</v>
      </c>
      <c r="BC54" s="106">
        <f>ROUND(BC55+BC68,2)</f>
        <v>0</v>
      </c>
      <c r="BD54" s="108">
        <f>ROUND(BD55+BD68,2)</f>
        <v>0</v>
      </c>
      <c r="BE54" s="6"/>
      <c r="BS54" s="109" t="s">
        <v>69</v>
      </c>
      <c r="BT54" s="109" t="s">
        <v>70</v>
      </c>
      <c r="BU54" s="110" t="s">
        <v>71</v>
      </c>
      <c r="BV54" s="109" t="s">
        <v>72</v>
      </c>
      <c r="BW54" s="109" t="s">
        <v>5</v>
      </c>
      <c r="BX54" s="109" t="s">
        <v>73</v>
      </c>
      <c r="CL54" s="109" t="s">
        <v>19</v>
      </c>
    </row>
    <row r="55" s="7" customFormat="1" ht="16.5" customHeight="1">
      <c r="A55" s="7"/>
      <c r="B55" s="111"/>
      <c r="C55" s="112"/>
      <c r="D55" s="113" t="s">
        <v>74</v>
      </c>
      <c r="E55" s="113"/>
      <c r="F55" s="113"/>
      <c r="G55" s="113"/>
      <c r="H55" s="113"/>
      <c r="I55" s="114"/>
      <c r="J55" s="113" t="s">
        <v>75</v>
      </c>
      <c r="K55" s="113"/>
      <c r="L55" s="113"/>
      <c r="M55" s="113"/>
      <c r="N55" s="113"/>
      <c r="O55" s="113"/>
      <c r="P55" s="113"/>
      <c r="Q55" s="113"/>
      <c r="R55" s="113"/>
      <c r="S55" s="113"/>
      <c r="T55" s="113"/>
      <c r="U55" s="113"/>
      <c r="V55" s="113"/>
      <c r="W55" s="113"/>
      <c r="X55" s="113"/>
      <c r="Y55" s="113"/>
      <c r="Z55" s="113"/>
      <c r="AA55" s="113"/>
      <c r="AB55" s="113"/>
      <c r="AC55" s="113"/>
      <c r="AD55" s="113"/>
      <c r="AE55" s="113"/>
      <c r="AF55" s="113"/>
      <c r="AG55" s="115">
        <f>ROUND(AG56+AG67,2)</f>
        <v>0</v>
      </c>
      <c r="AH55" s="114"/>
      <c r="AI55" s="114"/>
      <c r="AJ55" s="114"/>
      <c r="AK55" s="114"/>
      <c r="AL55" s="114"/>
      <c r="AM55" s="114"/>
      <c r="AN55" s="116">
        <f>SUM(AG55,AT55)</f>
        <v>0</v>
      </c>
      <c r="AO55" s="114"/>
      <c r="AP55" s="114"/>
      <c r="AQ55" s="117" t="s">
        <v>76</v>
      </c>
      <c r="AR55" s="118"/>
      <c r="AS55" s="119">
        <f>ROUND(AS56+AS67,2)</f>
        <v>0</v>
      </c>
      <c r="AT55" s="120">
        <f>ROUND(SUM(AV55:AW55),2)</f>
        <v>0</v>
      </c>
      <c r="AU55" s="121">
        <f>ROUND(AU56+AU67,5)</f>
        <v>0</v>
      </c>
      <c r="AV55" s="120">
        <f>ROUND(AZ55*L29,2)</f>
        <v>0</v>
      </c>
      <c r="AW55" s="120">
        <f>ROUND(BA55*L30,2)</f>
        <v>0</v>
      </c>
      <c r="AX55" s="120">
        <f>ROUND(BB55*L29,2)</f>
        <v>0</v>
      </c>
      <c r="AY55" s="120">
        <f>ROUND(BC55*L30,2)</f>
        <v>0</v>
      </c>
      <c r="AZ55" s="120">
        <f>ROUND(AZ56+AZ67,2)</f>
        <v>0</v>
      </c>
      <c r="BA55" s="120">
        <f>ROUND(BA56+BA67,2)</f>
        <v>0</v>
      </c>
      <c r="BB55" s="120">
        <f>ROUND(BB56+BB67,2)</f>
        <v>0</v>
      </c>
      <c r="BC55" s="120">
        <f>ROUND(BC56+BC67,2)</f>
        <v>0</v>
      </c>
      <c r="BD55" s="122">
        <f>ROUND(BD56+BD67,2)</f>
        <v>0</v>
      </c>
      <c r="BE55" s="7"/>
      <c r="BS55" s="123" t="s">
        <v>69</v>
      </c>
      <c r="BT55" s="123" t="s">
        <v>77</v>
      </c>
      <c r="BU55" s="123" t="s">
        <v>71</v>
      </c>
      <c r="BV55" s="123" t="s">
        <v>72</v>
      </c>
      <c r="BW55" s="123" t="s">
        <v>78</v>
      </c>
      <c r="BX55" s="123" t="s">
        <v>5</v>
      </c>
      <c r="CL55" s="123" t="s">
        <v>19</v>
      </c>
      <c r="CM55" s="123" t="s">
        <v>79</v>
      </c>
    </row>
    <row r="56" s="4" customFormat="1" ht="16.5" customHeight="1">
      <c r="A56" s="4"/>
      <c r="B56" s="63"/>
      <c r="C56" s="124"/>
      <c r="D56" s="124"/>
      <c r="E56" s="125" t="s">
        <v>77</v>
      </c>
      <c r="F56" s="125"/>
      <c r="G56" s="125"/>
      <c r="H56" s="125"/>
      <c r="I56" s="125"/>
      <c r="J56" s="124"/>
      <c r="K56" s="125" t="s">
        <v>80</v>
      </c>
      <c r="L56" s="125"/>
      <c r="M56" s="125"/>
      <c r="N56" s="125"/>
      <c r="O56" s="125"/>
      <c r="P56" s="125"/>
      <c r="Q56" s="125"/>
      <c r="R56" s="125"/>
      <c r="S56" s="125"/>
      <c r="T56" s="125"/>
      <c r="U56" s="125"/>
      <c r="V56" s="125"/>
      <c r="W56" s="125"/>
      <c r="X56" s="125"/>
      <c r="Y56" s="125"/>
      <c r="Z56" s="125"/>
      <c r="AA56" s="125"/>
      <c r="AB56" s="125"/>
      <c r="AC56" s="125"/>
      <c r="AD56" s="125"/>
      <c r="AE56" s="125"/>
      <c r="AF56" s="125"/>
      <c r="AG56" s="126">
        <f>ROUND(SUM(AG57:AG66),2)</f>
        <v>0</v>
      </c>
      <c r="AH56" s="124"/>
      <c r="AI56" s="124"/>
      <c r="AJ56" s="124"/>
      <c r="AK56" s="124"/>
      <c r="AL56" s="124"/>
      <c r="AM56" s="124"/>
      <c r="AN56" s="127">
        <f>SUM(AG56,AT56)</f>
        <v>0</v>
      </c>
      <c r="AO56" s="124"/>
      <c r="AP56" s="124"/>
      <c r="AQ56" s="128" t="s">
        <v>81</v>
      </c>
      <c r="AR56" s="65"/>
      <c r="AS56" s="129">
        <f>ROUND(SUM(AS57:AS66),2)</f>
        <v>0</v>
      </c>
      <c r="AT56" s="130">
        <f>ROUND(SUM(AV56:AW56),2)</f>
        <v>0</v>
      </c>
      <c r="AU56" s="131">
        <f>ROUND(SUM(AU57:AU66),5)</f>
        <v>0</v>
      </c>
      <c r="AV56" s="130">
        <f>ROUND(AZ56*L29,2)</f>
        <v>0</v>
      </c>
      <c r="AW56" s="130">
        <f>ROUND(BA56*L30,2)</f>
        <v>0</v>
      </c>
      <c r="AX56" s="130">
        <f>ROUND(BB56*L29,2)</f>
        <v>0</v>
      </c>
      <c r="AY56" s="130">
        <f>ROUND(BC56*L30,2)</f>
        <v>0</v>
      </c>
      <c r="AZ56" s="130">
        <f>ROUND(SUM(AZ57:AZ66),2)</f>
        <v>0</v>
      </c>
      <c r="BA56" s="130">
        <f>ROUND(SUM(BA57:BA66),2)</f>
        <v>0</v>
      </c>
      <c r="BB56" s="130">
        <f>ROUND(SUM(BB57:BB66),2)</f>
        <v>0</v>
      </c>
      <c r="BC56" s="130">
        <f>ROUND(SUM(BC57:BC66),2)</f>
        <v>0</v>
      </c>
      <c r="BD56" s="132">
        <f>ROUND(SUM(BD57:BD66),2)</f>
        <v>0</v>
      </c>
      <c r="BE56" s="4"/>
      <c r="BS56" s="133" t="s">
        <v>69</v>
      </c>
      <c r="BT56" s="133" t="s">
        <v>79</v>
      </c>
      <c r="BU56" s="133" t="s">
        <v>71</v>
      </c>
      <c r="BV56" s="133" t="s">
        <v>72</v>
      </c>
      <c r="BW56" s="133" t="s">
        <v>82</v>
      </c>
      <c r="BX56" s="133" t="s">
        <v>78</v>
      </c>
      <c r="CL56" s="133" t="s">
        <v>19</v>
      </c>
    </row>
    <row r="57" s="4" customFormat="1" ht="16.5" customHeight="1">
      <c r="A57" s="4"/>
      <c r="B57" s="63"/>
      <c r="C57" s="124"/>
      <c r="D57" s="124"/>
      <c r="E57" s="124"/>
      <c r="F57" s="125" t="s">
        <v>83</v>
      </c>
      <c r="G57" s="125"/>
      <c r="H57" s="125"/>
      <c r="I57" s="125"/>
      <c r="J57" s="125"/>
      <c r="K57" s="124"/>
      <c r="L57" s="125" t="s">
        <v>84</v>
      </c>
      <c r="M57" s="125"/>
      <c r="N57" s="125"/>
      <c r="O57" s="125"/>
      <c r="P57" s="125"/>
      <c r="Q57" s="125"/>
      <c r="R57" s="125"/>
      <c r="S57" s="125"/>
      <c r="T57" s="125"/>
      <c r="U57" s="125"/>
      <c r="V57" s="125"/>
      <c r="W57" s="125"/>
      <c r="X57" s="125"/>
      <c r="Y57" s="125"/>
      <c r="Z57" s="125"/>
      <c r="AA57" s="125"/>
      <c r="AB57" s="125"/>
      <c r="AC57" s="125"/>
      <c r="AD57" s="125"/>
      <c r="AE57" s="125"/>
      <c r="AF57" s="125"/>
      <c r="AG57" s="127">
        <f>'01 - SO 01 - TO Roudnice ...'!J34</f>
        <v>0</v>
      </c>
      <c r="AH57" s="124"/>
      <c r="AI57" s="124"/>
      <c r="AJ57" s="124"/>
      <c r="AK57" s="124"/>
      <c r="AL57" s="124"/>
      <c r="AM57" s="124"/>
      <c r="AN57" s="127">
        <f>SUM(AG57,AT57)</f>
        <v>0</v>
      </c>
      <c r="AO57" s="124"/>
      <c r="AP57" s="124"/>
      <c r="AQ57" s="128" t="s">
        <v>81</v>
      </c>
      <c r="AR57" s="65"/>
      <c r="AS57" s="129">
        <v>0</v>
      </c>
      <c r="AT57" s="130">
        <f>ROUND(SUM(AV57:AW57),2)</f>
        <v>0</v>
      </c>
      <c r="AU57" s="131">
        <f>'01 - SO 01 - TO Roudnice ...'!P93</f>
        <v>0</v>
      </c>
      <c r="AV57" s="130">
        <f>'01 - SO 01 - TO Roudnice ...'!J37</f>
        <v>0</v>
      </c>
      <c r="AW57" s="130">
        <f>'01 - SO 01 - TO Roudnice ...'!J38</f>
        <v>0</v>
      </c>
      <c r="AX57" s="130">
        <f>'01 - SO 01 - TO Roudnice ...'!J39</f>
        <v>0</v>
      </c>
      <c r="AY57" s="130">
        <f>'01 - SO 01 - TO Roudnice ...'!J40</f>
        <v>0</v>
      </c>
      <c r="AZ57" s="130">
        <f>'01 - SO 01 - TO Roudnice ...'!F37</f>
        <v>0</v>
      </c>
      <c r="BA57" s="130">
        <f>'01 - SO 01 - TO Roudnice ...'!F38</f>
        <v>0</v>
      </c>
      <c r="BB57" s="130">
        <f>'01 - SO 01 - TO Roudnice ...'!F39</f>
        <v>0</v>
      </c>
      <c r="BC57" s="130">
        <f>'01 - SO 01 - TO Roudnice ...'!F40</f>
        <v>0</v>
      </c>
      <c r="BD57" s="132">
        <f>'01 - SO 01 - TO Roudnice ...'!F41</f>
        <v>0</v>
      </c>
      <c r="BE57" s="4"/>
      <c r="BT57" s="133" t="s">
        <v>85</v>
      </c>
      <c r="BV57" s="133" t="s">
        <v>72</v>
      </c>
      <c r="BW57" s="133" t="s">
        <v>86</v>
      </c>
      <c r="BX57" s="133" t="s">
        <v>82</v>
      </c>
      <c r="CL57" s="133" t="s">
        <v>19</v>
      </c>
    </row>
    <row r="58" s="4" customFormat="1" ht="16.5" customHeight="1">
      <c r="A58" s="4"/>
      <c r="B58" s="63"/>
      <c r="C58" s="124"/>
      <c r="D58" s="124"/>
      <c r="E58" s="124"/>
      <c r="F58" s="125" t="s">
        <v>87</v>
      </c>
      <c r="G58" s="125"/>
      <c r="H58" s="125"/>
      <c r="I58" s="125"/>
      <c r="J58" s="125"/>
      <c r="K58" s="124"/>
      <c r="L58" s="125" t="s">
        <v>88</v>
      </c>
      <c r="M58" s="125"/>
      <c r="N58" s="125"/>
      <c r="O58" s="125"/>
      <c r="P58" s="125"/>
      <c r="Q58" s="125"/>
      <c r="R58" s="125"/>
      <c r="S58" s="125"/>
      <c r="T58" s="125"/>
      <c r="U58" s="125"/>
      <c r="V58" s="125"/>
      <c r="W58" s="125"/>
      <c r="X58" s="125"/>
      <c r="Y58" s="125"/>
      <c r="Z58" s="125"/>
      <c r="AA58" s="125"/>
      <c r="AB58" s="125"/>
      <c r="AC58" s="125"/>
      <c r="AD58" s="125"/>
      <c r="AE58" s="125"/>
      <c r="AF58" s="125"/>
      <c r="AG58" s="127">
        <f>'02 - SO 02 - TO Lovosice'!J34</f>
        <v>0</v>
      </c>
      <c r="AH58" s="124"/>
      <c r="AI58" s="124"/>
      <c r="AJ58" s="124"/>
      <c r="AK58" s="124"/>
      <c r="AL58" s="124"/>
      <c r="AM58" s="124"/>
      <c r="AN58" s="127">
        <f>SUM(AG58,AT58)</f>
        <v>0</v>
      </c>
      <c r="AO58" s="124"/>
      <c r="AP58" s="124"/>
      <c r="AQ58" s="128" t="s">
        <v>81</v>
      </c>
      <c r="AR58" s="65"/>
      <c r="AS58" s="129">
        <v>0</v>
      </c>
      <c r="AT58" s="130">
        <f>ROUND(SUM(AV58:AW58),2)</f>
        <v>0</v>
      </c>
      <c r="AU58" s="131">
        <f>'02 - SO 02 - TO Lovosice'!P91</f>
        <v>0</v>
      </c>
      <c r="AV58" s="130">
        <f>'02 - SO 02 - TO Lovosice'!J37</f>
        <v>0</v>
      </c>
      <c r="AW58" s="130">
        <f>'02 - SO 02 - TO Lovosice'!J38</f>
        <v>0</v>
      </c>
      <c r="AX58" s="130">
        <f>'02 - SO 02 - TO Lovosice'!J39</f>
        <v>0</v>
      </c>
      <c r="AY58" s="130">
        <f>'02 - SO 02 - TO Lovosice'!J40</f>
        <v>0</v>
      </c>
      <c r="AZ58" s="130">
        <f>'02 - SO 02 - TO Lovosice'!F37</f>
        <v>0</v>
      </c>
      <c r="BA58" s="130">
        <f>'02 - SO 02 - TO Lovosice'!F38</f>
        <v>0</v>
      </c>
      <c r="BB58" s="130">
        <f>'02 - SO 02 - TO Lovosice'!F39</f>
        <v>0</v>
      </c>
      <c r="BC58" s="130">
        <f>'02 - SO 02 - TO Lovosice'!F40</f>
        <v>0</v>
      </c>
      <c r="BD58" s="132">
        <f>'02 - SO 02 - TO Lovosice'!F41</f>
        <v>0</v>
      </c>
      <c r="BE58" s="4"/>
      <c r="BT58" s="133" t="s">
        <v>85</v>
      </c>
      <c r="BV58" s="133" t="s">
        <v>72</v>
      </c>
      <c r="BW58" s="133" t="s">
        <v>89</v>
      </c>
      <c r="BX58" s="133" t="s">
        <v>82</v>
      </c>
      <c r="CL58" s="133" t="s">
        <v>19</v>
      </c>
    </row>
    <row r="59" s="4" customFormat="1" ht="16.5" customHeight="1">
      <c r="A59" s="4"/>
      <c r="B59" s="63"/>
      <c r="C59" s="124"/>
      <c r="D59" s="124"/>
      <c r="E59" s="124"/>
      <c r="F59" s="125" t="s">
        <v>90</v>
      </c>
      <c r="G59" s="125"/>
      <c r="H59" s="125"/>
      <c r="I59" s="125"/>
      <c r="J59" s="125"/>
      <c r="K59" s="124"/>
      <c r="L59" s="125" t="s">
        <v>91</v>
      </c>
      <c r="M59" s="125"/>
      <c r="N59" s="125"/>
      <c r="O59" s="125"/>
      <c r="P59" s="125"/>
      <c r="Q59" s="125"/>
      <c r="R59" s="125"/>
      <c r="S59" s="125"/>
      <c r="T59" s="125"/>
      <c r="U59" s="125"/>
      <c r="V59" s="125"/>
      <c r="W59" s="125"/>
      <c r="X59" s="125"/>
      <c r="Y59" s="125"/>
      <c r="Z59" s="125"/>
      <c r="AA59" s="125"/>
      <c r="AB59" s="125"/>
      <c r="AC59" s="125"/>
      <c r="AD59" s="125"/>
      <c r="AE59" s="125"/>
      <c r="AF59" s="125"/>
      <c r="AG59" s="127">
        <f>'03 - SO 03 - TO Ústí n. L...'!J34</f>
        <v>0</v>
      </c>
      <c r="AH59" s="124"/>
      <c r="AI59" s="124"/>
      <c r="AJ59" s="124"/>
      <c r="AK59" s="124"/>
      <c r="AL59" s="124"/>
      <c r="AM59" s="124"/>
      <c r="AN59" s="127">
        <f>SUM(AG59,AT59)</f>
        <v>0</v>
      </c>
      <c r="AO59" s="124"/>
      <c r="AP59" s="124"/>
      <c r="AQ59" s="128" t="s">
        <v>81</v>
      </c>
      <c r="AR59" s="65"/>
      <c r="AS59" s="129">
        <v>0</v>
      </c>
      <c r="AT59" s="130">
        <f>ROUND(SUM(AV59:AW59),2)</f>
        <v>0</v>
      </c>
      <c r="AU59" s="131">
        <f>'03 - SO 03 - TO Ústí n. L...'!P91</f>
        <v>0</v>
      </c>
      <c r="AV59" s="130">
        <f>'03 - SO 03 - TO Ústí n. L...'!J37</f>
        <v>0</v>
      </c>
      <c r="AW59" s="130">
        <f>'03 - SO 03 - TO Ústí n. L...'!J38</f>
        <v>0</v>
      </c>
      <c r="AX59" s="130">
        <f>'03 - SO 03 - TO Ústí n. L...'!J39</f>
        <v>0</v>
      </c>
      <c r="AY59" s="130">
        <f>'03 - SO 03 - TO Ústí n. L...'!J40</f>
        <v>0</v>
      </c>
      <c r="AZ59" s="130">
        <f>'03 - SO 03 - TO Ústí n. L...'!F37</f>
        <v>0</v>
      </c>
      <c r="BA59" s="130">
        <f>'03 - SO 03 - TO Ústí n. L...'!F38</f>
        <v>0</v>
      </c>
      <c r="BB59" s="130">
        <f>'03 - SO 03 - TO Ústí n. L...'!F39</f>
        <v>0</v>
      </c>
      <c r="BC59" s="130">
        <f>'03 - SO 03 - TO Ústí n. L...'!F40</f>
        <v>0</v>
      </c>
      <c r="BD59" s="132">
        <f>'03 - SO 03 - TO Ústí n. L...'!F41</f>
        <v>0</v>
      </c>
      <c r="BE59" s="4"/>
      <c r="BT59" s="133" t="s">
        <v>85</v>
      </c>
      <c r="BV59" s="133" t="s">
        <v>72</v>
      </c>
      <c r="BW59" s="133" t="s">
        <v>92</v>
      </c>
      <c r="BX59" s="133" t="s">
        <v>82</v>
      </c>
      <c r="CL59" s="133" t="s">
        <v>19</v>
      </c>
    </row>
    <row r="60" s="4" customFormat="1" ht="16.5" customHeight="1">
      <c r="A60" s="4"/>
      <c r="B60" s="63"/>
      <c r="C60" s="124"/>
      <c r="D60" s="124"/>
      <c r="E60" s="124"/>
      <c r="F60" s="125" t="s">
        <v>93</v>
      </c>
      <c r="G60" s="125"/>
      <c r="H60" s="125"/>
      <c r="I60" s="125"/>
      <c r="J60" s="125"/>
      <c r="K60" s="124"/>
      <c r="L60" s="125" t="s">
        <v>94</v>
      </c>
      <c r="M60" s="125"/>
      <c r="N60" s="125"/>
      <c r="O60" s="125"/>
      <c r="P60" s="125"/>
      <c r="Q60" s="125"/>
      <c r="R60" s="125"/>
      <c r="S60" s="125"/>
      <c r="T60" s="125"/>
      <c r="U60" s="125"/>
      <c r="V60" s="125"/>
      <c r="W60" s="125"/>
      <c r="X60" s="125"/>
      <c r="Y60" s="125"/>
      <c r="Z60" s="125"/>
      <c r="AA60" s="125"/>
      <c r="AB60" s="125"/>
      <c r="AC60" s="125"/>
      <c r="AD60" s="125"/>
      <c r="AE60" s="125"/>
      <c r="AF60" s="125"/>
      <c r="AG60" s="127">
        <f>'04 - SO 04 - TO Děčín hl. n.'!J34</f>
        <v>0</v>
      </c>
      <c r="AH60" s="124"/>
      <c r="AI60" s="124"/>
      <c r="AJ60" s="124"/>
      <c r="AK60" s="124"/>
      <c r="AL60" s="124"/>
      <c r="AM60" s="124"/>
      <c r="AN60" s="127">
        <f>SUM(AG60,AT60)</f>
        <v>0</v>
      </c>
      <c r="AO60" s="124"/>
      <c r="AP60" s="124"/>
      <c r="AQ60" s="128" t="s">
        <v>81</v>
      </c>
      <c r="AR60" s="65"/>
      <c r="AS60" s="129">
        <v>0</v>
      </c>
      <c r="AT60" s="130">
        <f>ROUND(SUM(AV60:AW60),2)</f>
        <v>0</v>
      </c>
      <c r="AU60" s="131">
        <f>'04 - SO 04 - TO Děčín hl. n.'!P91</f>
        <v>0</v>
      </c>
      <c r="AV60" s="130">
        <f>'04 - SO 04 - TO Děčín hl. n.'!J37</f>
        <v>0</v>
      </c>
      <c r="AW60" s="130">
        <f>'04 - SO 04 - TO Děčín hl. n.'!J38</f>
        <v>0</v>
      </c>
      <c r="AX60" s="130">
        <f>'04 - SO 04 - TO Děčín hl. n.'!J39</f>
        <v>0</v>
      </c>
      <c r="AY60" s="130">
        <f>'04 - SO 04 - TO Děčín hl. n.'!J40</f>
        <v>0</v>
      </c>
      <c r="AZ60" s="130">
        <f>'04 - SO 04 - TO Děčín hl. n.'!F37</f>
        <v>0</v>
      </c>
      <c r="BA60" s="130">
        <f>'04 - SO 04 - TO Děčín hl. n.'!F38</f>
        <v>0</v>
      </c>
      <c r="BB60" s="130">
        <f>'04 - SO 04 - TO Děčín hl. n.'!F39</f>
        <v>0</v>
      </c>
      <c r="BC60" s="130">
        <f>'04 - SO 04 - TO Děčín hl. n.'!F40</f>
        <v>0</v>
      </c>
      <c r="BD60" s="132">
        <f>'04 - SO 04 - TO Děčín hl. n.'!F41</f>
        <v>0</v>
      </c>
      <c r="BE60" s="4"/>
      <c r="BT60" s="133" t="s">
        <v>85</v>
      </c>
      <c r="BV60" s="133" t="s">
        <v>72</v>
      </c>
      <c r="BW60" s="133" t="s">
        <v>95</v>
      </c>
      <c r="BX60" s="133" t="s">
        <v>82</v>
      </c>
      <c r="CL60" s="133" t="s">
        <v>19</v>
      </c>
    </row>
    <row r="61" s="4" customFormat="1" ht="16.5" customHeight="1">
      <c r="A61" s="4"/>
      <c r="B61" s="63"/>
      <c r="C61" s="124"/>
      <c r="D61" s="124"/>
      <c r="E61" s="124"/>
      <c r="F61" s="125" t="s">
        <v>96</v>
      </c>
      <c r="G61" s="125"/>
      <c r="H61" s="125"/>
      <c r="I61" s="125"/>
      <c r="J61" s="125"/>
      <c r="K61" s="124"/>
      <c r="L61" s="125" t="s">
        <v>97</v>
      </c>
      <c r="M61" s="125"/>
      <c r="N61" s="125"/>
      <c r="O61" s="125"/>
      <c r="P61" s="125"/>
      <c r="Q61" s="125"/>
      <c r="R61" s="125"/>
      <c r="S61" s="125"/>
      <c r="T61" s="125"/>
      <c r="U61" s="125"/>
      <c r="V61" s="125"/>
      <c r="W61" s="125"/>
      <c r="X61" s="125"/>
      <c r="Y61" s="125"/>
      <c r="Z61" s="125"/>
      <c r="AA61" s="125"/>
      <c r="AB61" s="125"/>
      <c r="AC61" s="125"/>
      <c r="AD61" s="125"/>
      <c r="AE61" s="125"/>
      <c r="AF61" s="125"/>
      <c r="AG61" s="127">
        <f>'05 - SO 05 - TO Roudnice ...'!J34</f>
        <v>0</v>
      </c>
      <c r="AH61" s="124"/>
      <c r="AI61" s="124"/>
      <c r="AJ61" s="124"/>
      <c r="AK61" s="124"/>
      <c r="AL61" s="124"/>
      <c r="AM61" s="124"/>
      <c r="AN61" s="127">
        <f>SUM(AG61,AT61)</f>
        <v>0</v>
      </c>
      <c r="AO61" s="124"/>
      <c r="AP61" s="124"/>
      <c r="AQ61" s="128" t="s">
        <v>81</v>
      </c>
      <c r="AR61" s="65"/>
      <c r="AS61" s="129">
        <v>0</v>
      </c>
      <c r="AT61" s="130">
        <f>ROUND(SUM(AV61:AW61),2)</f>
        <v>0</v>
      </c>
      <c r="AU61" s="131">
        <f>'05 - SO 05 - TO Roudnice ...'!P93</f>
        <v>0</v>
      </c>
      <c r="AV61" s="130">
        <f>'05 - SO 05 - TO Roudnice ...'!J37</f>
        <v>0</v>
      </c>
      <c r="AW61" s="130">
        <f>'05 - SO 05 - TO Roudnice ...'!J38</f>
        <v>0</v>
      </c>
      <c r="AX61" s="130">
        <f>'05 - SO 05 - TO Roudnice ...'!J39</f>
        <v>0</v>
      </c>
      <c r="AY61" s="130">
        <f>'05 - SO 05 - TO Roudnice ...'!J40</f>
        <v>0</v>
      </c>
      <c r="AZ61" s="130">
        <f>'05 - SO 05 - TO Roudnice ...'!F37</f>
        <v>0</v>
      </c>
      <c r="BA61" s="130">
        <f>'05 - SO 05 - TO Roudnice ...'!F38</f>
        <v>0</v>
      </c>
      <c r="BB61" s="130">
        <f>'05 - SO 05 - TO Roudnice ...'!F39</f>
        <v>0</v>
      </c>
      <c r="BC61" s="130">
        <f>'05 - SO 05 - TO Roudnice ...'!F40</f>
        <v>0</v>
      </c>
      <c r="BD61" s="132">
        <f>'05 - SO 05 - TO Roudnice ...'!F41</f>
        <v>0</v>
      </c>
      <c r="BE61" s="4"/>
      <c r="BT61" s="133" t="s">
        <v>85</v>
      </c>
      <c r="BV61" s="133" t="s">
        <v>72</v>
      </c>
      <c r="BW61" s="133" t="s">
        <v>98</v>
      </c>
      <c r="BX61" s="133" t="s">
        <v>82</v>
      </c>
      <c r="CL61" s="133" t="s">
        <v>19</v>
      </c>
    </row>
    <row r="62" s="4" customFormat="1" ht="16.5" customHeight="1">
      <c r="A62" s="4"/>
      <c r="B62" s="63"/>
      <c r="C62" s="124"/>
      <c r="D62" s="124"/>
      <c r="E62" s="124"/>
      <c r="F62" s="125" t="s">
        <v>99</v>
      </c>
      <c r="G62" s="125"/>
      <c r="H62" s="125"/>
      <c r="I62" s="125"/>
      <c r="J62" s="125"/>
      <c r="K62" s="124"/>
      <c r="L62" s="125" t="s">
        <v>100</v>
      </c>
      <c r="M62" s="125"/>
      <c r="N62" s="125"/>
      <c r="O62" s="125"/>
      <c r="P62" s="125"/>
      <c r="Q62" s="125"/>
      <c r="R62" s="125"/>
      <c r="S62" s="125"/>
      <c r="T62" s="125"/>
      <c r="U62" s="125"/>
      <c r="V62" s="125"/>
      <c r="W62" s="125"/>
      <c r="X62" s="125"/>
      <c r="Y62" s="125"/>
      <c r="Z62" s="125"/>
      <c r="AA62" s="125"/>
      <c r="AB62" s="125"/>
      <c r="AC62" s="125"/>
      <c r="AD62" s="125"/>
      <c r="AE62" s="125"/>
      <c r="AF62" s="125"/>
      <c r="AG62" s="127">
        <f>'06 - SO 06 - TO Lovosice'!J34</f>
        <v>0</v>
      </c>
      <c r="AH62" s="124"/>
      <c r="AI62" s="124"/>
      <c r="AJ62" s="124"/>
      <c r="AK62" s="124"/>
      <c r="AL62" s="124"/>
      <c r="AM62" s="124"/>
      <c r="AN62" s="127">
        <f>SUM(AG62,AT62)</f>
        <v>0</v>
      </c>
      <c r="AO62" s="124"/>
      <c r="AP62" s="124"/>
      <c r="AQ62" s="128" t="s">
        <v>81</v>
      </c>
      <c r="AR62" s="65"/>
      <c r="AS62" s="129">
        <v>0</v>
      </c>
      <c r="AT62" s="130">
        <f>ROUND(SUM(AV62:AW62),2)</f>
        <v>0</v>
      </c>
      <c r="AU62" s="131">
        <f>'06 - SO 06 - TO Lovosice'!P91</f>
        <v>0</v>
      </c>
      <c r="AV62" s="130">
        <f>'06 - SO 06 - TO Lovosice'!J37</f>
        <v>0</v>
      </c>
      <c r="AW62" s="130">
        <f>'06 - SO 06 - TO Lovosice'!J38</f>
        <v>0</v>
      </c>
      <c r="AX62" s="130">
        <f>'06 - SO 06 - TO Lovosice'!J39</f>
        <v>0</v>
      </c>
      <c r="AY62" s="130">
        <f>'06 - SO 06 - TO Lovosice'!J40</f>
        <v>0</v>
      </c>
      <c r="AZ62" s="130">
        <f>'06 - SO 06 - TO Lovosice'!F37</f>
        <v>0</v>
      </c>
      <c r="BA62" s="130">
        <f>'06 - SO 06 - TO Lovosice'!F38</f>
        <v>0</v>
      </c>
      <c r="BB62" s="130">
        <f>'06 - SO 06 - TO Lovosice'!F39</f>
        <v>0</v>
      </c>
      <c r="BC62" s="130">
        <f>'06 - SO 06 - TO Lovosice'!F40</f>
        <v>0</v>
      </c>
      <c r="BD62" s="132">
        <f>'06 - SO 06 - TO Lovosice'!F41</f>
        <v>0</v>
      </c>
      <c r="BE62" s="4"/>
      <c r="BT62" s="133" t="s">
        <v>85</v>
      </c>
      <c r="BV62" s="133" t="s">
        <v>72</v>
      </c>
      <c r="BW62" s="133" t="s">
        <v>101</v>
      </c>
      <c r="BX62" s="133" t="s">
        <v>82</v>
      </c>
      <c r="CL62" s="133" t="s">
        <v>19</v>
      </c>
    </row>
    <row r="63" s="4" customFormat="1" ht="16.5" customHeight="1">
      <c r="A63" s="4"/>
      <c r="B63" s="63"/>
      <c r="C63" s="124"/>
      <c r="D63" s="124"/>
      <c r="E63" s="124"/>
      <c r="F63" s="125" t="s">
        <v>102</v>
      </c>
      <c r="G63" s="125"/>
      <c r="H63" s="125"/>
      <c r="I63" s="125"/>
      <c r="J63" s="125"/>
      <c r="K63" s="124"/>
      <c r="L63" s="125" t="s">
        <v>103</v>
      </c>
      <c r="M63" s="125"/>
      <c r="N63" s="125"/>
      <c r="O63" s="125"/>
      <c r="P63" s="125"/>
      <c r="Q63" s="125"/>
      <c r="R63" s="125"/>
      <c r="S63" s="125"/>
      <c r="T63" s="125"/>
      <c r="U63" s="125"/>
      <c r="V63" s="125"/>
      <c r="W63" s="125"/>
      <c r="X63" s="125"/>
      <c r="Y63" s="125"/>
      <c r="Z63" s="125"/>
      <c r="AA63" s="125"/>
      <c r="AB63" s="125"/>
      <c r="AC63" s="125"/>
      <c r="AD63" s="125"/>
      <c r="AE63" s="125"/>
      <c r="AF63" s="125"/>
      <c r="AG63" s="127">
        <f>'07 - SO 07 - TO Ústí n. L.'!J34</f>
        <v>0</v>
      </c>
      <c r="AH63" s="124"/>
      <c r="AI63" s="124"/>
      <c r="AJ63" s="124"/>
      <c r="AK63" s="124"/>
      <c r="AL63" s="124"/>
      <c r="AM63" s="124"/>
      <c r="AN63" s="127">
        <f>SUM(AG63,AT63)</f>
        <v>0</v>
      </c>
      <c r="AO63" s="124"/>
      <c r="AP63" s="124"/>
      <c r="AQ63" s="128" t="s">
        <v>81</v>
      </c>
      <c r="AR63" s="65"/>
      <c r="AS63" s="129">
        <v>0</v>
      </c>
      <c r="AT63" s="130">
        <f>ROUND(SUM(AV63:AW63),2)</f>
        <v>0</v>
      </c>
      <c r="AU63" s="131">
        <f>'07 - SO 07 - TO Ústí n. L.'!P91</f>
        <v>0</v>
      </c>
      <c r="AV63" s="130">
        <f>'07 - SO 07 - TO Ústí n. L.'!J37</f>
        <v>0</v>
      </c>
      <c r="AW63" s="130">
        <f>'07 - SO 07 - TO Ústí n. L.'!J38</f>
        <v>0</v>
      </c>
      <c r="AX63" s="130">
        <f>'07 - SO 07 - TO Ústí n. L.'!J39</f>
        <v>0</v>
      </c>
      <c r="AY63" s="130">
        <f>'07 - SO 07 - TO Ústí n. L.'!J40</f>
        <v>0</v>
      </c>
      <c r="AZ63" s="130">
        <f>'07 - SO 07 - TO Ústí n. L.'!F37</f>
        <v>0</v>
      </c>
      <c r="BA63" s="130">
        <f>'07 - SO 07 - TO Ústí n. L.'!F38</f>
        <v>0</v>
      </c>
      <c r="BB63" s="130">
        <f>'07 - SO 07 - TO Ústí n. L.'!F39</f>
        <v>0</v>
      </c>
      <c r="BC63" s="130">
        <f>'07 - SO 07 - TO Ústí n. L.'!F40</f>
        <v>0</v>
      </c>
      <c r="BD63" s="132">
        <f>'07 - SO 07 - TO Ústí n. L.'!F41</f>
        <v>0</v>
      </c>
      <c r="BE63" s="4"/>
      <c r="BT63" s="133" t="s">
        <v>85</v>
      </c>
      <c r="BV63" s="133" t="s">
        <v>72</v>
      </c>
      <c r="BW63" s="133" t="s">
        <v>104</v>
      </c>
      <c r="BX63" s="133" t="s">
        <v>82</v>
      </c>
      <c r="CL63" s="133" t="s">
        <v>19</v>
      </c>
    </row>
    <row r="64" s="4" customFormat="1" ht="16.5" customHeight="1">
      <c r="A64" s="4"/>
      <c r="B64" s="63"/>
      <c r="C64" s="124"/>
      <c r="D64" s="124"/>
      <c r="E64" s="124"/>
      <c r="F64" s="125" t="s">
        <v>105</v>
      </c>
      <c r="G64" s="125"/>
      <c r="H64" s="125"/>
      <c r="I64" s="125"/>
      <c r="J64" s="125"/>
      <c r="K64" s="124"/>
      <c r="L64" s="125" t="s">
        <v>106</v>
      </c>
      <c r="M64" s="125"/>
      <c r="N64" s="125"/>
      <c r="O64" s="125"/>
      <c r="P64" s="125"/>
      <c r="Q64" s="125"/>
      <c r="R64" s="125"/>
      <c r="S64" s="125"/>
      <c r="T64" s="125"/>
      <c r="U64" s="125"/>
      <c r="V64" s="125"/>
      <c r="W64" s="125"/>
      <c r="X64" s="125"/>
      <c r="Y64" s="125"/>
      <c r="Z64" s="125"/>
      <c r="AA64" s="125"/>
      <c r="AB64" s="125"/>
      <c r="AC64" s="125"/>
      <c r="AD64" s="125"/>
      <c r="AE64" s="125"/>
      <c r="AF64" s="125"/>
      <c r="AG64" s="127">
        <f>'08 - SO 08 - TO Roudnice ...'!J34</f>
        <v>0</v>
      </c>
      <c r="AH64" s="124"/>
      <c r="AI64" s="124"/>
      <c r="AJ64" s="124"/>
      <c r="AK64" s="124"/>
      <c r="AL64" s="124"/>
      <c r="AM64" s="124"/>
      <c r="AN64" s="127">
        <f>SUM(AG64,AT64)</f>
        <v>0</v>
      </c>
      <c r="AO64" s="124"/>
      <c r="AP64" s="124"/>
      <c r="AQ64" s="128" t="s">
        <v>81</v>
      </c>
      <c r="AR64" s="65"/>
      <c r="AS64" s="129">
        <v>0</v>
      </c>
      <c r="AT64" s="130">
        <f>ROUND(SUM(AV64:AW64),2)</f>
        <v>0</v>
      </c>
      <c r="AU64" s="131">
        <f>'08 - SO 08 - TO Roudnice ...'!P91</f>
        <v>0</v>
      </c>
      <c r="AV64" s="130">
        <f>'08 - SO 08 - TO Roudnice ...'!J37</f>
        <v>0</v>
      </c>
      <c r="AW64" s="130">
        <f>'08 - SO 08 - TO Roudnice ...'!J38</f>
        <v>0</v>
      </c>
      <c r="AX64" s="130">
        <f>'08 - SO 08 - TO Roudnice ...'!J39</f>
        <v>0</v>
      </c>
      <c r="AY64" s="130">
        <f>'08 - SO 08 - TO Roudnice ...'!J40</f>
        <v>0</v>
      </c>
      <c r="AZ64" s="130">
        <f>'08 - SO 08 - TO Roudnice ...'!F37</f>
        <v>0</v>
      </c>
      <c r="BA64" s="130">
        <f>'08 - SO 08 - TO Roudnice ...'!F38</f>
        <v>0</v>
      </c>
      <c r="BB64" s="130">
        <f>'08 - SO 08 - TO Roudnice ...'!F39</f>
        <v>0</v>
      </c>
      <c r="BC64" s="130">
        <f>'08 - SO 08 - TO Roudnice ...'!F40</f>
        <v>0</v>
      </c>
      <c r="BD64" s="132">
        <f>'08 - SO 08 - TO Roudnice ...'!F41</f>
        <v>0</v>
      </c>
      <c r="BE64" s="4"/>
      <c r="BT64" s="133" t="s">
        <v>85</v>
      </c>
      <c r="BV64" s="133" t="s">
        <v>72</v>
      </c>
      <c r="BW64" s="133" t="s">
        <v>107</v>
      </c>
      <c r="BX64" s="133" t="s">
        <v>82</v>
      </c>
      <c r="CL64" s="133" t="s">
        <v>19</v>
      </c>
    </row>
    <row r="65" s="4" customFormat="1" ht="16.5" customHeight="1">
      <c r="A65" s="4"/>
      <c r="B65" s="63"/>
      <c r="C65" s="124"/>
      <c r="D65" s="124"/>
      <c r="E65" s="124"/>
      <c r="F65" s="125" t="s">
        <v>108</v>
      </c>
      <c r="G65" s="125"/>
      <c r="H65" s="125"/>
      <c r="I65" s="125"/>
      <c r="J65" s="125"/>
      <c r="K65" s="124"/>
      <c r="L65" s="125" t="s">
        <v>109</v>
      </c>
      <c r="M65" s="125"/>
      <c r="N65" s="125"/>
      <c r="O65" s="125"/>
      <c r="P65" s="125"/>
      <c r="Q65" s="125"/>
      <c r="R65" s="125"/>
      <c r="S65" s="125"/>
      <c r="T65" s="125"/>
      <c r="U65" s="125"/>
      <c r="V65" s="125"/>
      <c r="W65" s="125"/>
      <c r="X65" s="125"/>
      <c r="Y65" s="125"/>
      <c r="Z65" s="125"/>
      <c r="AA65" s="125"/>
      <c r="AB65" s="125"/>
      <c r="AC65" s="125"/>
      <c r="AD65" s="125"/>
      <c r="AE65" s="125"/>
      <c r="AF65" s="125"/>
      <c r="AG65" s="127">
        <f>'09 - SO 09 - TO Lovosice'!J34</f>
        <v>0</v>
      </c>
      <c r="AH65" s="124"/>
      <c r="AI65" s="124"/>
      <c r="AJ65" s="124"/>
      <c r="AK65" s="124"/>
      <c r="AL65" s="124"/>
      <c r="AM65" s="124"/>
      <c r="AN65" s="127">
        <f>SUM(AG65,AT65)</f>
        <v>0</v>
      </c>
      <c r="AO65" s="124"/>
      <c r="AP65" s="124"/>
      <c r="AQ65" s="128" t="s">
        <v>81</v>
      </c>
      <c r="AR65" s="65"/>
      <c r="AS65" s="129">
        <v>0</v>
      </c>
      <c r="AT65" s="130">
        <f>ROUND(SUM(AV65:AW65),2)</f>
        <v>0</v>
      </c>
      <c r="AU65" s="131">
        <f>'09 - SO 09 - TO Lovosice'!P91</f>
        <v>0</v>
      </c>
      <c r="AV65" s="130">
        <f>'09 - SO 09 - TO Lovosice'!J37</f>
        <v>0</v>
      </c>
      <c r="AW65" s="130">
        <f>'09 - SO 09 - TO Lovosice'!J38</f>
        <v>0</v>
      </c>
      <c r="AX65" s="130">
        <f>'09 - SO 09 - TO Lovosice'!J39</f>
        <v>0</v>
      </c>
      <c r="AY65" s="130">
        <f>'09 - SO 09 - TO Lovosice'!J40</f>
        <v>0</v>
      </c>
      <c r="AZ65" s="130">
        <f>'09 - SO 09 - TO Lovosice'!F37</f>
        <v>0</v>
      </c>
      <c r="BA65" s="130">
        <f>'09 - SO 09 - TO Lovosice'!F38</f>
        <v>0</v>
      </c>
      <c r="BB65" s="130">
        <f>'09 - SO 09 - TO Lovosice'!F39</f>
        <v>0</v>
      </c>
      <c r="BC65" s="130">
        <f>'09 - SO 09 - TO Lovosice'!F40</f>
        <v>0</v>
      </c>
      <c r="BD65" s="132">
        <f>'09 - SO 09 - TO Lovosice'!F41</f>
        <v>0</v>
      </c>
      <c r="BE65" s="4"/>
      <c r="BT65" s="133" t="s">
        <v>85</v>
      </c>
      <c r="BV65" s="133" t="s">
        <v>72</v>
      </c>
      <c r="BW65" s="133" t="s">
        <v>110</v>
      </c>
      <c r="BX65" s="133" t="s">
        <v>82</v>
      </c>
      <c r="CL65" s="133" t="s">
        <v>19</v>
      </c>
    </row>
    <row r="66" s="4" customFormat="1" ht="23.25" customHeight="1">
      <c r="A66" s="4"/>
      <c r="B66" s="63"/>
      <c r="C66" s="124"/>
      <c r="D66" s="124"/>
      <c r="E66" s="124"/>
      <c r="F66" s="125" t="s">
        <v>111</v>
      </c>
      <c r="G66" s="125"/>
      <c r="H66" s="125"/>
      <c r="I66" s="125"/>
      <c r="J66" s="125"/>
      <c r="K66" s="124"/>
      <c r="L66" s="125" t="s">
        <v>112</v>
      </c>
      <c r="M66" s="125"/>
      <c r="N66" s="125"/>
      <c r="O66" s="125"/>
      <c r="P66" s="125"/>
      <c r="Q66" s="125"/>
      <c r="R66" s="125"/>
      <c r="S66" s="125"/>
      <c r="T66" s="125"/>
      <c r="U66" s="125"/>
      <c r="V66" s="125"/>
      <c r="W66" s="125"/>
      <c r="X66" s="125"/>
      <c r="Y66" s="125"/>
      <c r="Z66" s="125"/>
      <c r="AA66" s="125"/>
      <c r="AB66" s="125"/>
      <c r="AC66" s="125"/>
      <c r="AD66" s="125"/>
      <c r="AE66" s="125"/>
      <c r="AF66" s="125"/>
      <c r="AG66" s="127">
        <f>'10 - Materiál dodávaný ob...'!J34</f>
        <v>0</v>
      </c>
      <c r="AH66" s="124"/>
      <c r="AI66" s="124"/>
      <c r="AJ66" s="124"/>
      <c r="AK66" s="124"/>
      <c r="AL66" s="124"/>
      <c r="AM66" s="124"/>
      <c r="AN66" s="127">
        <f>SUM(AG66,AT66)</f>
        <v>0</v>
      </c>
      <c r="AO66" s="124"/>
      <c r="AP66" s="124"/>
      <c r="AQ66" s="128" t="s">
        <v>81</v>
      </c>
      <c r="AR66" s="65"/>
      <c r="AS66" s="129">
        <v>0</v>
      </c>
      <c r="AT66" s="130">
        <f>ROUND(SUM(AV66:AW66),2)</f>
        <v>0</v>
      </c>
      <c r="AU66" s="131">
        <f>'10 - Materiál dodávaný ob...'!P91</f>
        <v>0</v>
      </c>
      <c r="AV66" s="130">
        <f>'10 - Materiál dodávaný ob...'!J37</f>
        <v>0</v>
      </c>
      <c r="AW66" s="130">
        <f>'10 - Materiál dodávaný ob...'!J38</f>
        <v>0</v>
      </c>
      <c r="AX66" s="130">
        <f>'10 - Materiál dodávaný ob...'!J39</f>
        <v>0</v>
      </c>
      <c r="AY66" s="130">
        <f>'10 - Materiál dodávaný ob...'!J40</f>
        <v>0</v>
      </c>
      <c r="AZ66" s="130">
        <f>'10 - Materiál dodávaný ob...'!F37</f>
        <v>0</v>
      </c>
      <c r="BA66" s="130">
        <f>'10 - Materiál dodávaný ob...'!F38</f>
        <v>0</v>
      </c>
      <c r="BB66" s="130">
        <f>'10 - Materiál dodávaný ob...'!F39</f>
        <v>0</v>
      </c>
      <c r="BC66" s="130">
        <f>'10 - Materiál dodávaný ob...'!F40</f>
        <v>0</v>
      </c>
      <c r="BD66" s="132">
        <f>'10 - Materiál dodávaný ob...'!F41</f>
        <v>0</v>
      </c>
      <c r="BE66" s="4"/>
      <c r="BT66" s="133" t="s">
        <v>85</v>
      </c>
      <c r="BV66" s="133" t="s">
        <v>72</v>
      </c>
      <c r="BW66" s="133" t="s">
        <v>113</v>
      </c>
      <c r="BX66" s="133" t="s">
        <v>82</v>
      </c>
      <c r="CL66" s="133" t="s">
        <v>19</v>
      </c>
    </row>
    <row r="67" s="4" customFormat="1" ht="16.5" customHeight="1">
      <c r="A67" s="4"/>
      <c r="B67" s="63"/>
      <c r="C67" s="124"/>
      <c r="D67" s="124"/>
      <c r="E67" s="125" t="s">
        <v>79</v>
      </c>
      <c r="F67" s="125"/>
      <c r="G67" s="125"/>
      <c r="H67" s="125"/>
      <c r="I67" s="125"/>
      <c r="J67" s="124"/>
      <c r="K67" s="125" t="s">
        <v>114</v>
      </c>
      <c r="L67" s="125"/>
      <c r="M67" s="125"/>
      <c r="N67" s="125"/>
      <c r="O67" s="125"/>
      <c r="P67" s="125"/>
      <c r="Q67" s="125"/>
      <c r="R67" s="125"/>
      <c r="S67" s="125"/>
      <c r="T67" s="125"/>
      <c r="U67" s="125"/>
      <c r="V67" s="125"/>
      <c r="W67" s="125"/>
      <c r="X67" s="125"/>
      <c r="Y67" s="125"/>
      <c r="Z67" s="125"/>
      <c r="AA67" s="125"/>
      <c r="AB67" s="125"/>
      <c r="AC67" s="125"/>
      <c r="AD67" s="125"/>
      <c r="AE67" s="125"/>
      <c r="AF67" s="125"/>
      <c r="AG67" s="127">
        <f>'2 - VRN'!J32</f>
        <v>0</v>
      </c>
      <c r="AH67" s="124"/>
      <c r="AI67" s="124"/>
      <c r="AJ67" s="124"/>
      <c r="AK67" s="124"/>
      <c r="AL67" s="124"/>
      <c r="AM67" s="124"/>
      <c r="AN67" s="127">
        <f>SUM(AG67,AT67)</f>
        <v>0</v>
      </c>
      <c r="AO67" s="124"/>
      <c r="AP67" s="124"/>
      <c r="AQ67" s="128" t="s">
        <v>81</v>
      </c>
      <c r="AR67" s="65"/>
      <c r="AS67" s="129">
        <v>0</v>
      </c>
      <c r="AT67" s="130">
        <f>ROUND(SUM(AV67:AW67),2)</f>
        <v>0</v>
      </c>
      <c r="AU67" s="131">
        <f>'2 - VRN'!P85</f>
        <v>0</v>
      </c>
      <c r="AV67" s="130">
        <f>'2 - VRN'!J35</f>
        <v>0</v>
      </c>
      <c r="AW67" s="130">
        <f>'2 - VRN'!J36</f>
        <v>0</v>
      </c>
      <c r="AX67" s="130">
        <f>'2 - VRN'!J37</f>
        <v>0</v>
      </c>
      <c r="AY67" s="130">
        <f>'2 - VRN'!J38</f>
        <v>0</v>
      </c>
      <c r="AZ67" s="130">
        <f>'2 - VRN'!F35</f>
        <v>0</v>
      </c>
      <c r="BA67" s="130">
        <f>'2 - VRN'!F36</f>
        <v>0</v>
      </c>
      <c r="BB67" s="130">
        <f>'2 - VRN'!F37</f>
        <v>0</v>
      </c>
      <c r="BC67" s="130">
        <f>'2 - VRN'!F38</f>
        <v>0</v>
      </c>
      <c r="BD67" s="132">
        <f>'2 - VRN'!F39</f>
        <v>0</v>
      </c>
      <c r="BE67" s="4"/>
      <c r="BT67" s="133" t="s">
        <v>79</v>
      </c>
      <c r="BV67" s="133" t="s">
        <v>72</v>
      </c>
      <c r="BW67" s="133" t="s">
        <v>115</v>
      </c>
      <c r="BX67" s="133" t="s">
        <v>78</v>
      </c>
      <c r="CL67" s="133" t="s">
        <v>19</v>
      </c>
    </row>
    <row r="68" s="7" customFormat="1" ht="16.5" customHeight="1">
      <c r="A68" s="7"/>
      <c r="B68" s="111"/>
      <c r="C68" s="112"/>
      <c r="D68" s="113" t="s">
        <v>116</v>
      </c>
      <c r="E68" s="113"/>
      <c r="F68" s="113"/>
      <c r="G68" s="113"/>
      <c r="H68" s="113"/>
      <c r="I68" s="114"/>
      <c r="J68" s="113" t="s">
        <v>117</v>
      </c>
      <c r="K68" s="113"/>
      <c r="L68" s="113"/>
      <c r="M68" s="113"/>
      <c r="N68" s="113"/>
      <c r="O68" s="113"/>
      <c r="P68" s="113"/>
      <c r="Q68" s="113"/>
      <c r="R68" s="113"/>
      <c r="S68" s="113"/>
      <c r="T68" s="113"/>
      <c r="U68" s="113"/>
      <c r="V68" s="113"/>
      <c r="W68" s="113"/>
      <c r="X68" s="113"/>
      <c r="Y68" s="113"/>
      <c r="Z68" s="113"/>
      <c r="AA68" s="113"/>
      <c r="AB68" s="113"/>
      <c r="AC68" s="113"/>
      <c r="AD68" s="113"/>
      <c r="AE68" s="113"/>
      <c r="AF68" s="113"/>
      <c r="AG68" s="115">
        <f>ROUND(AG69+AG74,2)</f>
        <v>0</v>
      </c>
      <c r="AH68" s="114"/>
      <c r="AI68" s="114"/>
      <c r="AJ68" s="114"/>
      <c r="AK68" s="114"/>
      <c r="AL68" s="114"/>
      <c r="AM68" s="114"/>
      <c r="AN68" s="116">
        <f>SUM(AG68,AT68)</f>
        <v>0</v>
      </c>
      <c r="AO68" s="114"/>
      <c r="AP68" s="114"/>
      <c r="AQ68" s="117" t="s">
        <v>76</v>
      </c>
      <c r="AR68" s="118"/>
      <c r="AS68" s="119">
        <f>ROUND(AS69+AS74,2)</f>
        <v>0</v>
      </c>
      <c r="AT68" s="120">
        <f>ROUND(SUM(AV68:AW68),2)</f>
        <v>0</v>
      </c>
      <c r="AU68" s="121">
        <f>ROUND(AU69+AU74,5)</f>
        <v>0</v>
      </c>
      <c r="AV68" s="120">
        <f>ROUND(AZ68*L29,2)</f>
        <v>0</v>
      </c>
      <c r="AW68" s="120">
        <f>ROUND(BA68*L30,2)</f>
        <v>0</v>
      </c>
      <c r="AX68" s="120">
        <f>ROUND(BB68*L29,2)</f>
        <v>0</v>
      </c>
      <c r="AY68" s="120">
        <f>ROUND(BC68*L30,2)</f>
        <v>0</v>
      </c>
      <c r="AZ68" s="120">
        <f>ROUND(AZ69+AZ74,2)</f>
        <v>0</v>
      </c>
      <c r="BA68" s="120">
        <f>ROUND(BA69+BA74,2)</f>
        <v>0</v>
      </c>
      <c r="BB68" s="120">
        <f>ROUND(BB69+BB74,2)</f>
        <v>0</v>
      </c>
      <c r="BC68" s="120">
        <f>ROUND(BC69+BC74,2)</f>
        <v>0</v>
      </c>
      <c r="BD68" s="122">
        <f>ROUND(BD69+BD74,2)</f>
        <v>0</v>
      </c>
      <c r="BE68" s="7"/>
      <c r="BS68" s="123" t="s">
        <v>69</v>
      </c>
      <c r="BT68" s="123" t="s">
        <v>77</v>
      </c>
      <c r="BU68" s="123" t="s">
        <v>71</v>
      </c>
      <c r="BV68" s="123" t="s">
        <v>72</v>
      </c>
      <c r="BW68" s="123" t="s">
        <v>118</v>
      </c>
      <c r="BX68" s="123" t="s">
        <v>5</v>
      </c>
      <c r="CL68" s="123" t="s">
        <v>19</v>
      </c>
      <c r="CM68" s="123" t="s">
        <v>79</v>
      </c>
    </row>
    <row r="69" s="4" customFormat="1" ht="16.5" customHeight="1">
      <c r="A69" s="4"/>
      <c r="B69" s="63"/>
      <c r="C69" s="124"/>
      <c r="D69" s="124"/>
      <c r="E69" s="125" t="s">
        <v>77</v>
      </c>
      <c r="F69" s="125"/>
      <c r="G69" s="125"/>
      <c r="H69" s="125"/>
      <c r="I69" s="125"/>
      <c r="J69" s="124"/>
      <c r="K69" s="125" t="s">
        <v>80</v>
      </c>
      <c r="L69" s="125"/>
      <c r="M69" s="125"/>
      <c r="N69" s="125"/>
      <c r="O69" s="125"/>
      <c r="P69" s="125"/>
      <c r="Q69" s="125"/>
      <c r="R69" s="125"/>
      <c r="S69" s="125"/>
      <c r="T69" s="125"/>
      <c r="U69" s="125"/>
      <c r="V69" s="125"/>
      <c r="W69" s="125"/>
      <c r="X69" s="125"/>
      <c r="Y69" s="125"/>
      <c r="Z69" s="125"/>
      <c r="AA69" s="125"/>
      <c r="AB69" s="125"/>
      <c r="AC69" s="125"/>
      <c r="AD69" s="125"/>
      <c r="AE69" s="125"/>
      <c r="AF69" s="125"/>
      <c r="AG69" s="126">
        <f>ROUND(SUM(AG70:AG73),2)</f>
        <v>0</v>
      </c>
      <c r="AH69" s="124"/>
      <c r="AI69" s="124"/>
      <c r="AJ69" s="124"/>
      <c r="AK69" s="124"/>
      <c r="AL69" s="124"/>
      <c r="AM69" s="124"/>
      <c r="AN69" s="127">
        <f>SUM(AG69,AT69)</f>
        <v>0</v>
      </c>
      <c r="AO69" s="124"/>
      <c r="AP69" s="124"/>
      <c r="AQ69" s="128" t="s">
        <v>81</v>
      </c>
      <c r="AR69" s="65"/>
      <c r="AS69" s="129">
        <f>ROUND(SUM(AS70:AS73),2)</f>
        <v>0</v>
      </c>
      <c r="AT69" s="130">
        <f>ROUND(SUM(AV69:AW69),2)</f>
        <v>0</v>
      </c>
      <c r="AU69" s="131">
        <f>ROUND(SUM(AU70:AU73),5)</f>
        <v>0</v>
      </c>
      <c r="AV69" s="130">
        <f>ROUND(AZ69*L29,2)</f>
        <v>0</v>
      </c>
      <c r="AW69" s="130">
        <f>ROUND(BA69*L30,2)</f>
        <v>0</v>
      </c>
      <c r="AX69" s="130">
        <f>ROUND(BB69*L29,2)</f>
        <v>0</v>
      </c>
      <c r="AY69" s="130">
        <f>ROUND(BC69*L30,2)</f>
        <v>0</v>
      </c>
      <c r="AZ69" s="130">
        <f>ROUND(SUM(AZ70:AZ73),2)</f>
        <v>0</v>
      </c>
      <c r="BA69" s="130">
        <f>ROUND(SUM(BA70:BA73),2)</f>
        <v>0</v>
      </c>
      <c r="BB69" s="130">
        <f>ROUND(SUM(BB70:BB73),2)</f>
        <v>0</v>
      </c>
      <c r="BC69" s="130">
        <f>ROUND(SUM(BC70:BC73),2)</f>
        <v>0</v>
      </c>
      <c r="BD69" s="132">
        <f>ROUND(SUM(BD70:BD73),2)</f>
        <v>0</v>
      </c>
      <c r="BE69" s="4"/>
      <c r="BS69" s="133" t="s">
        <v>69</v>
      </c>
      <c r="BT69" s="133" t="s">
        <v>79</v>
      </c>
      <c r="BU69" s="133" t="s">
        <v>71</v>
      </c>
      <c r="BV69" s="133" t="s">
        <v>72</v>
      </c>
      <c r="BW69" s="133" t="s">
        <v>119</v>
      </c>
      <c r="BX69" s="133" t="s">
        <v>118</v>
      </c>
      <c r="CL69" s="133" t="s">
        <v>19</v>
      </c>
    </row>
    <row r="70" s="4" customFormat="1" ht="16.5" customHeight="1">
      <c r="A70" s="4"/>
      <c r="B70" s="63"/>
      <c r="C70" s="124"/>
      <c r="D70" s="124"/>
      <c r="E70" s="124"/>
      <c r="F70" s="125" t="s">
        <v>83</v>
      </c>
      <c r="G70" s="125"/>
      <c r="H70" s="125"/>
      <c r="I70" s="125"/>
      <c r="J70" s="125"/>
      <c r="K70" s="124"/>
      <c r="L70" s="125" t="s">
        <v>120</v>
      </c>
      <c r="M70" s="125"/>
      <c r="N70" s="125"/>
      <c r="O70" s="125"/>
      <c r="P70" s="125"/>
      <c r="Q70" s="125"/>
      <c r="R70" s="125"/>
      <c r="S70" s="125"/>
      <c r="T70" s="125"/>
      <c r="U70" s="125"/>
      <c r="V70" s="125"/>
      <c r="W70" s="125"/>
      <c r="X70" s="125"/>
      <c r="Y70" s="125"/>
      <c r="Z70" s="125"/>
      <c r="AA70" s="125"/>
      <c r="AB70" s="125"/>
      <c r="AC70" s="125"/>
      <c r="AD70" s="125"/>
      <c r="AE70" s="125"/>
      <c r="AF70" s="125"/>
      <c r="AG70" s="127">
        <f>'01 - SO 01 - PS Litoměřice'!J34</f>
        <v>0</v>
      </c>
      <c r="AH70" s="124"/>
      <c r="AI70" s="124"/>
      <c r="AJ70" s="124"/>
      <c r="AK70" s="124"/>
      <c r="AL70" s="124"/>
      <c r="AM70" s="124"/>
      <c r="AN70" s="127">
        <f>SUM(AG70,AT70)</f>
        <v>0</v>
      </c>
      <c r="AO70" s="124"/>
      <c r="AP70" s="124"/>
      <c r="AQ70" s="128" t="s">
        <v>81</v>
      </c>
      <c r="AR70" s="65"/>
      <c r="AS70" s="129">
        <v>0</v>
      </c>
      <c r="AT70" s="130">
        <f>ROUND(SUM(AV70:AW70),2)</f>
        <v>0</v>
      </c>
      <c r="AU70" s="131">
        <f>'01 - SO 01 - PS Litoměřice'!P91</f>
        <v>0</v>
      </c>
      <c r="AV70" s="130">
        <f>'01 - SO 01 - PS Litoměřice'!J37</f>
        <v>0</v>
      </c>
      <c r="AW70" s="130">
        <f>'01 - SO 01 - PS Litoměřice'!J38</f>
        <v>0</v>
      </c>
      <c r="AX70" s="130">
        <f>'01 - SO 01 - PS Litoměřice'!J39</f>
        <v>0</v>
      </c>
      <c r="AY70" s="130">
        <f>'01 - SO 01 - PS Litoměřice'!J40</f>
        <v>0</v>
      </c>
      <c r="AZ70" s="130">
        <f>'01 - SO 01 - PS Litoměřice'!F37</f>
        <v>0</v>
      </c>
      <c r="BA70" s="130">
        <f>'01 - SO 01 - PS Litoměřice'!F38</f>
        <v>0</v>
      </c>
      <c r="BB70" s="130">
        <f>'01 - SO 01 - PS Litoměřice'!F39</f>
        <v>0</v>
      </c>
      <c r="BC70" s="130">
        <f>'01 - SO 01 - PS Litoměřice'!F40</f>
        <v>0</v>
      </c>
      <c r="BD70" s="132">
        <f>'01 - SO 01 - PS Litoměřice'!F41</f>
        <v>0</v>
      </c>
      <c r="BE70" s="4"/>
      <c r="BT70" s="133" t="s">
        <v>85</v>
      </c>
      <c r="BV70" s="133" t="s">
        <v>72</v>
      </c>
      <c r="BW70" s="133" t="s">
        <v>121</v>
      </c>
      <c r="BX70" s="133" t="s">
        <v>119</v>
      </c>
      <c r="CL70" s="133" t="s">
        <v>19</v>
      </c>
    </row>
    <row r="71" s="4" customFormat="1" ht="16.5" customHeight="1">
      <c r="A71" s="4"/>
      <c r="B71" s="63"/>
      <c r="C71" s="124"/>
      <c r="D71" s="124"/>
      <c r="E71" s="124"/>
      <c r="F71" s="125" t="s">
        <v>87</v>
      </c>
      <c r="G71" s="125"/>
      <c r="H71" s="125"/>
      <c r="I71" s="125"/>
      <c r="J71" s="125"/>
      <c r="K71" s="124"/>
      <c r="L71" s="125" t="s">
        <v>122</v>
      </c>
      <c r="M71" s="125"/>
      <c r="N71" s="125"/>
      <c r="O71" s="125"/>
      <c r="P71" s="125"/>
      <c r="Q71" s="125"/>
      <c r="R71" s="125"/>
      <c r="S71" s="125"/>
      <c r="T71" s="125"/>
      <c r="U71" s="125"/>
      <c r="V71" s="125"/>
      <c r="W71" s="125"/>
      <c r="X71" s="125"/>
      <c r="Y71" s="125"/>
      <c r="Z71" s="125"/>
      <c r="AA71" s="125"/>
      <c r="AB71" s="125"/>
      <c r="AC71" s="125"/>
      <c r="AD71" s="125"/>
      <c r="AE71" s="125"/>
      <c r="AF71" s="125"/>
      <c r="AG71" s="127">
        <f>'02 - SO 02 - PS Děčín východ'!J34</f>
        <v>0</v>
      </c>
      <c r="AH71" s="124"/>
      <c r="AI71" s="124"/>
      <c r="AJ71" s="124"/>
      <c r="AK71" s="124"/>
      <c r="AL71" s="124"/>
      <c r="AM71" s="124"/>
      <c r="AN71" s="127">
        <f>SUM(AG71,AT71)</f>
        <v>0</v>
      </c>
      <c r="AO71" s="124"/>
      <c r="AP71" s="124"/>
      <c r="AQ71" s="128" t="s">
        <v>81</v>
      </c>
      <c r="AR71" s="65"/>
      <c r="AS71" s="129">
        <v>0</v>
      </c>
      <c r="AT71" s="130">
        <f>ROUND(SUM(AV71:AW71),2)</f>
        <v>0</v>
      </c>
      <c r="AU71" s="131">
        <f>'02 - SO 02 - PS Děčín východ'!P91</f>
        <v>0</v>
      </c>
      <c r="AV71" s="130">
        <f>'02 - SO 02 - PS Děčín východ'!J37</f>
        <v>0</v>
      </c>
      <c r="AW71" s="130">
        <f>'02 - SO 02 - PS Děčín východ'!J38</f>
        <v>0</v>
      </c>
      <c r="AX71" s="130">
        <f>'02 - SO 02 - PS Děčín východ'!J39</f>
        <v>0</v>
      </c>
      <c r="AY71" s="130">
        <f>'02 - SO 02 - PS Děčín východ'!J40</f>
        <v>0</v>
      </c>
      <c r="AZ71" s="130">
        <f>'02 - SO 02 - PS Děčín východ'!F37</f>
        <v>0</v>
      </c>
      <c r="BA71" s="130">
        <f>'02 - SO 02 - PS Děčín východ'!F38</f>
        <v>0</v>
      </c>
      <c r="BB71" s="130">
        <f>'02 - SO 02 - PS Děčín východ'!F39</f>
        <v>0</v>
      </c>
      <c r="BC71" s="130">
        <f>'02 - SO 02 - PS Děčín východ'!F40</f>
        <v>0</v>
      </c>
      <c r="BD71" s="132">
        <f>'02 - SO 02 - PS Děčín východ'!F41</f>
        <v>0</v>
      </c>
      <c r="BE71" s="4"/>
      <c r="BT71" s="133" t="s">
        <v>85</v>
      </c>
      <c r="BV71" s="133" t="s">
        <v>72</v>
      </c>
      <c r="BW71" s="133" t="s">
        <v>123</v>
      </c>
      <c r="BX71" s="133" t="s">
        <v>119</v>
      </c>
      <c r="CL71" s="133" t="s">
        <v>19</v>
      </c>
    </row>
    <row r="72" s="4" customFormat="1" ht="16.5" customHeight="1">
      <c r="A72" s="4"/>
      <c r="B72" s="63"/>
      <c r="C72" s="124"/>
      <c r="D72" s="124"/>
      <c r="E72" s="124"/>
      <c r="F72" s="125" t="s">
        <v>90</v>
      </c>
      <c r="G72" s="125"/>
      <c r="H72" s="125"/>
      <c r="I72" s="125"/>
      <c r="J72" s="125"/>
      <c r="K72" s="124"/>
      <c r="L72" s="125" t="s">
        <v>124</v>
      </c>
      <c r="M72" s="125"/>
      <c r="N72" s="125"/>
      <c r="O72" s="125"/>
      <c r="P72" s="125"/>
      <c r="Q72" s="125"/>
      <c r="R72" s="125"/>
      <c r="S72" s="125"/>
      <c r="T72" s="125"/>
      <c r="U72" s="125"/>
      <c r="V72" s="125"/>
      <c r="W72" s="125"/>
      <c r="X72" s="125"/>
      <c r="Y72" s="125"/>
      <c r="Z72" s="125"/>
      <c r="AA72" s="125"/>
      <c r="AB72" s="125"/>
      <c r="AC72" s="125"/>
      <c r="AD72" s="125"/>
      <c r="AE72" s="125"/>
      <c r="AF72" s="125"/>
      <c r="AG72" s="127">
        <f>'03 - SO 03 - TO Ústí n. L..._01'!J34</f>
        <v>0</v>
      </c>
      <c r="AH72" s="124"/>
      <c r="AI72" s="124"/>
      <c r="AJ72" s="124"/>
      <c r="AK72" s="124"/>
      <c r="AL72" s="124"/>
      <c r="AM72" s="124"/>
      <c r="AN72" s="127">
        <f>SUM(AG72,AT72)</f>
        <v>0</v>
      </c>
      <c r="AO72" s="124"/>
      <c r="AP72" s="124"/>
      <c r="AQ72" s="128" t="s">
        <v>81</v>
      </c>
      <c r="AR72" s="65"/>
      <c r="AS72" s="129">
        <v>0</v>
      </c>
      <c r="AT72" s="130">
        <f>ROUND(SUM(AV72:AW72),2)</f>
        <v>0</v>
      </c>
      <c r="AU72" s="131">
        <f>'03 - SO 03 - TO Ústí n. L..._01'!P93</f>
        <v>0</v>
      </c>
      <c r="AV72" s="130">
        <f>'03 - SO 03 - TO Ústí n. L..._01'!J37</f>
        <v>0</v>
      </c>
      <c r="AW72" s="130">
        <f>'03 - SO 03 - TO Ústí n. L..._01'!J38</f>
        <v>0</v>
      </c>
      <c r="AX72" s="130">
        <f>'03 - SO 03 - TO Ústí n. L..._01'!J39</f>
        <v>0</v>
      </c>
      <c r="AY72" s="130">
        <f>'03 - SO 03 - TO Ústí n. L..._01'!J40</f>
        <v>0</v>
      </c>
      <c r="AZ72" s="130">
        <f>'03 - SO 03 - TO Ústí n. L..._01'!F37</f>
        <v>0</v>
      </c>
      <c r="BA72" s="130">
        <f>'03 - SO 03 - TO Ústí n. L..._01'!F38</f>
        <v>0</v>
      </c>
      <c r="BB72" s="130">
        <f>'03 - SO 03 - TO Ústí n. L..._01'!F39</f>
        <v>0</v>
      </c>
      <c r="BC72" s="130">
        <f>'03 - SO 03 - TO Ústí n. L..._01'!F40</f>
        <v>0</v>
      </c>
      <c r="BD72" s="132">
        <f>'03 - SO 03 - TO Ústí n. L..._01'!F41</f>
        <v>0</v>
      </c>
      <c r="BE72" s="4"/>
      <c r="BT72" s="133" t="s">
        <v>85</v>
      </c>
      <c r="BV72" s="133" t="s">
        <v>72</v>
      </c>
      <c r="BW72" s="133" t="s">
        <v>125</v>
      </c>
      <c r="BX72" s="133" t="s">
        <v>119</v>
      </c>
      <c r="CL72" s="133" t="s">
        <v>19</v>
      </c>
    </row>
    <row r="73" s="4" customFormat="1" ht="16.5" customHeight="1">
      <c r="A73" s="4"/>
      <c r="B73" s="63"/>
      <c r="C73" s="124"/>
      <c r="D73" s="124"/>
      <c r="E73" s="124"/>
      <c r="F73" s="125" t="s">
        <v>93</v>
      </c>
      <c r="G73" s="125"/>
      <c r="H73" s="125"/>
      <c r="I73" s="125"/>
      <c r="J73" s="125"/>
      <c r="K73" s="124"/>
      <c r="L73" s="125" t="s">
        <v>126</v>
      </c>
      <c r="M73" s="125"/>
      <c r="N73" s="125"/>
      <c r="O73" s="125"/>
      <c r="P73" s="125"/>
      <c r="Q73" s="125"/>
      <c r="R73" s="125"/>
      <c r="S73" s="125"/>
      <c r="T73" s="125"/>
      <c r="U73" s="125"/>
      <c r="V73" s="125"/>
      <c r="W73" s="125"/>
      <c r="X73" s="125"/>
      <c r="Y73" s="125"/>
      <c r="Z73" s="125"/>
      <c r="AA73" s="125"/>
      <c r="AB73" s="125"/>
      <c r="AC73" s="125"/>
      <c r="AD73" s="125"/>
      <c r="AE73" s="125"/>
      <c r="AF73" s="125"/>
      <c r="AG73" s="127">
        <f>'04 - SO 04 - TO Česká Kam...'!J34</f>
        <v>0</v>
      </c>
      <c r="AH73" s="124"/>
      <c r="AI73" s="124"/>
      <c r="AJ73" s="124"/>
      <c r="AK73" s="124"/>
      <c r="AL73" s="124"/>
      <c r="AM73" s="124"/>
      <c r="AN73" s="127">
        <f>SUM(AG73,AT73)</f>
        <v>0</v>
      </c>
      <c r="AO73" s="124"/>
      <c r="AP73" s="124"/>
      <c r="AQ73" s="128" t="s">
        <v>81</v>
      </c>
      <c r="AR73" s="65"/>
      <c r="AS73" s="129">
        <v>0</v>
      </c>
      <c r="AT73" s="130">
        <f>ROUND(SUM(AV73:AW73),2)</f>
        <v>0</v>
      </c>
      <c r="AU73" s="131">
        <f>'04 - SO 04 - TO Česká Kam...'!P93</f>
        <v>0</v>
      </c>
      <c r="AV73" s="130">
        <f>'04 - SO 04 - TO Česká Kam...'!J37</f>
        <v>0</v>
      </c>
      <c r="AW73" s="130">
        <f>'04 - SO 04 - TO Česká Kam...'!J38</f>
        <v>0</v>
      </c>
      <c r="AX73" s="130">
        <f>'04 - SO 04 - TO Česká Kam...'!J39</f>
        <v>0</v>
      </c>
      <c r="AY73" s="130">
        <f>'04 - SO 04 - TO Česká Kam...'!J40</f>
        <v>0</v>
      </c>
      <c r="AZ73" s="130">
        <f>'04 - SO 04 - TO Česká Kam...'!F37</f>
        <v>0</v>
      </c>
      <c r="BA73" s="130">
        <f>'04 - SO 04 - TO Česká Kam...'!F38</f>
        <v>0</v>
      </c>
      <c r="BB73" s="130">
        <f>'04 - SO 04 - TO Česká Kam...'!F39</f>
        <v>0</v>
      </c>
      <c r="BC73" s="130">
        <f>'04 - SO 04 - TO Česká Kam...'!F40</f>
        <v>0</v>
      </c>
      <c r="BD73" s="132">
        <f>'04 - SO 04 - TO Česká Kam...'!F41</f>
        <v>0</v>
      </c>
      <c r="BE73" s="4"/>
      <c r="BT73" s="133" t="s">
        <v>85</v>
      </c>
      <c r="BV73" s="133" t="s">
        <v>72</v>
      </c>
      <c r="BW73" s="133" t="s">
        <v>127</v>
      </c>
      <c r="BX73" s="133" t="s">
        <v>119</v>
      </c>
      <c r="CL73" s="133" t="s">
        <v>19</v>
      </c>
    </row>
    <row r="74" s="4" customFormat="1" ht="16.5" customHeight="1">
      <c r="A74" s="4"/>
      <c r="B74" s="63"/>
      <c r="C74" s="124"/>
      <c r="D74" s="124"/>
      <c r="E74" s="125" t="s">
        <v>79</v>
      </c>
      <c r="F74" s="125"/>
      <c r="G74" s="125"/>
      <c r="H74" s="125"/>
      <c r="I74" s="125"/>
      <c r="J74" s="124"/>
      <c r="K74" s="125" t="s">
        <v>114</v>
      </c>
      <c r="L74" s="125"/>
      <c r="M74" s="125"/>
      <c r="N74" s="125"/>
      <c r="O74" s="125"/>
      <c r="P74" s="125"/>
      <c r="Q74" s="125"/>
      <c r="R74" s="125"/>
      <c r="S74" s="125"/>
      <c r="T74" s="125"/>
      <c r="U74" s="125"/>
      <c r="V74" s="125"/>
      <c r="W74" s="125"/>
      <c r="X74" s="125"/>
      <c r="Y74" s="125"/>
      <c r="Z74" s="125"/>
      <c r="AA74" s="125"/>
      <c r="AB74" s="125"/>
      <c r="AC74" s="125"/>
      <c r="AD74" s="125"/>
      <c r="AE74" s="125"/>
      <c r="AF74" s="125"/>
      <c r="AG74" s="127">
        <f>'2 - VRN_01'!J32</f>
        <v>0</v>
      </c>
      <c r="AH74" s="124"/>
      <c r="AI74" s="124"/>
      <c r="AJ74" s="124"/>
      <c r="AK74" s="124"/>
      <c r="AL74" s="124"/>
      <c r="AM74" s="124"/>
      <c r="AN74" s="127">
        <f>SUM(AG74,AT74)</f>
        <v>0</v>
      </c>
      <c r="AO74" s="124"/>
      <c r="AP74" s="124"/>
      <c r="AQ74" s="128" t="s">
        <v>81</v>
      </c>
      <c r="AR74" s="65"/>
      <c r="AS74" s="134">
        <v>0</v>
      </c>
      <c r="AT74" s="135">
        <f>ROUND(SUM(AV74:AW74),2)</f>
        <v>0</v>
      </c>
      <c r="AU74" s="136">
        <f>'2 - VRN_01'!P85</f>
        <v>0</v>
      </c>
      <c r="AV74" s="135">
        <f>'2 - VRN_01'!J35</f>
        <v>0</v>
      </c>
      <c r="AW74" s="135">
        <f>'2 - VRN_01'!J36</f>
        <v>0</v>
      </c>
      <c r="AX74" s="135">
        <f>'2 - VRN_01'!J37</f>
        <v>0</v>
      </c>
      <c r="AY74" s="135">
        <f>'2 - VRN_01'!J38</f>
        <v>0</v>
      </c>
      <c r="AZ74" s="135">
        <f>'2 - VRN_01'!F35</f>
        <v>0</v>
      </c>
      <c r="BA74" s="135">
        <f>'2 - VRN_01'!F36</f>
        <v>0</v>
      </c>
      <c r="BB74" s="135">
        <f>'2 - VRN_01'!F37</f>
        <v>0</v>
      </c>
      <c r="BC74" s="135">
        <f>'2 - VRN_01'!F38</f>
        <v>0</v>
      </c>
      <c r="BD74" s="137">
        <f>'2 - VRN_01'!F39</f>
        <v>0</v>
      </c>
      <c r="BE74" s="4"/>
      <c r="BT74" s="133" t="s">
        <v>79</v>
      </c>
      <c r="BV74" s="133" t="s">
        <v>72</v>
      </c>
      <c r="BW74" s="133" t="s">
        <v>128</v>
      </c>
      <c r="BX74" s="133" t="s">
        <v>118</v>
      </c>
      <c r="CL74" s="133" t="s">
        <v>19</v>
      </c>
    </row>
    <row r="75" s="2" customFormat="1" ht="30" customHeight="1">
      <c r="A75" s="38"/>
      <c r="B75" s="39"/>
      <c r="C75" s="40"/>
      <c r="D75" s="40"/>
      <c r="E75" s="40"/>
      <c r="F75" s="40"/>
      <c r="G75" s="40"/>
      <c r="H75" s="40"/>
      <c r="I75" s="40"/>
      <c r="J75" s="40"/>
      <c r="K75" s="40"/>
      <c r="L75" s="40"/>
      <c r="M75" s="40"/>
      <c r="N75" s="40"/>
      <c r="O75" s="40"/>
      <c r="P75" s="40"/>
      <c r="Q75" s="40"/>
      <c r="R75" s="40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  <c r="AF75" s="40"/>
      <c r="AG75" s="40"/>
      <c r="AH75" s="40"/>
      <c r="AI75" s="40"/>
      <c r="AJ75" s="40"/>
      <c r="AK75" s="40"/>
      <c r="AL75" s="40"/>
      <c r="AM75" s="40"/>
      <c r="AN75" s="40"/>
      <c r="AO75" s="40"/>
      <c r="AP75" s="40"/>
      <c r="AQ75" s="40"/>
      <c r="AR75" s="44"/>
      <c r="AS75" s="38"/>
      <c r="AT75" s="38"/>
      <c r="AU75" s="38"/>
      <c r="AV75" s="38"/>
      <c r="AW75" s="38"/>
      <c r="AX75" s="38"/>
      <c r="AY75" s="38"/>
      <c r="AZ75" s="38"/>
      <c r="BA75" s="38"/>
      <c r="BB75" s="38"/>
      <c r="BC75" s="38"/>
      <c r="BD75" s="38"/>
      <c r="BE75" s="38"/>
    </row>
    <row r="76" s="2" customFormat="1" ht="6.96" customHeight="1">
      <c r="A76" s="38"/>
      <c r="B76" s="59"/>
      <c r="C76" s="60"/>
      <c r="D76" s="60"/>
      <c r="E76" s="60"/>
      <c r="F76" s="60"/>
      <c r="G76" s="60"/>
      <c r="H76" s="60"/>
      <c r="I76" s="60"/>
      <c r="J76" s="60"/>
      <c r="K76" s="60"/>
      <c r="L76" s="60"/>
      <c r="M76" s="60"/>
      <c r="N76" s="60"/>
      <c r="O76" s="60"/>
      <c r="P76" s="60"/>
      <c r="Q76" s="60"/>
      <c r="R76" s="60"/>
      <c r="S76" s="60"/>
      <c r="T76" s="60"/>
      <c r="U76" s="60"/>
      <c r="V76" s="60"/>
      <c r="W76" s="60"/>
      <c r="X76" s="60"/>
      <c r="Y76" s="60"/>
      <c r="Z76" s="60"/>
      <c r="AA76" s="60"/>
      <c r="AB76" s="60"/>
      <c r="AC76" s="60"/>
      <c r="AD76" s="60"/>
      <c r="AE76" s="60"/>
      <c r="AF76" s="60"/>
      <c r="AG76" s="60"/>
      <c r="AH76" s="60"/>
      <c r="AI76" s="60"/>
      <c r="AJ76" s="60"/>
      <c r="AK76" s="60"/>
      <c r="AL76" s="60"/>
      <c r="AM76" s="60"/>
      <c r="AN76" s="60"/>
      <c r="AO76" s="60"/>
      <c r="AP76" s="60"/>
      <c r="AQ76" s="60"/>
      <c r="AR76" s="44"/>
      <c r="AS76" s="38"/>
      <c r="AT76" s="38"/>
      <c r="AU76" s="38"/>
      <c r="AV76" s="38"/>
      <c r="AW76" s="38"/>
      <c r="AX76" s="38"/>
      <c r="AY76" s="38"/>
      <c r="AZ76" s="38"/>
      <c r="BA76" s="38"/>
      <c r="BB76" s="38"/>
      <c r="BC76" s="38"/>
      <c r="BD76" s="38"/>
      <c r="BE76" s="38"/>
    </row>
  </sheetData>
  <mergeCells count="118">
    <mergeCell ref="C52:G52"/>
    <mergeCell ref="D55:H55"/>
    <mergeCell ref="E56:I56"/>
    <mergeCell ref="F58:J58"/>
    <mergeCell ref="F63:J63"/>
    <mergeCell ref="F62:J62"/>
    <mergeCell ref="F61:J61"/>
    <mergeCell ref="F60:J60"/>
    <mergeCell ref="F59:J59"/>
    <mergeCell ref="F57:J57"/>
    <mergeCell ref="F64:J64"/>
    <mergeCell ref="I52:AF52"/>
    <mergeCell ref="J55:AF55"/>
    <mergeCell ref="K56:AF56"/>
    <mergeCell ref="L64:AF64"/>
    <mergeCell ref="L63:AF63"/>
    <mergeCell ref="L62:AF62"/>
    <mergeCell ref="L61:AF61"/>
    <mergeCell ref="L60:AF60"/>
    <mergeCell ref="L59:AF59"/>
    <mergeCell ref="L58:AF58"/>
    <mergeCell ref="L45:AO45"/>
    <mergeCell ref="L57:AF57"/>
    <mergeCell ref="F65:J65"/>
    <mergeCell ref="L65:AF65"/>
    <mergeCell ref="F66:J66"/>
    <mergeCell ref="L66:AF66"/>
    <mergeCell ref="E67:I67"/>
    <mergeCell ref="K67:AF67"/>
    <mergeCell ref="D68:H68"/>
    <mergeCell ref="J68:AF68"/>
    <mergeCell ref="E69:I69"/>
    <mergeCell ref="K69:AF69"/>
    <mergeCell ref="F70:J70"/>
    <mergeCell ref="L70:AF70"/>
    <mergeCell ref="F71:J71"/>
    <mergeCell ref="L71:AF71"/>
    <mergeCell ref="F72:J72"/>
    <mergeCell ref="L72:AF72"/>
    <mergeCell ref="F73:J73"/>
    <mergeCell ref="L73:AF73"/>
    <mergeCell ref="E74:I74"/>
    <mergeCell ref="K74:AF74"/>
    <mergeCell ref="AG54:AM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AK30:AO30"/>
    <mergeCell ref="W30:AE30"/>
    <mergeCell ref="L30:P30"/>
    <mergeCell ref="AK31:AO31"/>
    <mergeCell ref="L31:P31"/>
    <mergeCell ref="W31:AE31"/>
    <mergeCell ref="L32:P32"/>
    <mergeCell ref="W32:AE32"/>
    <mergeCell ref="AK32:AO32"/>
    <mergeCell ref="L33:P33"/>
    <mergeCell ref="W33:AE33"/>
    <mergeCell ref="AK33:AO33"/>
    <mergeCell ref="AK35:AO35"/>
    <mergeCell ref="X35:AB35"/>
    <mergeCell ref="AR2:BE2"/>
    <mergeCell ref="AG52:AM52"/>
    <mergeCell ref="AG55:AM55"/>
    <mergeCell ref="AG64:AM64"/>
    <mergeCell ref="AG63:AM63"/>
    <mergeCell ref="AG62:AM62"/>
    <mergeCell ref="AG61:AM61"/>
    <mergeCell ref="AG60:AM60"/>
    <mergeCell ref="AG59:AM59"/>
    <mergeCell ref="AG57:AM57"/>
    <mergeCell ref="AG58:AM58"/>
    <mergeCell ref="AG56:AM56"/>
    <mergeCell ref="AM47:AN47"/>
    <mergeCell ref="AM49:AP49"/>
    <mergeCell ref="AM50:AP50"/>
    <mergeCell ref="AN52:AP52"/>
    <mergeCell ref="AN61:AP61"/>
    <mergeCell ref="AN59:AP59"/>
    <mergeCell ref="AN56:AP56"/>
    <mergeCell ref="AN62:AP62"/>
    <mergeCell ref="AN60:AP60"/>
    <mergeCell ref="AN55:AP55"/>
    <mergeCell ref="AN63:AP63"/>
    <mergeCell ref="AN58:AP58"/>
    <mergeCell ref="AN64:AP64"/>
    <mergeCell ref="AN57:AP57"/>
    <mergeCell ref="AS49:AT51"/>
    <mergeCell ref="AN65:AP65"/>
    <mergeCell ref="AG65:AM65"/>
    <mergeCell ref="AN66:AP66"/>
    <mergeCell ref="AG66:AM66"/>
    <mergeCell ref="AN67:AP67"/>
    <mergeCell ref="AG67:AM67"/>
    <mergeCell ref="AN68:AP68"/>
    <mergeCell ref="AG68:AM68"/>
    <mergeCell ref="AN69:AP69"/>
    <mergeCell ref="AG69:AM69"/>
    <mergeCell ref="AN70:AP70"/>
    <mergeCell ref="AG70:AM70"/>
    <mergeCell ref="AN71:AP71"/>
    <mergeCell ref="AG71:AM71"/>
    <mergeCell ref="AN72:AP72"/>
    <mergeCell ref="AG72:AM72"/>
    <mergeCell ref="AN73:AP73"/>
    <mergeCell ref="AG73:AM73"/>
    <mergeCell ref="AN74:AP74"/>
    <mergeCell ref="AG74:AM74"/>
    <mergeCell ref="AN54:AP54"/>
  </mergeCells>
  <pageMargins left="0.39375" right="0.39375" top="0.39375" bottom="0.39375" header="0" footer="0"/>
  <pageSetup orientation="landscape" blackAndWhite="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110</v>
      </c>
    </row>
    <row r="3" s="1" customFormat="1" ht="6.96" customHeight="1">
      <c r="B3" s="138"/>
      <c r="C3" s="139"/>
      <c r="D3" s="139"/>
      <c r="E3" s="139"/>
      <c r="F3" s="139"/>
      <c r="G3" s="139"/>
      <c r="H3" s="139"/>
      <c r="I3" s="139"/>
      <c r="J3" s="139"/>
      <c r="K3" s="139"/>
      <c r="L3" s="20"/>
      <c r="AT3" s="17" t="s">
        <v>79</v>
      </c>
    </row>
    <row r="4" s="1" customFormat="1" ht="24.96" customHeight="1">
      <c r="B4" s="20"/>
      <c r="D4" s="140" t="s">
        <v>129</v>
      </c>
      <c r="L4" s="20"/>
      <c r="M4" s="14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2" t="s">
        <v>16</v>
      </c>
      <c r="L6" s="20"/>
    </row>
    <row r="7" s="1" customFormat="1" ht="16.5" customHeight="1">
      <c r="B7" s="20"/>
      <c r="E7" s="143">
        <f>'Rekapitulace stavby'!K6</f>
        <v>0</v>
      </c>
      <c r="F7" s="142"/>
      <c r="G7" s="142"/>
      <c r="H7" s="142"/>
      <c r="L7" s="20"/>
    </row>
    <row r="8">
      <c r="B8" s="20"/>
      <c r="D8" s="142" t="s">
        <v>130</v>
      </c>
      <c r="L8" s="20"/>
    </row>
    <row r="9" s="1" customFormat="1" ht="16.5" customHeight="1">
      <c r="B9" s="20"/>
      <c r="E9" s="143" t="s">
        <v>131</v>
      </c>
      <c r="F9" s="1"/>
      <c r="G9" s="1"/>
      <c r="H9" s="1"/>
      <c r="L9" s="20"/>
    </row>
    <row r="10" s="1" customFormat="1" ht="12" customHeight="1">
      <c r="B10" s="20"/>
      <c r="D10" s="142" t="s">
        <v>132</v>
      </c>
      <c r="L10" s="20"/>
    </row>
    <row r="11" s="2" customFormat="1" ht="16.5" customHeight="1">
      <c r="A11" s="38"/>
      <c r="B11" s="44"/>
      <c r="C11" s="38"/>
      <c r="D11" s="38"/>
      <c r="E11" s="144" t="s">
        <v>133</v>
      </c>
      <c r="F11" s="38"/>
      <c r="G11" s="38"/>
      <c r="H11" s="38"/>
      <c r="I11" s="38"/>
      <c r="J11" s="38"/>
      <c r="K11" s="38"/>
      <c r="L11" s="145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2" t="s">
        <v>134</v>
      </c>
      <c r="E12" s="38"/>
      <c r="F12" s="38"/>
      <c r="G12" s="38"/>
      <c r="H12" s="38"/>
      <c r="I12" s="38"/>
      <c r="J12" s="38"/>
      <c r="K12" s="38"/>
      <c r="L12" s="145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6.5" customHeight="1">
      <c r="A13" s="38"/>
      <c r="B13" s="44"/>
      <c r="C13" s="38"/>
      <c r="D13" s="38"/>
      <c r="E13" s="146" t="s">
        <v>432</v>
      </c>
      <c r="F13" s="38"/>
      <c r="G13" s="38"/>
      <c r="H13" s="38"/>
      <c r="I13" s="38"/>
      <c r="J13" s="38"/>
      <c r="K13" s="38"/>
      <c r="L13" s="145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>
      <c r="A14" s="38"/>
      <c r="B14" s="44"/>
      <c r="C14" s="38"/>
      <c r="D14" s="38"/>
      <c r="E14" s="38"/>
      <c r="F14" s="38"/>
      <c r="G14" s="38"/>
      <c r="H14" s="38"/>
      <c r="I14" s="38"/>
      <c r="J14" s="38"/>
      <c r="K14" s="38"/>
      <c r="L14" s="145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2" customHeight="1">
      <c r="A15" s="38"/>
      <c r="B15" s="44"/>
      <c r="C15" s="38"/>
      <c r="D15" s="142" t="s">
        <v>18</v>
      </c>
      <c r="E15" s="38"/>
      <c r="F15" s="133" t="s">
        <v>19</v>
      </c>
      <c r="G15" s="38"/>
      <c r="H15" s="38"/>
      <c r="I15" s="142" t="s">
        <v>20</v>
      </c>
      <c r="J15" s="133" t="s">
        <v>19</v>
      </c>
      <c r="K15" s="38"/>
      <c r="L15" s="145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42" t="s">
        <v>21</v>
      </c>
      <c r="E16" s="38"/>
      <c r="F16" s="133" t="s">
        <v>22</v>
      </c>
      <c r="G16" s="38"/>
      <c r="H16" s="38"/>
      <c r="I16" s="142" t="s">
        <v>23</v>
      </c>
      <c r="J16" s="147">
        <f>'Rekapitulace stavby'!AN8</f>
        <v>0</v>
      </c>
      <c r="K16" s="38"/>
      <c r="L16" s="145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0.8" customHeight="1">
      <c r="A17" s="38"/>
      <c r="B17" s="44"/>
      <c r="C17" s="38"/>
      <c r="D17" s="38"/>
      <c r="E17" s="38"/>
      <c r="F17" s="38"/>
      <c r="G17" s="38"/>
      <c r="H17" s="38"/>
      <c r="I17" s="38"/>
      <c r="J17" s="38"/>
      <c r="K17" s="38"/>
      <c r="L17" s="145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2" customHeight="1">
      <c r="A18" s="38"/>
      <c r="B18" s="44"/>
      <c r="C18" s="38"/>
      <c r="D18" s="142" t="s">
        <v>25</v>
      </c>
      <c r="E18" s="38"/>
      <c r="F18" s="38"/>
      <c r="G18" s="38"/>
      <c r="H18" s="38"/>
      <c r="I18" s="142" t="s">
        <v>26</v>
      </c>
      <c r="J18" s="133">
        <f>IF('Rekapitulace stavby'!AN10="","",'Rekapitulace stavby'!AN10)</f>
        <v>0</v>
      </c>
      <c r="K18" s="38"/>
      <c r="L18" s="145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8" customHeight="1">
      <c r="A19" s="38"/>
      <c r="B19" s="44"/>
      <c r="C19" s="38"/>
      <c r="D19" s="38"/>
      <c r="E19" s="133">
        <f>IF('Rekapitulace stavby'!E11="","",'Rekapitulace stavby'!E11)</f>
        <v>0</v>
      </c>
      <c r="F19" s="38"/>
      <c r="G19" s="38"/>
      <c r="H19" s="38"/>
      <c r="I19" s="142" t="s">
        <v>27</v>
      </c>
      <c r="J19" s="133">
        <f>IF('Rekapitulace stavby'!AN11="","",'Rekapitulace stavby'!AN11)</f>
        <v>0</v>
      </c>
      <c r="K19" s="38"/>
      <c r="L19" s="145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6.96" customHeight="1">
      <c r="A20" s="38"/>
      <c r="B20" s="44"/>
      <c r="C20" s="38"/>
      <c r="D20" s="38"/>
      <c r="E20" s="38"/>
      <c r="F20" s="38"/>
      <c r="G20" s="38"/>
      <c r="H20" s="38"/>
      <c r="I20" s="38"/>
      <c r="J20" s="38"/>
      <c r="K20" s="38"/>
      <c r="L20" s="145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2" customHeight="1">
      <c r="A21" s="38"/>
      <c r="B21" s="44"/>
      <c r="C21" s="38"/>
      <c r="D21" s="142" t="s">
        <v>28</v>
      </c>
      <c r="E21" s="38"/>
      <c r="F21" s="38"/>
      <c r="G21" s="38"/>
      <c r="H21" s="38"/>
      <c r="I21" s="142" t="s">
        <v>26</v>
      </c>
      <c r="J21" s="33">
        <f>'Rekapitulace stavby'!AN13</f>
        <v>0</v>
      </c>
      <c r="K21" s="38"/>
      <c r="L21" s="145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8" customHeight="1">
      <c r="A22" s="38"/>
      <c r="B22" s="44"/>
      <c r="C22" s="38"/>
      <c r="D22" s="38"/>
      <c r="E22" s="33">
        <f>'Rekapitulace stavby'!E14</f>
        <v>0</v>
      </c>
      <c r="F22" s="133"/>
      <c r="G22" s="133"/>
      <c r="H22" s="133"/>
      <c r="I22" s="142" t="s">
        <v>27</v>
      </c>
      <c r="J22" s="33">
        <f>'Rekapitulace stavby'!AN14</f>
        <v>0</v>
      </c>
      <c r="K22" s="38"/>
      <c r="L22" s="145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6.96" customHeight="1">
      <c r="A23" s="38"/>
      <c r="B23" s="44"/>
      <c r="C23" s="38"/>
      <c r="D23" s="38"/>
      <c r="E23" s="38"/>
      <c r="F23" s="38"/>
      <c r="G23" s="38"/>
      <c r="H23" s="38"/>
      <c r="I23" s="38"/>
      <c r="J23" s="38"/>
      <c r="K23" s="38"/>
      <c r="L23" s="145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2" customHeight="1">
      <c r="A24" s="38"/>
      <c r="B24" s="44"/>
      <c r="C24" s="38"/>
      <c r="D24" s="142" t="s">
        <v>30</v>
      </c>
      <c r="E24" s="38"/>
      <c r="F24" s="38"/>
      <c r="G24" s="38"/>
      <c r="H24" s="38"/>
      <c r="I24" s="142" t="s">
        <v>26</v>
      </c>
      <c r="J24" s="133">
        <f>IF('Rekapitulace stavby'!AN16="","",'Rekapitulace stavby'!AN16)</f>
        <v>0</v>
      </c>
      <c r="K24" s="38"/>
      <c r="L24" s="145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8" customHeight="1">
      <c r="A25" s="38"/>
      <c r="B25" s="44"/>
      <c r="C25" s="38"/>
      <c r="D25" s="38"/>
      <c r="E25" s="133">
        <f>IF('Rekapitulace stavby'!E17="","",'Rekapitulace stavby'!E17)</f>
        <v>0</v>
      </c>
      <c r="F25" s="38"/>
      <c r="G25" s="38"/>
      <c r="H25" s="38"/>
      <c r="I25" s="142" t="s">
        <v>27</v>
      </c>
      <c r="J25" s="133">
        <f>IF('Rekapitulace stavby'!AN17="","",'Rekapitulace stavby'!AN17)</f>
        <v>0</v>
      </c>
      <c r="K25" s="38"/>
      <c r="L25" s="145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6.96" customHeight="1">
      <c r="A26" s="38"/>
      <c r="B26" s="44"/>
      <c r="C26" s="38"/>
      <c r="D26" s="38"/>
      <c r="E26" s="38"/>
      <c r="F26" s="38"/>
      <c r="G26" s="38"/>
      <c r="H26" s="38"/>
      <c r="I26" s="38"/>
      <c r="J26" s="38"/>
      <c r="K26" s="38"/>
      <c r="L26" s="145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12" customHeight="1">
      <c r="A27" s="38"/>
      <c r="B27" s="44"/>
      <c r="C27" s="38"/>
      <c r="D27" s="142" t="s">
        <v>32</v>
      </c>
      <c r="E27" s="38"/>
      <c r="F27" s="38"/>
      <c r="G27" s="38"/>
      <c r="H27" s="38"/>
      <c r="I27" s="142" t="s">
        <v>26</v>
      </c>
      <c r="J27" s="133" t="s">
        <v>19</v>
      </c>
      <c r="K27" s="38"/>
      <c r="L27" s="145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8" customHeight="1">
      <c r="A28" s="38"/>
      <c r="B28" s="44"/>
      <c r="C28" s="38"/>
      <c r="D28" s="38"/>
      <c r="E28" s="133" t="s">
        <v>33</v>
      </c>
      <c r="F28" s="38"/>
      <c r="G28" s="38"/>
      <c r="H28" s="38"/>
      <c r="I28" s="142" t="s">
        <v>27</v>
      </c>
      <c r="J28" s="133" t="s">
        <v>19</v>
      </c>
      <c r="K28" s="38"/>
      <c r="L28" s="145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38"/>
      <c r="E29" s="38"/>
      <c r="F29" s="38"/>
      <c r="G29" s="38"/>
      <c r="H29" s="38"/>
      <c r="I29" s="38"/>
      <c r="J29" s="38"/>
      <c r="K29" s="38"/>
      <c r="L29" s="145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12" customHeight="1">
      <c r="A30" s="38"/>
      <c r="B30" s="44"/>
      <c r="C30" s="38"/>
      <c r="D30" s="142" t="s">
        <v>34</v>
      </c>
      <c r="E30" s="38"/>
      <c r="F30" s="38"/>
      <c r="G30" s="38"/>
      <c r="H30" s="38"/>
      <c r="I30" s="38"/>
      <c r="J30" s="38"/>
      <c r="K30" s="38"/>
      <c r="L30" s="145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8" customFormat="1" ht="16.5" customHeight="1">
      <c r="A31" s="148"/>
      <c r="B31" s="149"/>
      <c r="C31" s="148"/>
      <c r="D31" s="148"/>
      <c r="E31" s="150" t="s">
        <v>19</v>
      </c>
      <c r="F31" s="150"/>
      <c r="G31" s="150"/>
      <c r="H31" s="150"/>
      <c r="I31" s="148"/>
      <c r="J31" s="148"/>
      <c r="K31" s="148"/>
      <c r="L31" s="151"/>
      <c r="S31" s="148"/>
      <c r="T31" s="148"/>
      <c r="U31" s="148"/>
      <c r="V31" s="148"/>
      <c r="W31" s="148"/>
      <c r="X31" s="148"/>
      <c r="Y31" s="148"/>
      <c r="Z31" s="148"/>
      <c r="AA31" s="148"/>
      <c r="AB31" s="148"/>
      <c r="AC31" s="148"/>
      <c r="AD31" s="148"/>
      <c r="AE31" s="148"/>
    </row>
    <row r="32" s="2" customFormat="1" ht="6.96" customHeight="1">
      <c r="A32" s="38"/>
      <c r="B32" s="44"/>
      <c r="C32" s="38"/>
      <c r="D32" s="38"/>
      <c r="E32" s="38"/>
      <c r="F32" s="38"/>
      <c r="G32" s="38"/>
      <c r="H32" s="38"/>
      <c r="I32" s="38"/>
      <c r="J32" s="38"/>
      <c r="K32" s="38"/>
      <c r="L32" s="145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52"/>
      <c r="E33" s="152"/>
      <c r="F33" s="152"/>
      <c r="G33" s="152"/>
      <c r="H33" s="152"/>
      <c r="I33" s="152"/>
      <c r="J33" s="152"/>
      <c r="K33" s="152"/>
      <c r="L33" s="145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25.44" customHeight="1">
      <c r="A34" s="38"/>
      <c r="B34" s="44"/>
      <c r="C34" s="38"/>
      <c r="D34" s="153" t="s">
        <v>36</v>
      </c>
      <c r="E34" s="38"/>
      <c r="F34" s="38"/>
      <c r="G34" s="38"/>
      <c r="H34" s="38"/>
      <c r="I34" s="38"/>
      <c r="J34" s="154">
        <f>ROUND(J91, 2)</f>
        <v>0</v>
      </c>
      <c r="K34" s="38"/>
      <c r="L34" s="145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6.96" customHeight="1">
      <c r="A35" s="38"/>
      <c r="B35" s="44"/>
      <c r="C35" s="38"/>
      <c r="D35" s="152"/>
      <c r="E35" s="152"/>
      <c r="F35" s="152"/>
      <c r="G35" s="152"/>
      <c r="H35" s="152"/>
      <c r="I35" s="152"/>
      <c r="J35" s="152"/>
      <c r="K35" s="152"/>
      <c r="L35" s="145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38"/>
      <c r="F36" s="155" t="s">
        <v>38</v>
      </c>
      <c r="G36" s="38"/>
      <c r="H36" s="38"/>
      <c r="I36" s="155" t="s">
        <v>37</v>
      </c>
      <c r="J36" s="155" t="s">
        <v>39</v>
      </c>
      <c r="K36" s="38"/>
      <c r="L36" s="145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s="2" customFormat="1" ht="14.4" customHeight="1">
      <c r="A37" s="38"/>
      <c r="B37" s="44"/>
      <c r="C37" s="38"/>
      <c r="D37" s="144" t="s">
        <v>40</v>
      </c>
      <c r="E37" s="142" t="s">
        <v>41</v>
      </c>
      <c r="F37" s="156">
        <f>ROUND((SUM(BE91:BE139)),  2)</f>
        <v>0</v>
      </c>
      <c r="G37" s="38"/>
      <c r="H37" s="38"/>
      <c r="I37" s="157">
        <v>0.20999999999999999</v>
      </c>
      <c r="J37" s="156">
        <f>ROUND(((SUM(BE91:BE139))*I37),  2)</f>
        <v>0</v>
      </c>
      <c r="K37" s="38"/>
      <c r="L37" s="145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14.4" customHeight="1">
      <c r="A38" s="38"/>
      <c r="B38" s="44"/>
      <c r="C38" s="38"/>
      <c r="D38" s="38"/>
      <c r="E38" s="142" t="s">
        <v>42</v>
      </c>
      <c r="F38" s="156">
        <f>ROUND((SUM(BF91:BF139)),  2)</f>
        <v>0</v>
      </c>
      <c r="G38" s="38"/>
      <c r="H38" s="38"/>
      <c r="I38" s="157">
        <v>0.14999999999999999</v>
      </c>
      <c r="J38" s="156">
        <f>ROUND(((SUM(BF91:BF139))*I38),  2)</f>
        <v>0</v>
      </c>
      <c r="K38" s="38"/>
      <c r="L38" s="145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42" t="s">
        <v>43</v>
      </c>
      <c r="F39" s="156">
        <f>ROUND((SUM(BG91:BG139)),  2)</f>
        <v>0</v>
      </c>
      <c r="G39" s="38"/>
      <c r="H39" s="38"/>
      <c r="I39" s="157">
        <v>0.20999999999999999</v>
      </c>
      <c r="J39" s="156">
        <f>0</f>
        <v>0</v>
      </c>
      <c r="K39" s="38"/>
      <c r="L39" s="145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14.4" customHeight="1">
      <c r="A40" s="38"/>
      <c r="B40" s="44"/>
      <c r="C40" s="38"/>
      <c r="D40" s="38"/>
      <c r="E40" s="142" t="s">
        <v>44</v>
      </c>
      <c r="F40" s="156">
        <f>ROUND((SUM(BH91:BH139)),  2)</f>
        <v>0</v>
      </c>
      <c r="G40" s="38"/>
      <c r="H40" s="38"/>
      <c r="I40" s="157">
        <v>0.14999999999999999</v>
      </c>
      <c r="J40" s="156">
        <f>0</f>
        <v>0</v>
      </c>
      <c r="K40" s="38"/>
      <c r="L40" s="145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 s="2" customFormat="1" ht="14.4" customHeight="1">
      <c r="A41" s="38"/>
      <c r="B41" s="44"/>
      <c r="C41" s="38"/>
      <c r="D41" s="38"/>
      <c r="E41" s="142" t="s">
        <v>45</v>
      </c>
      <c r="F41" s="156">
        <f>ROUND((SUM(BI91:BI139)),  2)</f>
        <v>0</v>
      </c>
      <c r="G41" s="38"/>
      <c r="H41" s="38"/>
      <c r="I41" s="157">
        <v>0</v>
      </c>
      <c r="J41" s="156">
        <f>0</f>
        <v>0</v>
      </c>
      <c r="K41" s="38"/>
      <c r="L41" s="145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6.96" customHeight="1">
      <c r="A42" s="38"/>
      <c r="B42" s="44"/>
      <c r="C42" s="38"/>
      <c r="D42" s="38"/>
      <c r="E42" s="38"/>
      <c r="F42" s="38"/>
      <c r="G42" s="38"/>
      <c r="H42" s="38"/>
      <c r="I42" s="38"/>
      <c r="J42" s="38"/>
      <c r="K42" s="38"/>
      <c r="L42" s="145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2" customFormat="1" ht="25.44" customHeight="1">
      <c r="A43" s="38"/>
      <c r="B43" s="44"/>
      <c r="C43" s="158"/>
      <c r="D43" s="159" t="s">
        <v>46</v>
      </c>
      <c r="E43" s="160"/>
      <c r="F43" s="160"/>
      <c r="G43" s="161" t="s">
        <v>47</v>
      </c>
      <c r="H43" s="162" t="s">
        <v>48</v>
      </c>
      <c r="I43" s="160"/>
      <c r="J43" s="163">
        <f>SUM(J34:J41)</f>
        <v>0</v>
      </c>
      <c r="K43" s="164"/>
      <c r="L43" s="145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</row>
    <row r="44" s="2" customFormat="1" ht="14.4" customHeight="1">
      <c r="A44" s="38"/>
      <c r="B44" s="165"/>
      <c r="C44" s="166"/>
      <c r="D44" s="166"/>
      <c r="E44" s="166"/>
      <c r="F44" s="166"/>
      <c r="G44" s="166"/>
      <c r="H44" s="166"/>
      <c r="I44" s="166"/>
      <c r="J44" s="166"/>
      <c r="K44" s="166"/>
      <c r="L44" s="145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8" s="2" customFormat="1" ht="6.96" customHeight="1">
      <c r="A48" s="38"/>
      <c r="B48" s="167"/>
      <c r="C48" s="168"/>
      <c r="D48" s="168"/>
      <c r="E48" s="168"/>
      <c r="F48" s="168"/>
      <c r="G48" s="168"/>
      <c r="H48" s="168"/>
      <c r="I48" s="168"/>
      <c r="J48" s="168"/>
      <c r="K48" s="168"/>
      <c r="L48" s="145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24.96" customHeight="1">
      <c r="A49" s="38"/>
      <c r="B49" s="39"/>
      <c r="C49" s="23" t="s">
        <v>136</v>
      </c>
      <c r="D49" s="40"/>
      <c r="E49" s="40"/>
      <c r="F49" s="40"/>
      <c r="G49" s="40"/>
      <c r="H49" s="40"/>
      <c r="I49" s="40"/>
      <c r="J49" s="40"/>
      <c r="K49" s="40"/>
      <c r="L49" s="145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6.96" customHeight="1">
      <c r="A50" s="38"/>
      <c r="B50" s="39"/>
      <c r="C50" s="40"/>
      <c r="D50" s="40"/>
      <c r="E50" s="40"/>
      <c r="F50" s="40"/>
      <c r="G50" s="40"/>
      <c r="H50" s="40"/>
      <c r="I50" s="40"/>
      <c r="J50" s="40"/>
      <c r="K50" s="40"/>
      <c r="L50" s="145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12" customHeight="1">
      <c r="A51" s="38"/>
      <c r="B51" s="39"/>
      <c r="C51" s="32" t="s">
        <v>16</v>
      </c>
      <c r="D51" s="40"/>
      <c r="E51" s="40"/>
      <c r="F51" s="40"/>
      <c r="G51" s="40"/>
      <c r="H51" s="40"/>
      <c r="I51" s="40"/>
      <c r="J51" s="40"/>
      <c r="K51" s="40"/>
      <c r="L51" s="145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6.5" customHeight="1">
      <c r="A52" s="38"/>
      <c r="B52" s="39"/>
      <c r="C52" s="40"/>
      <c r="D52" s="40"/>
      <c r="E52" s="169">
        <f>E7</f>
        <v>0</v>
      </c>
      <c r="F52" s="32"/>
      <c r="G52" s="32"/>
      <c r="H52" s="32"/>
      <c r="I52" s="40"/>
      <c r="J52" s="40"/>
      <c r="K52" s="40"/>
      <c r="L52" s="145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1" customFormat="1" ht="12" customHeight="1">
      <c r="B53" s="21"/>
      <c r="C53" s="32" t="s">
        <v>130</v>
      </c>
      <c r="D53" s="22"/>
      <c r="E53" s="22"/>
      <c r="F53" s="22"/>
      <c r="G53" s="22"/>
      <c r="H53" s="22"/>
      <c r="I53" s="22"/>
      <c r="J53" s="22"/>
      <c r="K53" s="22"/>
      <c r="L53" s="20"/>
    </row>
    <row r="54" s="1" customFormat="1" ht="16.5" customHeight="1">
      <c r="B54" s="21"/>
      <c r="C54" s="22"/>
      <c r="D54" s="22"/>
      <c r="E54" s="169" t="s">
        <v>131</v>
      </c>
      <c r="F54" s="22"/>
      <c r="G54" s="22"/>
      <c r="H54" s="22"/>
      <c r="I54" s="22"/>
      <c r="J54" s="22"/>
      <c r="K54" s="22"/>
      <c r="L54" s="20"/>
    </row>
    <row r="55" s="1" customFormat="1" ht="12" customHeight="1">
      <c r="B55" s="21"/>
      <c r="C55" s="32" t="s">
        <v>132</v>
      </c>
      <c r="D55" s="22"/>
      <c r="E55" s="22"/>
      <c r="F55" s="22"/>
      <c r="G55" s="22"/>
      <c r="H55" s="22"/>
      <c r="I55" s="22"/>
      <c r="J55" s="22"/>
      <c r="K55" s="22"/>
      <c r="L55" s="20"/>
    </row>
    <row r="56" s="2" customFormat="1" ht="16.5" customHeight="1">
      <c r="A56" s="38"/>
      <c r="B56" s="39"/>
      <c r="C56" s="40"/>
      <c r="D56" s="40"/>
      <c r="E56" s="170" t="s">
        <v>133</v>
      </c>
      <c r="F56" s="40"/>
      <c r="G56" s="40"/>
      <c r="H56" s="40"/>
      <c r="I56" s="40"/>
      <c r="J56" s="40"/>
      <c r="K56" s="40"/>
      <c r="L56" s="145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12" customHeight="1">
      <c r="A57" s="38"/>
      <c r="B57" s="39"/>
      <c r="C57" s="32" t="s">
        <v>134</v>
      </c>
      <c r="D57" s="40"/>
      <c r="E57" s="40"/>
      <c r="F57" s="40"/>
      <c r="G57" s="40"/>
      <c r="H57" s="40"/>
      <c r="I57" s="40"/>
      <c r="J57" s="40"/>
      <c r="K57" s="40"/>
      <c r="L57" s="145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6.5" customHeight="1">
      <c r="A58" s="38"/>
      <c r="B58" s="39"/>
      <c r="C58" s="40"/>
      <c r="D58" s="40"/>
      <c r="E58" s="69">
        <f>E13</f>
        <v>0</v>
      </c>
      <c r="F58" s="40"/>
      <c r="G58" s="40"/>
      <c r="H58" s="40"/>
      <c r="I58" s="40"/>
      <c r="J58" s="40"/>
      <c r="K58" s="40"/>
      <c r="L58" s="145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6.96" customHeight="1">
      <c r="A59" s="38"/>
      <c r="B59" s="39"/>
      <c r="C59" s="40"/>
      <c r="D59" s="40"/>
      <c r="E59" s="40"/>
      <c r="F59" s="40"/>
      <c r="G59" s="40"/>
      <c r="H59" s="40"/>
      <c r="I59" s="40"/>
      <c r="J59" s="40"/>
      <c r="K59" s="40"/>
      <c r="L59" s="145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</row>
    <row r="60" s="2" customFormat="1" ht="12" customHeight="1">
      <c r="A60" s="38"/>
      <c r="B60" s="39"/>
      <c r="C60" s="32" t="s">
        <v>21</v>
      </c>
      <c r="D60" s="40"/>
      <c r="E60" s="40"/>
      <c r="F60" s="27">
        <f>F16</f>
        <v>0</v>
      </c>
      <c r="G60" s="40"/>
      <c r="H60" s="40"/>
      <c r="I60" s="32" t="s">
        <v>23</v>
      </c>
      <c r="J60" s="72">
        <f>IF(J16="","",J16)</f>
        <v>0</v>
      </c>
      <c r="K60" s="40"/>
      <c r="L60" s="145"/>
      <c r="S60" s="38"/>
      <c r="T60" s="38"/>
      <c r="U60" s="38"/>
      <c r="V60" s="38"/>
      <c r="W60" s="38"/>
      <c r="X60" s="38"/>
      <c r="Y60" s="38"/>
      <c r="Z60" s="38"/>
      <c r="AA60" s="38"/>
      <c r="AB60" s="38"/>
      <c r="AC60" s="38"/>
      <c r="AD60" s="38"/>
      <c r="AE60" s="38"/>
    </row>
    <row r="61" s="2" customFormat="1" ht="6.96" customHeight="1">
      <c r="A61" s="38"/>
      <c r="B61" s="39"/>
      <c r="C61" s="40"/>
      <c r="D61" s="40"/>
      <c r="E61" s="40"/>
      <c r="F61" s="40"/>
      <c r="G61" s="40"/>
      <c r="H61" s="40"/>
      <c r="I61" s="40"/>
      <c r="J61" s="40"/>
      <c r="K61" s="40"/>
      <c r="L61" s="145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s="2" customFormat="1" ht="15.15" customHeight="1">
      <c r="A62" s="38"/>
      <c r="B62" s="39"/>
      <c r="C62" s="32" t="s">
        <v>25</v>
      </c>
      <c r="D62" s="40"/>
      <c r="E62" s="40"/>
      <c r="F62" s="27">
        <f>E19</f>
        <v>0</v>
      </c>
      <c r="G62" s="40"/>
      <c r="H62" s="40"/>
      <c r="I62" s="32" t="s">
        <v>30</v>
      </c>
      <c r="J62" s="36">
        <f>E25</f>
        <v>0</v>
      </c>
      <c r="K62" s="40"/>
      <c r="L62" s="145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  <c r="AE62" s="38"/>
    </row>
    <row r="63" s="2" customFormat="1" ht="15.15" customHeight="1">
      <c r="A63" s="38"/>
      <c r="B63" s="39"/>
      <c r="C63" s="32" t="s">
        <v>28</v>
      </c>
      <c r="D63" s="40"/>
      <c r="E63" s="40"/>
      <c r="F63" s="27">
        <f>IF(E22="","",E22)</f>
        <v>0</v>
      </c>
      <c r="G63" s="40"/>
      <c r="H63" s="40"/>
      <c r="I63" s="32" t="s">
        <v>32</v>
      </c>
      <c r="J63" s="36">
        <f>E28</f>
        <v>0</v>
      </c>
      <c r="K63" s="40"/>
      <c r="L63" s="145"/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  <c r="AD63" s="38"/>
      <c r="AE63" s="38"/>
    </row>
    <row r="64" s="2" customFormat="1" ht="10.32" customHeight="1">
      <c r="A64" s="38"/>
      <c r="B64" s="39"/>
      <c r="C64" s="40"/>
      <c r="D64" s="40"/>
      <c r="E64" s="40"/>
      <c r="F64" s="40"/>
      <c r="G64" s="40"/>
      <c r="H64" s="40"/>
      <c r="I64" s="40"/>
      <c r="J64" s="40"/>
      <c r="K64" s="40"/>
      <c r="L64" s="145"/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  <c r="AD64" s="38"/>
      <c r="AE64" s="38"/>
    </row>
    <row r="65" s="2" customFormat="1" ht="29.28" customHeight="1">
      <c r="A65" s="38"/>
      <c r="B65" s="39"/>
      <c r="C65" s="171" t="s">
        <v>137</v>
      </c>
      <c r="D65" s="172"/>
      <c r="E65" s="172"/>
      <c r="F65" s="172"/>
      <c r="G65" s="172"/>
      <c r="H65" s="172"/>
      <c r="I65" s="172"/>
      <c r="J65" s="173" t="s">
        <v>138</v>
      </c>
      <c r="K65" s="172"/>
      <c r="L65" s="145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 s="2" customFormat="1" ht="10.32" customHeight="1">
      <c r="A66" s="38"/>
      <c r="B66" s="39"/>
      <c r="C66" s="40"/>
      <c r="D66" s="40"/>
      <c r="E66" s="40"/>
      <c r="F66" s="40"/>
      <c r="G66" s="40"/>
      <c r="H66" s="40"/>
      <c r="I66" s="40"/>
      <c r="J66" s="40"/>
      <c r="K66" s="40"/>
      <c r="L66" s="145"/>
      <c r="S66" s="38"/>
      <c r="T66" s="38"/>
      <c r="U66" s="38"/>
      <c r="V66" s="38"/>
      <c r="W66" s="38"/>
      <c r="X66" s="38"/>
      <c r="Y66" s="38"/>
      <c r="Z66" s="38"/>
      <c r="AA66" s="38"/>
      <c r="AB66" s="38"/>
      <c r="AC66" s="38"/>
      <c r="AD66" s="38"/>
      <c r="AE66" s="38"/>
    </row>
    <row r="67" s="2" customFormat="1" ht="22.8" customHeight="1">
      <c r="A67" s="38"/>
      <c r="B67" s="39"/>
      <c r="C67" s="174" t="s">
        <v>68</v>
      </c>
      <c r="D67" s="40"/>
      <c r="E67" s="40"/>
      <c r="F67" s="40"/>
      <c r="G67" s="40"/>
      <c r="H67" s="40"/>
      <c r="I67" s="40"/>
      <c r="J67" s="102">
        <f>J91</f>
        <v>0</v>
      </c>
      <c r="K67" s="40"/>
      <c r="L67" s="145"/>
      <c r="S67" s="38"/>
      <c r="T67" s="38"/>
      <c r="U67" s="38"/>
      <c r="V67" s="38"/>
      <c r="W67" s="38"/>
      <c r="X67" s="38"/>
      <c r="Y67" s="38"/>
      <c r="Z67" s="38"/>
      <c r="AA67" s="38"/>
      <c r="AB67" s="38"/>
      <c r="AC67" s="38"/>
      <c r="AD67" s="38"/>
      <c r="AE67" s="38"/>
      <c r="AU67" s="17" t="s">
        <v>139</v>
      </c>
    </row>
    <row r="68" s="2" customFormat="1" ht="21.84" customHeight="1">
      <c r="A68" s="38"/>
      <c r="B68" s="39"/>
      <c r="C68" s="40"/>
      <c r="D68" s="40"/>
      <c r="E68" s="40"/>
      <c r="F68" s="40"/>
      <c r="G68" s="40"/>
      <c r="H68" s="40"/>
      <c r="I68" s="40"/>
      <c r="J68" s="40"/>
      <c r="K68" s="40"/>
      <c r="L68" s="145"/>
      <c r="S68" s="38"/>
      <c r="T68" s="38"/>
      <c r="U68" s="38"/>
      <c r="V68" s="38"/>
      <c r="W68" s="38"/>
      <c r="X68" s="38"/>
      <c r="Y68" s="38"/>
      <c r="Z68" s="38"/>
      <c r="AA68" s="38"/>
      <c r="AB68" s="38"/>
      <c r="AC68" s="38"/>
      <c r="AD68" s="38"/>
      <c r="AE68" s="38"/>
    </row>
    <row r="69" s="2" customFormat="1" ht="6.96" customHeight="1">
      <c r="A69" s="38"/>
      <c r="B69" s="59"/>
      <c r="C69" s="60"/>
      <c r="D69" s="60"/>
      <c r="E69" s="60"/>
      <c r="F69" s="60"/>
      <c r="G69" s="60"/>
      <c r="H69" s="60"/>
      <c r="I69" s="60"/>
      <c r="J69" s="60"/>
      <c r="K69" s="60"/>
      <c r="L69" s="145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3" s="2" customFormat="1" ht="6.96" customHeight="1">
      <c r="A73" s="38"/>
      <c r="B73" s="61"/>
      <c r="C73" s="62"/>
      <c r="D73" s="62"/>
      <c r="E73" s="62"/>
      <c r="F73" s="62"/>
      <c r="G73" s="62"/>
      <c r="H73" s="62"/>
      <c r="I73" s="62"/>
      <c r="J73" s="62"/>
      <c r="K73" s="62"/>
      <c r="L73" s="145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24.96" customHeight="1">
      <c r="A74" s="38"/>
      <c r="B74" s="39"/>
      <c r="C74" s="23" t="s">
        <v>142</v>
      </c>
      <c r="D74" s="40"/>
      <c r="E74" s="40"/>
      <c r="F74" s="40"/>
      <c r="G74" s="40"/>
      <c r="H74" s="40"/>
      <c r="I74" s="40"/>
      <c r="J74" s="40"/>
      <c r="K74" s="40"/>
      <c r="L74" s="145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6.96" customHeight="1">
      <c r="A75" s="38"/>
      <c r="B75" s="39"/>
      <c r="C75" s="40"/>
      <c r="D75" s="40"/>
      <c r="E75" s="40"/>
      <c r="F75" s="40"/>
      <c r="G75" s="40"/>
      <c r="H75" s="40"/>
      <c r="I75" s="40"/>
      <c r="J75" s="40"/>
      <c r="K75" s="40"/>
      <c r="L75" s="145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12" customHeight="1">
      <c r="A76" s="38"/>
      <c r="B76" s="39"/>
      <c r="C76" s="32" t="s">
        <v>16</v>
      </c>
      <c r="D76" s="40"/>
      <c r="E76" s="40"/>
      <c r="F76" s="40"/>
      <c r="G76" s="40"/>
      <c r="H76" s="40"/>
      <c r="I76" s="40"/>
      <c r="J76" s="40"/>
      <c r="K76" s="40"/>
      <c r="L76" s="145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6.5" customHeight="1">
      <c r="A77" s="38"/>
      <c r="B77" s="39"/>
      <c r="C77" s="40"/>
      <c r="D77" s="40"/>
      <c r="E77" s="169">
        <f>E7</f>
        <v>0</v>
      </c>
      <c r="F77" s="32"/>
      <c r="G77" s="32"/>
      <c r="H77" s="32"/>
      <c r="I77" s="40"/>
      <c r="J77" s="40"/>
      <c r="K77" s="40"/>
      <c r="L77" s="145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1" customFormat="1" ht="12" customHeight="1">
      <c r="B78" s="21"/>
      <c r="C78" s="32" t="s">
        <v>130</v>
      </c>
      <c r="D78" s="22"/>
      <c r="E78" s="22"/>
      <c r="F78" s="22"/>
      <c r="G78" s="22"/>
      <c r="H78" s="22"/>
      <c r="I78" s="22"/>
      <c r="J78" s="22"/>
      <c r="K78" s="22"/>
      <c r="L78" s="20"/>
    </row>
    <row r="79" s="1" customFormat="1" ht="16.5" customHeight="1">
      <c r="B79" s="21"/>
      <c r="C79" s="22"/>
      <c r="D79" s="22"/>
      <c r="E79" s="169" t="s">
        <v>131</v>
      </c>
      <c r="F79" s="22"/>
      <c r="G79" s="22"/>
      <c r="H79" s="22"/>
      <c r="I79" s="22"/>
      <c r="J79" s="22"/>
      <c r="K79" s="22"/>
      <c r="L79" s="20"/>
    </row>
    <row r="80" s="1" customFormat="1" ht="12" customHeight="1">
      <c r="B80" s="21"/>
      <c r="C80" s="32" t="s">
        <v>132</v>
      </c>
      <c r="D80" s="22"/>
      <c r="E80" s="22"/>
      <c r="F80" s="22"/>
      <c r="G80" s="22"/>
      <c r="H80" s="22"/>
      <c r="I80" s="22"/>
      <c r="J80" s="22"/>
      <c r="K80" s="22"/>
      <c r="L80" s="20"/>
    </row>
    <row r="81" s="2" customFormat="1" ht="16.5" customHeight="1">
      <c r="A81" s="38"/>
      <c r="B81" s="39"/>
      <c r="C81" s="40"/>
      <c r="D81" s="40"/>
      <c r="E81" s="170" t="s">
        <v>133</v>
      </c>
      <c r="F81" s="40"/>
      <c r="G81" s="40"/>
      <c r="H81" s="40"/>
      <c r="I81" s="40"/>
      <c r="J81" s="40"/>
      <c r="K81" s="40"/>
      <c r="L81" s="145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12" customHeight="1">
      <c r="A82" s="38"/>
      <c r="B82" s="39"/>
      <c r="C82" s="32" t="s">
        <v>134</v>
      </c>
      <c r="D82" s="40"/>
      <c r="E82" s="40"/>
      <c r="F82" s="40"/>
      <c r="G82" s="40"/>
      <c r="H82" s="40"/>
      <c r="I82" s="40"/>
      <c r="J82" s="40"/>
      <c r="K82" s="40"/>
      <c r="L82" s="145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16.5" customHeight="1">
      <c r="A83" s="38"/>
      <c r="B83" s="39"/>
      <c r="C83" s="40"/>
      <c r="D83" s="40"/>
      <c r="E83" s="69">
        <f>E13</f>
        <v>0</v>
      </c>
      <c r="F83" s="40"/>
      <c r="G83" s="40"/>
      <c r="H83" s="40"/>
      <c r="I83" s="40"/>
      <c r="J83" s="40"/>
      <c r="K83" s="40"/>
      <c r="L83" s="145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6.96" customHeight="1">
      <c r="A84" s="38"/>
      <c r="B84" s="39"/>
      <c r="C84" s="40"/>
      <c r="D84" s="40"/>
      <c r="E84" s="40"/>
      <c r="F84" s="40"/>
      <c r="G84" s="40"/>
      <c r="H84" s="40"/>
      <c r="I84" s="40"/>
      <c r="J84" s="40"/>
      <c r="K84" s="40"/>
      <c r="L84" s="145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2" customHeight="1">
      <c r="A85" s="38"/>
      <c r="B85" s="39"/>
      <c r="C85" s="32" t="s">
        <v>21</v>
      </c>
      <c r="D85" s="40"/>
      <c r="E85" s="40"/>
      <c r="F85" s="27">
        <f>F16</f>
        <v>0</v>
      </c>
      <c r="G85" s="40"/>
      <c r="H85" s="40"/>
      <c r="I85" s="32" t="s">
        <v>23</v>
      </c>
      <c r="J85" s="72">
        <f>IF(J16="","",J16)</f>
        <v>0</v>
      </c>
      <c r="K85" s="40"/>
      <c r="L85" s="145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145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5.15" customHeight="1">
      <c r="A87" s="38"/>
      <c r="B87" s="39"/>
      <c r="C87" s="32" t="s">
        <v>25</v>
      </c>
      <c r="D87" s="40"/>
      <c r="E87" s="40"/>
      <c r="F87" s="27">
        <f>E19</f>
        <v>0</v>
      </c>
      <c r="G87" s="40"/>
      <c r="H87" s="40"/>
      <c r="I87" s="32" t="s">
        <v>30</v>
      </c>
      <c r="J87" s="36">
        <f>E25</f>
        <v>0</v>
      </c>
      <c r="K87" s="40"/>
      <c r="L87" s="145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5.15" customHeight="1">
      <c r="A88" s="38"/>
      <c r="B88" s="39"/>
      <c r="C88" s="32" t="s">
        <v>28</v>
      </c>
      <c r="D88" s="40"/>
      <c r="E88" s="40"/>
      <c r="F88" s="27">
        <f>IF(E22="","",E22)</f>
        <v>0</v>
      </c>
      <c r="G88" s="40"/>
      <c r="H88" s="40"/>
      <c r="I88" s="32" t="s">
        <v>32</v>
      </c>
      <c r="J88" s="36">
        <f>E28</f>
        <v>0</v>
      </c>
      <c r="K88" s="40"/>
      <c r="L88" s="145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0.32" customHeight="1">
      <c r="A89" s="38"/>
      <c r="B89" s="39"/>
      <c r="C89" s="40"/>
      <c r="D89" s="40"/>
      <c r="E89" s="40"/>
      <c r="F89" s="40"/>
      <c r="G89" s="40"/>
      <c r="H89" s="40"/>
      <c r="I89" s="40"/>
      <c r="J89" s="40"/>
      <c r="K89" s="40"/>
      <c r="L89" s="145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11" customFormat="1" ht="29.28" customHeight="1">
      <c r="A90" s="186"/>
      <c r="B90" s="187"/>
      <c r="C90" s="188" t="s">
        <v>143</v>
      </c>
      <c r="D90" s="189" t="s">
        <v>55</v>
      </c>
      <c r="E90" s="189" t="s">
        <v>51</v>
      </c>
      <c r="F90" s="189" t="s">
        <v>52</v>
      </c>
      <c r="G90" s="189" t="s">
        <v>144</v>
      </c>
      <c r="H90" s="189" t="s">
        <v>145</v>
      </c>
      <c r="I90" s="189" t="s">
        <v>146</v>
      </c>
      <c r="J90" s="190" t="s">
        <v>138</v>
      </c>
      <c r="K90" s="191" t="s">
        <v>147</v>
      </c>
      <c r="L90" s="192"/>
      <c r="M90" s="92" t="s">
        <v>19</v>
      </c>
      <c r="N90" s="93" t="s">
        <v>40</v>
      </c>
      <c r="O90" s="93" t="s">
        <v>148</v>
      </c>
      <c r="P90" s="93" t="s">
        <v>149</v>
      </c>
      <c r="Q90" s="93" t="s">
        <v>150</v>
      </c>
      <c r="R90" s="93" t="s">
        <v>151</v>
      </c>
      <c r="S90" s="93" t="s">
        <v>152</v>
      </c>
      <c r="T90" s="94" t="s">
        <v>153</v>
      </c>
      <c r="U90" s="186"/>
      <c r="V90" s="186"/>
      <c r="W90" s="186"/>
      <c r="X90" s="186"/>
      <c r="Y90" s="186"/>
      <c r="Z90" s="186"/>
      <c r="AA90" s="186"/>
      <c r="AB90" s="186"/>
      <c r="AC90" s="186"/>
      <c r="AD90" s="186"/>
      <c r="AE90" s="186"/>
    </row>
    <row r="91" s="2" customFormat="1" ht="22.8" customHeight="1">
      <c r="A91" s="38"/>
      <c r="B91" s="39"/>
      <c r="C91" s="99" t="s">
        <v>154</v>
      </c>
      <c r="D91" s="40"/>
      <c r="E91" s="40"/>
      <c r="F91" s="40"/>
      <c r="G91" s="40"/>
      <c r="H91" s="40"/>
      <c r="I91" s="40"/>
      <c r="J91" s="193">
        <f>BK91</f>
        <v>0</v>
      </c>
      <c r="K91" s="40"/>
      <c r="L91" s="44"/>
      <c r="M91" s="95"/>
      <c r="N91" s="194"/>
      <c r="O91" s="96"/>
      <c r="P91" s="195">
        <f>SUM(P92:P139)</f>
        <v>0</v>
      </c>
      <c r="Q91" s="96"/>
      <c r="R91" s="195">
        <f>SUM(R92:R139)</f>
        <v>0</v>
      </c>
      <c r="S91" s="96"/>
      <c r="T91" s="196">
        <f>SUM(T92:T139)</f>
        <v>0</v>
      </c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T91" s="17" t="s">
        <v>69</v>
      </c>
      <c r="AU91" s="17" t="s">
        <v>139</v>
      </c>
      <c r="BK91" s="197">
        <f>SUM(BK92:BK139)</f>
        <v>0</v>
      </c>
    </row>
    <row r="92" s="2" customFormat="1" ht="55.5" customHeight="1">
      <c r="A92" s="38"/>
      <c r="B92" s="39"/>
      <c r="C92" s="214" t="s">
        <v>77</v>
      </c>
      <c r="D92" s="214" t="s">
        <v>160</v>
      </c>
      <c r="E92" s="215" t="s">
        <v>433</v>
      </c>
      <c r="F92" s="216" t="s">
        <v>434</v>
      </c>
      <c r="G92" s="217" t="s">
        <v>163</v>
      </c>
      <c r="H92" s="218">
        <v>1.2</v>
      </c>
      <c r="I92" s="219"/>
      <c r="J92" s="220">
        <f>ROUND(I92*H92,2)</f>
        <v>0</v>
      </c>
      <c r="K92" s="221"/>
      <c r="L92" s="44"/>
      <c r="M92" s="222" t="s">
        <v>19</v>
      </c>
      <c r="N92" s="223" t="s">
        <v>41</v>
      </c>
      <c r="O92" s="84"/>
      <c r="P92" s="224">
        <f>O92*H92</f>
        <v>0</v>
      </c>
      <c r="Q92" s="224">
        <v>0</v>
      </c>
      <c r="R92" s="224">
        <f>Q92*H92</f>
        <v>0</v>
      </c>
      <c r="S92" s="224">
        <v>0</v>
      </c>
      <c r="T92" s="225">
        <f>S92*H92</f>
        <v>0</v>
      </c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R92" s="226" t="s">
        <v>164</v>
      </c>
      <c r="AT92" s="226" t="s">
        <v>160</v>
      </c>
      <c r="AU92" s="226" t="s">
        <v>70</v>
      </c>
      <c r="AY92" s="17" t="s">
        <v>157</v>
      </c>
      <c r="BE92" s="227">
        <f>IF(N92="základní",J92,0)</f>
        <v>0</v>
      </c>
      <c r="BF92" s="227">
        <f>IF(N92="snížená",J92,0)</f>
        <v>0</v>
      </c>
      <c r="BG92" s="227">
        <f>IF(N92="zákl. přenesená",J92,0)</f>
        <v>0</v>
      </c>
      <c r="BH92" s="227">
        <f>IF(N92="sníž. přenesená",J92,0)</f>
        <v>0</v>
      </c>
      <c r="BI92" s="227">
        <f>IF(N92="nulová",J92,0)</f>
        <v>0</v>
      </c>
      <c r="BJ92" s="17" t="s">
        <v>77</v>
      </c>
      <c r="BK92" s="227">
        <f>ROUND(I92*H92,2)</f>
        <v>0</v>
      </c>
      <c r="BL92" s="17" t="s">
        <v>164</v>
      </c>
      <c r="BM92" s="226" t="s">
        <v>435</v>
      </c>
    </row>
    <row r="93" s="13" customFormat="1">
      <c r="A93" s="13"/>
      <c r="B93" s="228"/>
      <c r="C93" s="229"/>
      <c r="D93" s="230" t="s">
        <v>166</v>
      </c>
      <c r="E93" s="231" t="s">
        <v>19</v>
      </c>
      <c r="F93" s="232" t="s">
        <v>436</v>
      </c>
      <c r="G93" s="229"/>
      <c r="H93" s="231" t="s">
        <v>19</v>
      </c>
      <c r="I93" s="233"/>
      <c r="J93" s="229"/>
      <c r="K93" s="229"/>
      <c r="L93" s="234"/>
      <c r="M93" s="235"/>
      <c r="N93" s="236"/>
      <c r="O93" s="236"/>
      <c r="P93" s="236"/>
      <c r="Q93" s="236"/>
      <c r="R93" s="236"/>
      <c r="S93" s="236"/>
      <c r="T93" s="237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38" t="s">
        <v>166</v>
      </c>
      <c r="AU93" s="238" t="s">
        <v>70</v>
      </c>
      <c r="AV93" s="13" t="s">
        <v>77</v>
      </c>
      <c r="AW93" s="13" t="s">
        <v>31</v>
      </c>
      <c r="AX93" s="13" t="s">
        <v>70</v>
      </c>
      <c r="AY93" s="238" t="s">
        <v>157</v>
      </c>
    </row>
    <row r="94" s="14" customFormat="1">
      <c r="A94" s="14"/>
      <c r="B94" s="239"/>
      <c r="C94" s="240"/>
      <c r="D94" s="230" t="s">
        <v>166</v>
      </c>
      <c r="E94" s="241" t="s">
        <v>19</v>
      </c>
      <c r="F94" s="242" t="s">
        <v>437</v>
      </c>
      <c r="G94" s="240"/>
      <c r="H94" s="243">
        <v>1.2</v>
      </c>
      <c r="I94" s="244"/>
      <c r="J94" s="240"/>
      <c r="K94" s="240"/>
      <c r="L94" s="245"/>
      <c r="M94" s="246"/>
      <c r="N94" s="247"/>
      <c r="O94" s="247"/>
      <c r="P94" s="247"/>
      <c r="Q94" s="247"/>
      <c r="R94" s="247"/>
      <c r="S94" s="247"/>
      <c r="T94" s="248"/>
      <c r="U94" s="14"/>
      <c r="V94" s="14"/>
      <c r="W94" s="14"/>
      <c r="X94" s="14"/>
      <c r="Y94" s="14"/>
      <c r="Z94" s="14"/>
      <c r="AA94" s="14"/>
      <c r="AB94" s="14"/>
      <c r="AC94" s="14"/>
      <c r="AD94" s="14"/>
      <c r="AE94" s="14"/>
      <c r="AT94" s="249" t="s">
        <v>166</v>
      </c>
      <c r="AU94" s="249" t="s">
        <v>70</v>
      </c>
      <c r="AV94" s="14" t="s">
        <v>79</v>
      </c>
      <c r="AW94" s="14" t="s">
        <v>31</v>
      </c>
      <c r="AX94" s="14" t="s">
        <v>77</v>
      </c>
      <c r="AY94" s="249" t="s">
        <v>157</v>
      </c>
    </row>
    <row r="95" s="2" customFormat="1" ht="33" customHeight="1">
      <c r="A95" s="38"/>
      <c r="B95" s="39"/>
      <c r="C95" s="214" t="s">
        <v>79</v>
      </c>
      <c r="D95" s="214" t="s">
        <v>160</v>
      </c>
      <c r="E95" s="215" t="s">
        <v>173</v>
      </c>
      <c r="F95" s="216" t="s">
        <v>174</v>
      </c>
      <c r="G95" s="217" t="s">
        <v>175</v>
      </c>
      <c r="H95" s="218">
        <v>264</v>
      </c>
      <c r="I95" s="219"/>
      <c r="J95" s="220">
        <f>ROUND(I95*H95,2)</f>
        <v>0</v>
      </c>
      <c r="K95" s="221"/>
      <c r="L95" s="44"/>
      <c r="M95" s="222" t="s">
        <v>19</v>
      </c>
      <c r="N95" s="223" t="s">
        <v>41</v>
      </c>
      <c r="O95" s="84"/>
      <c r="P95" s="224">
        <f>O95*H95</f>
        <v>0</v>
      </c>
      <c r="Q95" s="224">
        <v>0</v>
      </c>
      <c r="R95" s="224">
        <f>Q95*H95</f>
        <v>0</v>
      </c>
      <c r="S95" s="224">
        <v>0</v>
      </c>
      <c r="T95" s="225">
        <f>S95*H95</f>
        <v>0</v>
      </c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R95" s="226" t="s">
        <v>164</v>
      </c>
      <c r="AT95" s="226" t="s">
        <v>160</v>
      </c>
      <c r="AU95" s="226" t="s">
        <v>70</v>
      </c>
      <c r="AY95" s="17" t="s">
        <v>157</v>
      </c>
      <c r="BE95" s="227">
        <f>IF(N95="základní",J95,0)</f>
        <v>0</v>
      </c>
      <c r="BF95" s="227">
        <f>IF(N95="snížená",J95,0)</f>
        <v>0</v>
      </c>
      <c r="BG95" s="227">
        <f>IF(N95="zákl. přenesená",J95,0)</f>
        <v>0</v>
      </c>
      <c r="BH95" s="227">
        <f>IF(N95="sníž. přenesená",J95,0)</f>
        <v>0</v>
      </c>
      <c r="BI95" s="227">
        <f>IF(N95="nulová",J95,0)</f>
        <v>0</v>
      </c>
      <c r="BJ95" s="17" t="s">
        <v>77</v>
      </c>
      <c r="BK95" s="227">
        <f>ROUND(I95*H95,2)</f>
        <v>0</v>
      </c>
      <c r="BL95" s="17" t="s">
        <v>164</v>
      </c>
      <c r="BM95" s="226" t="s">
        <v>438</v>
      </c>
    </row>
    <row r="96" s="13" customFormat="1">
      <c r="A96" s="13"/>
      <c r="B96" s="228"/>
      <c r="C96" s="229"/>
      <c r="D96" s="230" t="s">
        <v>166</v>
      </c>
      <c r="E96" s="231" t="s">
        <v>19</v>
      </c>
      <c r="F96" s="232" t="s">
        <v>439</v>
      </c>
      <c r="G96" s="229"/>
      <c r="H96" s="231" t="s">
        <v>19</v>
      </c>
      <c r="I96" s="233"/>
      <c r="J96" s="229"/>
      <c r="K96" s="229"/>
      <c r="L96" s="234"/>
      <c r="M96" s="235"/>
      <c r="N96" s="236"/>
      <c r="O96" s="236"/>
      <c r="P96" s="236"/>
      <c r="Q96" s="236"/>
      <c r="R96" s="236"/>
      <c r="S96" s="236"/>
      <c r="T96" s="237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38" t="s">
        <v>166</v>
      </c>
      <c r="AU96" s="238" t="s">
        <v>70</v>
      </c>
      <c r="AV96" s="13" t="s">
        <v>77</v>
      </c>
      <c r="AW96" s="13" t="s">
        <v>31</v>
      </c>
      <c r="AX96" s="13" t="s">
        <v>70</v>
      </c>
      <c r="AY96" s="238" t="s">
        <v>157</v>
      </c>
    </row>
    <row r="97" s="14" customFormat="1">
      <c r="A97" s="14"/>
      <c r="B97" s="239"/>
      <c r="C97" s="240"/>
      <c r="D97" s="230" t="s">
        <v>166</v>
      </c>
      <c r="E97" s="241" t="s">
        <v>19</v>
      </c>
      <c r="F97" s="242" t="s">
        <v>371</v>
      </c>
      <c r="G97" s="240"/>
      <c r="H97" s="243">
        <v>264</v>
      </c>
      <c r="I97" s="244"/>
      <c r="J97" s="240"/>
      <c r="K97" s="240"/>
      <c r="L97" s="245"/>
      <c r="M97" s="246"/>
      <c r="N97" s="247"/>
      <c r="O97" s="247"/>
      <c r="P97" s="247"/>
      <c r="Q97" s="247"/>
      <c r="R97" s="247"/>
      <c r="S97" s="247"/>
      <c r="T97" s="248"/>
      <c r="U97" s="14"/>
      <c r="V97" s="14"/>
      <c r="W97" s="14"/>
      <c r="X97" s="14"/>
      <c r="Y97" s="14"/>
      <c r="Z97" s="14"/>
      <c r="AA97" s="14"/>
      <c r="AB97" s="14"/>
      <c r="AC97" s="14"/>
      <c r="AD97" s="14"/>
      <c r="AE97" s="14"/>
      <c r="AT97" s="249" t="s">
        <v>166</v>
      </c>
      <c r="AU97" s="249" t="s">
        <v>70</v>
      </c>
      <c r="AV97" s="14" t="s">
        <v>79</v>
      </c>
      <c r="AW97" s="14" t="s">
        <v>31</v>
      </c>
      <c r="AX97" s="14" t="s">
        <v>77</v>
      </c>
      <c r="AY97" s="249" t="s">
        <v>157</v>
      </c>
    </row>
    <row r="98" s="2" customFormat="1" ht="16.5" customHeight="1">
      <c r="A98" s="38"/>
      <c r="B98" s="39"/>
      <c r="C98" s="261" t="s">
        <v>85</v>
      </c>
      <c r="D98" s="261" t="s">
        <v>178</v>
      </c>
      <c r="E98" s="262" t="s">
        <v>274</v>
      </c>
      <c r="F98" s="263" t="s">
        <v>275</v>
      </c>
      <c r="G98" s="264" t="s">
        <v>181</v>
      </c>
      <c r="H98" s="265">
        <v>422.39999999999998</v>
      </c>
      <c r="I98" s="266"/>
      <c r="J98" s="267">
        <f>ROUND(I98*H98,2)</f>
        <v>0</v>
      </c>
      <c r="K98" s="268"/>
      <c r="L98" s="269"/>
      <c r="M98" s="270" t="s">
        <v>19</v>
      </c>
      <c r="N98" s="271" t="s">
        <v>41</v>
      </c>
      <c r="O98" s="84"/>
      <c r="P98" s="224">
        <f>O98*H98</f>
        <v>0</v>
      </c>
      <c r="Q98" s="224">
        <v>1</v>
      </c>
      <c r="R98" s="224">
        <f>Q98*H98</f>
        <v>0</v>
      </c>
      <c r="S98" s="224">
        <v>0</v>
      </c>
      <c r="T98" s="225">
        <f>S98*H98</f>
        <v>0</v>
      </c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R98" s="226" t="s">
        <v>182</v>
      </c>
      <c r="AT98" s="226" t="s">
        <v>178</v>
      </c>
      <c r="AU98" s="226" t="s">
        <v>70</v>
      </c>
      <c r="AY98" s="17" t="s">
        <v>157</v>
      </c>
      <c r="BE98" s="227">
        <f>IF(N98="základní",J98,0)</f>
        <v>0</v>
      </c>
      <c r="BF98" s="227">
        <f>IF(N98="snížená",J98,0)</f>
        <v>0</v>
      </c>
      <c r="BG98" s="227">
        <f>IF(N98="zákl. přenesená",J98,0)</f>
        <v>0</v>
      </c>
      <c r="BH98" s="227">
        <f>IF(N98="sníž. přenesená",J98,0)</f>
        <v>0</v>
      </c>
      <c r="BI98" s="227">
        <f>IF(N98="nulová",J98,0)</f>
        <v>0</v>
      </c>
      <c r="BJ98" s="17" t="s">
        <v>77</v>
      </c>
      <c r="BK98" s="227">
        <f>ROUND(I98*H98,2)</f>
        <v>0</v>
      </c>
      <c r="BL98" s="17" t="s">
        <v>164</v>
      </c>
      <c r="BM98" s="226" t="s">
        <v>440</v>
      </c>
    </row>
    <row r="99" s="14" customFormat="1">
      <c r="A99" s="14"/>
      <c r="B99" s="239"/>
      <c r="C99" s="240"/>
      <c r="D99" s="230" t="s">
        <v>166</v>
      </c>
      <c r="E99" s="241" t="s">
        <v>19</v>
      </c>
      <c r="F99" s="242" t="s">
        <v>373</v>
      </c>
      <c r="G99" s="240"/>
      <c r="H99" s="243">
        <v>422.39999999999998</v>
      </c>
      <c r="I99" s="244"/>
      <c r="J99" s="240"/>
      <c r="K99" s="240"/>
      <c r="L99" s="245"/>
      <c r="M99" s="246"/>
      <c r="N99" s="247"/>
      <c r="O99" s="247"/>
      <c r="P99" s="247"/>
      <c r="Q99" s="247"/>
      <c r="R99" s="247"/>
      <c r="S99" s="247"/>
      <c r="T99" s="248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  <c r="AT99" s="249" t="s">
        <v>166</v>
      </c>
      <c r="AU99" s="249" t="s">
        <v>70</v>
      </c>
      <c r="AV99" s="14" t="s">
        <v>79</v>
      </c>
      <c r="AW99" s="14" t="s">
        <v>31</v>
      </c>
      <c r="AX99" s="14" t="s">
        <v>77</v>
      </c>
      <c r="AY99" s="249" t="s">
        <v>157</v>
      </c>
    </row>
    <row r="100" s="2" customFormat="1" ht="78" customHeight="1">
      <c r="A100" s="38"/>
      <c r="B100" s="39"/>
      <c r="C100" s="214" t="s">
        <v>164</v>
      </c>
      <c r="D100" s="214" t="s">
        <v>160</v>
      </c>
      <c r="E100" s="215" t="s">
        <v>441</v>
      </c>
      <c r="F100" s="216" t="s">
        <v>442</v>
      </c>
      <c r="G100" s="217" t="s">
        <v>181</v>
      </c>
      <c r="H100" s="218">
        <v>422.39999999999998</v>
      </c>
      <c r="I100" s="219"/>
      <c r="J100" s="220">
        <f>ROUND(I100*H100,2)</f>
        <v>0</v>
      </c>
      <c r="K100" s="221"/>
      <c r="L100" s="44"/>
      <c r="M100" s="222" t="s">
        <v>19</v>
      </c>
      <c r="N100" s="223" t="s">
        <v>41</v>
      </c>
      <c r="O100" s="84"/>
      <c r="P100" s="224">
        <f>O100*H100</f>
        <v>0</v>
      </c>
      <c r="Q100" s="224">
        <v>0</v>
      </c>
      <c r="R100" s="224">
        <f>Q100*H100</f>
        <v>0</v>
      </c>
      <c r="S100" s="224">
        <v>0</v>
      </c>
      <c r="T100" s="225">
        <f>S100*H100</f>
        <v>0</v>
      </c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R100" s="226" t="s">
        <v>164</v>
      </c>
      <c r="AT100" s="226" t="s">
        <v>160</v>
      </c>
      <c r="AU100" s="226" t="s">
        <v>70</v>
      </c>
      <c r="AY100" s="17" t="s">
        <v>157</v>
      </c>
      <c r="BE100" s="227">
        <f>IF(N100="základní",J100,0)</f>
        <v>0</v>
      </c>
      <c r="BF100" s="227">
        <f>IF(N100="snížená",J100,0)</f>
        <v>0</v>
      </c>
      <c r="BG100" s="227">
        <f>IF(N100="zákl. přenesená",J100,0)</f>
        <v>0</v>
      </c>
      <c r="BH100" s="227">
        <f>IF(N100="sníž. přenesená",J100,0)</f>
        <v>0</v>
      </c>
      <c r="BI100" s="227">
        <f>IF(N100="nulová",J100,0)</f>
        <v>0</v>
      </c>
      <c r="BJ100" s="17" t="s">
        <v>77</v>
      </c>
      <c r="BK100" s="227">
        <f>ROUND(I100*H100,2)</f>
        <v>0</v>
      </c>
      <c r="BL100" s="17" t="s">
        <v>164</v>
      </c>
      <c r="BM100" s="226" t="s">
        <v>443</v>
      </c>
    </row>
    <row r="101" s="2" customFormat="1" ht="89.25" customHeight="1">
      <c r="A101" s="38"/>
      <c r="B101" s="39"/>
      <c r="C101" s="214" t="s">
        <v>158</v>
      </c>
      <c r="D101" s="214" t="s">
        <v>160</v>
      </c>
      <c r="E101" s="215" t="s">
        <v>444</v>
      </c>
      <c r="F101" s="216" t="s">
        <v>445</v>
      </c>
      <c r="G101" s="217" t="s">
        <v>212</v>
      </c>
      <c r="H101" s="218">
        <v>15</v>
      </c>
      <c r="I101" s="219"/>
      <c r="J101" s="220">
        <f>ROUND(I101*H101,2)</f>
        <v>0</v>
      </c>
      <c r="K101" s="221"/>
      <c r="L101" s="44"/>
      <c r="M101" s="222" t="s">
        <v>19</v>
      </c>
      <c r="N101" s="223" t="s">
        <v>41</v>
      </c>
      <c r="O101" s="84"/>
      <c r="P101" s="224">
        <f>O101*H101</f>
        <v>0</v>
      </c>
      <c r="Q101" s="224">
        <v>0</v>
      </c>
      <c r="R101" s="224">
        <f>Q101*H101</f>
        <v>0</v>
      </c>
      <c r="S101" s="224">
        <v>0</v>
      </c>
      <c r="T101" s="225">
        <f>S101*H101</f>
        <v>0</v>
      </c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R101" s="226" t="s">
        <v>164</v>
      </c>
      <c r="AT101" s="226" t="s">
        <v>160</v>
      </c>
      <c r="AU101" s="226" t="s">
        <v>70</v>
      </c>
      <c r="AY101" s="17" t="s">
        <v>157</v>
      </c>
      <c r="BE101" s="227">
        <f>IF(N101="základní",J101,0)</f>
        <v>0</v>
      </c>
      <c r="BF101" s="227">
        <f>IF(N101="snížená",J101,0)</f>
        <v>0</v>
      </c>
      <c r="BG101" s="227">
        <f>IF(N101="zákl. přenesená",J101,0)</f>
        <v>0</v>
      </c>
      <c r="BH101" s="227">
        <f>IF(N101="sníž. přenesená",J101,0)</f>
        <v>0</v>
      </c>
      <c r="BI101" s="227">
        <f>IF(N101="nulová",J101,0)</f>
        <v>0</v>
      </c>
      <c r="BJ101" s="17" t="s">
        <v>77</v>
      </c>
      <c r="BK101" s="227">
        <f>ROUND(I101*H101,2)</f>
        <v>0</v>
      </c>
      <c r="BL101" s="17" t="s">
        <v>164</v>
      </c>
      <c r="BM101" s="226" t="s">
        <v>446</v>
      </c>
    </row>
    <row r="102" s="14" customFormat="1">
      <c r="A102" s="14"/>
      <c r="B102" s="239"/>
      <c r="C102" s="240"/>
      <c r="D102" s="230" t="s">
        <v>166</v>
      </c>
      <c r="E102" s="241" t="s">
        <v>19</v>
      </c>
      <c r="F102" s="242" t="s">
        <v>447</v>
      </c>
      <c r="G102" s="240"/>
      <c r="H102" s="243">
        <v>15</v>
      </c>
      <c r="I102" s="244"/>
      <c r="J102" s="240"/>
      <c r="K102" s="240"/>
      <c r="L102" s="245"/>
      <c r="M102" s="246"/>
      <c r="N102" s="247"/>
      <c r="O102" s="247"/>
      <c r="P102" s="247"/>
      <c r="Q102" s="247"/>
      <c r="R102" s="247"/>
      <c r="S102" s="247"/>
      <c r="T102" s="248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T102" s="249" t="s">
        <v>166</v>
      </c>
      <c r="AU102" s="249" t="s">
        <v>70</v>
      </c>
      <c r="AV102" s="14" t="s">
        <v>79</v>
      </c>
      <c r="AW102" s="14" t="s">
        <v>31</v>
      </c>
      <c r="AX102" s="14" t="s">
        <v>77</v>
      </c>
      <c r="AY102" s="249" t="s">
        <v>157</v>
      </c>
    </row>
    <row r="103" s="2" customFormat="1" ht="16.5" customHeight="1">
      <c r="A103" s="38"/>
      <c r="B103" s="39"/>
      <c r="C103" s="261" t="s">
        <v>188</v>
      </c>
      <c r="D103" s="261" t="s">
        <v>178</v>
      </c>
      <c r="E103" s="262" t="s">
        <v>448</v>
      </c>
      <c r="F103" s="263" t="s">
        <v>449</v>
      </c>
      <c r="G103" s="264" t="s">
        <v>212</v>
      </c>
      <c r="H103" s="265">
        <v>60</v>
      </c>
      <c r="I103" s="266"/>
      <c r="J103" s="267">
        <f>ROUND(I103*H103,2)</f>
        <v>0</v>
      </c>
      <c r="K103" s="268"/>
      <c r="L103" s="269"/>
      <c r="M103" s="270" t="s">
        <v>19</v>
      </c>
      <c r="N103" s="271" t="s">
        <v>41</v>
      </c>
      <c r="O103" s="84"/>
      <c r="P103" s="224">
        <f>O103*H103</f>
        <v>0</v>
      </c>
      <c r="Q103" s="224">
        <v>0.00123</v>
      </c>
      <c r="R103" s="224">
        <f>Q103*H103</f>
        <v>0</v>
      </c>
      <c r="S103" s="224">
        <v>0</v>
      </c>
      <c r="T103" s="225">
        <f>S103*H103</f>
        <v>0</v>
      </c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R103" s="226" t="s">
        <v>182</v>
      </c>
      <c r="AT103" s="226" t="s">
        <v>178</v>
      </c>
      <c r="AU103" s="226" t="s">
        <v>70</v>
      </c>
      <c r="AY103" s="17" t="s">
        <v>157</v>
      </c>
      <c r="BE103" s="227">
        <f>IF(N103="základní",J103,0)</f>
        <v>0</v>
      </c>
      <c r="BF103" s="227">
        <f>IF(N103="snížená",J103,0)</f>
        <v>0</v>
      </c>
      <c r="BG103" s="227">
        <f>IF(N103="zákl. přenesená",J103,0)</f>
        <v>0</v>
      </c>
      <c r="BH103" s="227">
        <f>IF(N103="sníž. přenesená",J103,0)</f>
        <v>0</v>
      </c>
      <c r="BI103" s="227">
        <f>IF(N103="nulová",J103,0)</f>
        <v>0</v>
      </c>
      <c r="BJ103" s="17" t="s">
        <v>77</v>
      </c>
      <c r="BK103" s="227">
        <f>ROUND(I103*H103,2)</f>
        <v>0</v>
      </c>
      <c r="BL103" s="17" t="s">
        <v>164</v>
      </c>
      <c r="BM103" s="226" t="s">
        <v>450</v>
      </c>
    </row>
    <row r="104" s="2" customFormat="1" ht="16.5" customHeight="1">
      <c r="A104" s="38"/>
      <c r="B104" s="39"/>
      <c r="C104" s="261" t="s">
        <v>193</v>
      </c>
      <c r="D104" s="261" t="s">
        <v>178</v>
      </c>
      <c r="E104" s="262" t="s">
        <v>451</v>
      </c>
      <c r="F104" s="263" t="s">
        <v>452</v>
      </c>
      <c r="G104" s="264" t="s">
        <v>212</v>
      </c>
      <c r="H104" s="265">
        <v>30</v>
      </c>
      <c r="I104" s="266"/>
      <c r="J104" s="267">
        <f>ROUND(I104*H104,2)</f>
        <v>0</v>
      </c>
      <c r="K104" s="268"/>
      <c r="L104" s="269"/>
      <c r="M104" s="270" t="s">
        <v>19</v>
      </c>
      <c r="N104" s="271" t="s">
        <v>41</v>
      </c>
      <c r="O104" s="84"/>
      <c r="P104" s="224">
        <f>O104*H104</f>
        <v>0</v>
      </c>
      <c r="Q104" s="224">
        <v>0.00018000000000000001</v>
      </c>
      <c r="R104" s="224">
        <f>Q104*H104</f>
        <v>0</v>
      </c>
      <c r="S104" s="224">
        <v>0</v>
      </c>
      <c r="T104" s="225">
        <f>S104*H104</f>
        <v>0</v>
      </c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R104" s="226" t="s">
        <v>182</v>
      </c>
      <c r="AT104" s="226" t="s">
        <v>178</v>
      </c>
      <c r="AU104" s="226" t="s">
        <v>70</v>
      </c>
      <c r="AY104" s="17" t="s">
        <v>157</v>
      </c>
      <c r="BE104" s="227">
        <f>IF(N104="základní",J104,0)</f>
        <v>0</v>
      </c>
      <c r="BF104" s="227">
        <f>IF(N104="snížená",J104,0)</f>
        <v>0</v>
      </c>
      <c r="BG104" s="227">
        <f>IF(N104="zákl. přenesená",J104,0)</f>
        <v>0</v>
      </c>
      <c r="BH104" s="227">
        <f>IF(N104="sníž. přenesená",J104,0)</f>
        <v>0</v>
      </c>
      <c r="BI104" s="227">
        <f>IF(N104="nulová",J104,0)</f>
        <v>0</v>
      </c>
      <c r="BJ104" s="17" t="s">
        <v>77</v>
      </c>
      <c r="BK104" s="227">
        <f>ROUND(I104*H104,2)</f>
        <v>0</v>
      </c>
      <c r="BL104" s="17" t="s">
        <v>164</v>
      </c>
      <c r="BM104" s="226" t="s">
        <v>453</v>
      </c>
    </row>
    <row r="105" s="2" customFormat="1" ht="21.75" customHeight="1">
      <c r="A105" s="38"/>
      <c r="B105" s="39"/>
      <c r="C105" s="214" t="s">
        <v>182</v>
      </c>
      <c r="D105" s="214" t="s">
        <v>160</v>
      </c>
      <c r="E105" s="215" t="s">
        <v>454</v>
      </c>
      <c r="F105" s="216" t="s">
        <v>455</v>
      </c>
      <c r="G105" s="217" t="s">
        <v>191</v>
      </c>
      <c r="H105" s="218">
        <v>5</v>
      </c>
      <c r="I105" s="219"/>
      <c r="J105" s="220">
        <f>ROUND(I105*H105,2)</f>
        <v>0</v>
      </c>
      <c r="K105" s="221"/>
      <c r="L105" s="44"/>
      <c r="M105" s="222" t="s">
        <v>19</v>
      </c>
      <c r="N105" s="223" t="s">
        <v>41</v>
      </c>
      <c r="O105" s="84"/>
      <c r="P105" s="224">
        <f>O105*H105</f>
        <v>0</v>
      </c>
      <c r="Q105" s="224">
        <v>0</v>
      </c>
      <c r="R105" s="224">
        <f>Q105*H105</f>
        <v>0</v>
      </c>
      <c r="S105" s="224">
        <v>0</v>
      </c>
      <c r="T105" s="225">
        <f>S105*H105</f>
        <v>0</v>
      </c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R105" s="226" t="s">
        <v>164</v>
      </c>
      <c r="AT105" s="226" t="s">
        <v>160</v>
      </c>
      <c r="AU105" s="226" t="s">
        <v>70</v>
      </c>
      <c r="AY105" s="17" t="s">
        <v>157</v>
      </c>
      <c r="BE105" s="227">
        <f>IF(N105="základní",J105,0)</f>
        <v>0</v>
      </c>
      <c r="BF105" s="227">
        <f>IF(N105="snížená",J105,0)</f>
        <v>0</v>
      </c>
      <c r="BG105" s="227">
        <f>IF(N105="zákl. přenesená",J105,0)</f>
        <v>0</v>
      </c>
      <c r="BH105" s="227">
        <f>IF(N105="sníž. přenesená",J105,0)</f>
        <v>0</v>
      </c>
      <c r="BI105" s="227">
        <f>IF(N105="nulová",J105,0)</f>
        <v>0</v>
      </c>
      <c r="BJ105" s="17" t="s">
        <v>77</v>
      </c>
      <c r="BK105" s="227">
        <f>ROUND(I105*H105,2)</f>
        <v>0</v>
      </c>
      <c r="BL105" s="17" t="s">
        <v>164</v>
      </c>
      <c r="BM105" s="226" t="s">
        <v>456</v>
      </c>
    </row>
    <row r="106" s="14" customFormat="1">
      <c r="A106" s="14"/>
      <c r="B106" s="239"/>
      <c r="C106" s="240"/>
      <c r="D106" s="230" t="s">
        <v>166</v>
      </c>
      <c r="E106" s="241" t="s">
        <v>19</v>
      </c>
      <c r="F106" s="242" t="s">
        <v>457</v>
      </c>
      <c r="G106" s="240"/>
      <c r="H106" s="243">
        <v>5</v>
      </c>
      <c r="I106" s="244"/>
      <c r="J106" s="240"/>
      <c r="K106" s="240"/>
      <c r="L106" s="245"/>
      <c r="M106" s="246"/>
      <c r="N106" s="247"/>
      <c r="O106" s="247"/>
      <c r="P106" s="247"/>
      <c r="Q106" s="247"/>
      <c r="R106" s="247"/>
      <c r="S106" s="247"/>
      <c r="T106" s="248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49" t="s">
        <v>166</v>
      </c>
      <c r="AU106" s="249" t="s">
        <v>70</v>
      </c>
      <c r="AV106" s="14" t="s">
        <v>79</v>
      </c>
      <c r="AW106" s="14" t="s">
        <v>31</v>
      </c>
      <c r="AX106" s="14" t="s">
        <v>77</v>
      </c>
      <c r="AY106" s="249" t="s">
        <v>157</v>
      </c>
    </row>
    <row r="107" s="2" customFormat="1" ht="21.75" customHeight="1">
      <c r="A107" s="38"/>
      <c r="B107" s="39"/>
      <c r="C107" s="214" t="s">
        <v>201</v>
      </c>
      <c r="D107" s="214" t="s">
        <v>160</v>
      </c>
      <c r="E107" s="215" t="s">
        <v>458</v>
      </c>
      <c r="F107" s="216" t="s">
        <v>459</v>
      </c>
      <c r="G107" s="217" t="s">
        <v>191</v>
      </c>
      <c r="H107" s="218">
        <v>5</v>
      </c>
      <c r="I107" s="219"/>
      <c r="J107" s="220">
        <f>ROUND(I107*H107,2)</f>
        <v>0</v>
      </c>
      <c r="K107" s="221"/>
      <c r="L107" s="44"/>
      <c r="M107" s="222" t="s">
        <v>19</v>
      </c>
      <c r="N107" s="223" t="s">
        <v>41</v>
      </c>
      <c r="O107" s="84"/>
      <c r="P107" s="224">
        <f>O107*H107</f>
        <v>0</v>
      </c>
      <c r="Q107" s="224">
        <v>0</v>
      </c>
      <c r="R107" s="224">
        <f>Q107*H107</f>
        <v>0</v>
      </c>
      <c r="S107" s="224">
        <v>0</v>
      </c>
      <c r="T107" s="225">
        <f>S107*H107</f>
        <v>0</v>
      </c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R107" s="226" t="s">
        <v>164</v>
      </c>
      <c r="AT107" s="226" t="s">
        <v>160</v>
      </c>
      <c r="AU107" s="226" t="s">
        <v>70</v>
      </c>
      <c r="AY107" s="17" t="s">
        <v>157</v>
      </c>
      <c r="BE107" s="227">
        <f>IF(N107="základní",J107,0)</f>
        <v>0</v>
      </c>
      <c r="BF107" s="227">
        <f>IF(N107="snížená",J107,0)</f>
        <v>0</v>
      </c>
      <c r="BG107" s="227">
        <f>IF(N107="zákl. přenesená",J107,0)</f>
        <v>0</v>
      </c>
      <c r="BH107" s="227">
        <f>IF(N107="sníž. přenesená",J107,0)</f>
        <v>0</v>
      </c>
      <c r="BI107" s="227">
        <f>IF(N107="nulová",J107,0)</f>
        <v>0</v>
      </c>
      <c r="BJ107" s="17" t="s">
        <v>77</v>
      </c>
      <c r="BK107" s="227">
        <f>ROUND(I107*H107,2)</f>
        <v>0</v>
      </c>
      <c r="BL107" s="17" t="s">
        <v>164</v>
      </c>
      <c r="BM107" s="226" t="s">
        <v>460</v>
      </c>
    </row>
    <row r="108" s="14" customFormat="1">
      <c r="A108" s="14"/>
      <c r="B108" s="239"/>
      <c r="C108" s="240"/>
      <c r="D108" s="230" t="s">
        <v>166</v>
      </c>
      <c r="E108" s="241" t="s">
        <v>19</v>
      </c>
      <c r="F108" s="242" t="s">
        <v>457</v>
      </c>
      <c r="G108" s="240"/>
      <c r="H108" s="243">
        <v>5</v>
      </c>
      <c r="I108" s="244"/>
      <c r="J108" s="240"/>
      <c r="K108" s="240"/>
      <c r="L108" s="245"/>
      <c r="M108" s="246"/>
      <c r="N108" s="247"/>
      <c r="O108" s="247"/>
      <c r="P108" s="247"/>
      <c r="Q108" s="247"/>
      <c r="R108" s="247"/>
      <c r="S108" s="247"/>
      <c r="T108" s="248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T108" s="249" t="s">
        <v>166</v>
      </c>
      <c r="AU108" s="249" t="s">
        <v>70</v>
      </c>
      <c r="AV108" s="14" t="s">
        <v>79</v>
      </c>
      <c r="AW108" s="14" t="s">
        <v>31</v>
      </c>
      <c r="AX108" s="14" t="s">
        <v>77</v>
      </c>
      <c r="AY108" s="249" t="s">
        <v>157</v>
      </c>
    </row>
    <row r="109" s="2" customFormat="1" ht="16.5" customHeight="1">
      <c r="A109" s="38"/>
      <c r="B109" s="39"/>
      <c r="C109" s="261" t="s">
        <v>111</v>
      </c>
      <c r="D109" s="261" t="s">
        <v>178</v>
      </c>
      <c r="E109" s="262" t="s">
        <v>461</v>
      </c>
      <c r="F109" s="263" t="s">
        <v>462</v>
      </c>
      <c r="G109" s="264" t="s">
        <v>212</v>
      </c>
      <c r="H109" s="265">
        <v>2</v>
      </c>
      <c r="I109" s="266"/>
      <c r="J109" s="267">
        <f>ROUND(I109*H109,2)</f>
        <v>0</v>
      </c>
      <c r="K109" s="268"/>
      <c r="L109" s="269"/>
      <c r="M109" s="270" t="s">
        <v>19</v>
      </c>
      <c r="N109" s="271" t="s">
        <v>41</v>
      </c>
      <c r="O109" s="84"/>
      <c r="P109" s="224">
        <f>O109*H109</f>
        <v>0</v>
      </c>
      <c r="Q109" s="224">
        <v>0.71499999999999997</v>
      </c>
      <c r="R109" s="224">
        <f>Q109*H109</f>
        <v>0</v>
      </c>
      <c r="S109" s="224">
        <v>0</v>
      </c>
      <c r="T109" s="225">
        <f>S109*H109</f>
        <v>0</v>
      </c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R109" s="226" t="s">
        <v>182</v>
      </c>
      <c r="AT109" s="226" t="s">
        <v>178</v>
      </c>
      <c r="AU109" s="226" t="s">
        <v>70</v>
      </c>
      <c r="AY109" s="17" t="s">
        <v>157</v>
      </c>
      <c r="BE109" s="227">
        <f>IF(N109="základní",J109,0)</f>
        <v>0</v>
      </c>
      <c r="BF109" s="227">
        <f>IF(N109="snížená",J109,0)</f>
        <v>0</v>
      </c>
      <c r="BG109" s="227">
        <f>IF(N109="zákl. přenesená",J109,0)</f>
        <v>0</v>
      </c>
      <c r="BH109" s="227">
        <f>IF(N109="sníž. přenesená",J109,0)</f>
        <v>0</v>
      </c>
      <c r="BI109" s="227">
        <f>IF(N109="nulová",J109,0)</f>
        <v>0</v>
      </c>
      <c r="BJ109" s="17" t="s">
        <v>77</v>
      </c>
      <c r="BK109" s="227">
        <f>ROUND(I109*H109,2)</f>
        <v>0</v>
      </c>
      <c r="BL109" s="17" t="s">
        <v>164</v>
      </c>
      <c r="BM109" s="226" t="s">
        <v>463</v>
      </c>
    </row>
    <row r="110" s="14" customFormat="1">
      <c r="A110" s="14"/>
      <c r="B110" s="239"/>
      <c r="C110" s="240"/>
      <c r="D110" s="230" t="s">
        <v>166</v>
      </c>
      <c r="E110" s="241" t="s">
        <v>19</v>
      </c>
      <c r="F110" s="242" t="s">
        <v>464</v>
      </c>
      <c r="G110" s="240"/>
      <c r="H110" s="243">
        <v>2</v>
      </c>
      <c r="I110" s="244"/>
      <c r="J110" s="240"/>
      <c r="K110" s="240"/>
      <c r="L110" s="245"/>
      <c r="M110" s="246"/>
      <c r="N110" s="247"/>
      <c r="O110" s="247"/>
      <c r="P110" s="247"/>
      <c r="Q110" s="247"/>
      <c r="R110" s="247"/>
      <c r="S110" s="247"/>
      <c r="T110" s="248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T110" s="249" t="s">
        <v>166</v>
      </c>
      <c r="AU110" s="249" t="s">
        <v>70</v>
      </c>
      <c r="AV110" s="14" t="s">
        <v>79</v>
      </c>
      <c r="AW110" s="14" t="s">
        <v>31</v>
      </c>
      <c r="AX110" s="14" t="s">
        <v>77</v>
      </c>
      <c r="AY110" s="249" t="s">
        <v>157</v>
      </c>
    </row>
    <row r="111" s="2" customFormat="1" ht="44.25" customHeight="1">
      <c r="A111" s="38"/>
      <c r="B111" s="39"/>
      <c r="C111" s="214" t="s">
        <v>209</v>
      </c>
      <c r="D111" s="214" t="s">
        <v>160</v>
      </c>
      <c r="E111" s="215" t="s">
        <v>465</v>
      </c>
      <c r="F111" s="216" t="s">
        <v>466</v>
      </c>
      <c r="G111" s="217" t="s">
        <v>329</v>
      </c>
      <c r="H111" s="218">
        <v>25</v>
      </c>
      <c r="I111" s="219"/>
      <c r="J111" s="220">
        <f>ROUND(I111*H111,2)</f>
        <v>0</v>
      </c>
      <c r="K111" s="221"/>
      <c r="L111" s="44"/>
      <c r="M111" s="222" t="s">
        <v>19</v>
      </c>
      <c r="N111" s="223" t="s">
        <v>41</v>
      </c>
      <c r="O111" s="84"/>
      <c r="P111" s="224">
        <f>O111*H111</f>
        <v>0</v>
      </c>
      <c r="Q111" s="224">
        <v>0</v>
      </c>
      <c r="R111" s="224">
        <f>Q111*H111</f>
        <v>0</v>
      </c>
      <c r="S111" s="224">
        <v>0</v>
      </c>
      <c r="T111" s="225">
        <f>S111*H111</f>
        <v>0</v>
      </c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R111" s="226" t="s">
        <v>164</v>
      </c>
      <c r="AT111" s="226" t="s">
        <v>160</v>
      </c>
      <c r="AU111" s="226" t="s">
        <v>70</v>
      </c>
      <c r="AY111" s="17" t="s">
        <v>157</v>
      </c>
      <c r="BE111" s="227">
        <f>IF(N111="základní",J111,0)</f>
        <v>0</v>
      </c>
      <c r="BF111" s="227">
        <f>IF(N111="snížená",J111,0)</f>
        <v>0</v>
      </c>
      <c r="BG111" s="227">
        <f>IF(N111="zákl. přenesená",J111,0)</f>
        <v>0</v>
      </c>
      <c r="BH111" s="227">
        <f>IF(N111="sníž. přenesená",J111,0)</f>
        <v>0</v>
      </c>
      <c r="BI111" s="227">
        <f>IF(N111="nulová",J111,0)</f>
        <v>0</v>
      </c>
      <c r="BJ111" s="17" t="s">
        <v>77</v>
      </c>
      <c r="BK111" s="227">
        <f>ROUND(I111*H111,2)</f>
        <v>0</v>
      </c>
      <c r="BL111" s="17" t="s">
        <v>164</v>
      </c>
      <c r="BM111" s="226" t="s">
        <v>467</v>
      </c>
    </row>
    <row r="112" s="14" customFormat="1">
      <c r="A112" s="14"/>
      <c r="B112" s="239"/>
      <c r="C112" s="240"/>
      <c r="D112" s="230" t="s">
        <v>166</v>
      </c>
      <c r="E112" s="241" t="s">
        <v>19</v>
      </c>
      <c r="F112" s="242" t="s">
        <v>468</v>
      </c>
      <c r="G112" s="240"/>
      <c r="H112" s="243">
        <v>25</v>
      </c>
      <c r="I112" s="244"/>
      <c r="J112" s="240"/>
      <c r="K112" s="240"/>
      <c r="L112" s="245"/>
      <c r="M112" s="246"/>
      <c r="N112" s="247"/>
      <c r="O112" s="247"/>
      <c r="P112" s="247"/>
      <c r="Q112" s="247"/>
      <c r="R112" s="247"/>
      <c r="S112" s="247"/>
      <c r="T112" s="248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T112" s="249" t="s">
        <v>166</v>
      </c>
      <c r="AU112" s="249" t="s">
        <v>70</v>
      </c>
      <c r="AV112" s="14" t="s">
        <v>79</v>
      </c>
      <c r="AW112" s="14" t="s">
        <v>31</v>
      </c>
      <c r="AX112" s="14" t="s">
        <v>77</v>
      </c>
      <c r="AY112" s="249" t="s">
        <v>157</v>
      </c>
    </row>
    <row r="113" s="2" customFormat="1" ht="16.5" customHeight="1">
      <c r="A113" s="38"/>
      <c r="B113" s="39"/>
      <c r="C113" s="261" t="s">
        <v>216</v>
      </c>
      <c r="D113" s="261" t="s">
        <v>178</v>
      </c>
      <c r="E113" s="262" t="s">
        <v>469</v>
      </c>
      <c r="F113" s="263" t="s">
        <v>470</v>
      </c>
      <c r="G113" s="264" t="s">
        <v>181</v>
      </c>
      <c r="H113" s="265">
        <v>5.5</v>
      </c>
      <c r="I113" s="266"/>
      <c r="J113" s="267">
        <f>ROUND(I113*H113,2)</f>
        <v>0</v>
      </c>
      <c r="K113" s="268"/>
      <c r="L113" s="269"/>
      <c r="M113" s="270" t="s">
        <v>19</v>
      </c>
      <c r="N113" s="271" t="s">
        <v>41</v>
      </c>
      <c r="O113" s="84"/>
      <c r="P113" s="224">
        <f>O113*H113</f>
        <v>0</v>
      </c>
      <c r="Q113" s="224">
        <v>1</v>
      </c>
      <c r="R113" s="224">
        <f>Q113*H113</f>
        <v>0</v>
      </c>
      <c r="S113" s="224">
        <v>0</v>
      </c>
      <c r="T113" s="225">
        <f>S113*H113</f>
        <v>0</v>
      </c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R113" s="226" t="s">
        <v>182</v>
      </c>
      <c r="AT113" s="226" t="s">
        <v>178</v>
      </c>
      <c r="AU113" s="226" t="s">
        <v>70</v>
      </c>
      <c r="AY113" s="17" t="s">
        <v>157</v>
      </c>
      <c r="BE113" s="227">
        <f>IF(N113="základní",J113,0)</f>
        <v>0</v>
      </c>
      <c r="BF113" s="227">
        <f>IF(N113="snížená",J113,0)</f>
        <v>0</v>
      </c>
      <c r="BG113" s="227">
        <f>IF(N113="zákl. přenesená",J113,0)</f>
        <v>0</v>
      </c>
      <c r="BH113" s="227">
        <f>IF(N113="sníž. přenesená",J113,0)</f>
        <v>0</v>
      </c>
      <c r="BI113" s="227">
        <f>IF(N113="nulová",J113,0)</f>
        <v>0</v>
      </c>
      <c r="BJ113" s="17" t="s">
        <v>77</v>
      </c>
      <c r="BK113" s="227">
        <f>ROUND(I113*H113,2)</f>
        <v>0</v>
      </c>
      <c r="BL113" s="17" t="s">
        <v>164</v>
      </c>
      <c r="BM113" s="226" t="s">
        <v>471</v>
      </c>
    </row>
    <row r="114" s="14" customFormat="1">
      <c r="A114" s="14"/>
      <c r="B114" s="239"/>
      <c r="C114" s="240"/>
      <c r="D114" s="230" t="s">
        <v>166</v>
      </c>
      <c r="E114" s="241" t="s">
        <v>19</v>
      </c>
      <c r="F114" s="242" t="s">
        <v>472</v>
      </c>
      <c r="G114" s="240"/>
      <c r="H114" s="243">
        <v>5.5</v>
      </c>
      <c r="I114" s="244"/>
      <c r="J114" s="240"/>
      <c r="K114" s="240"/>
      <c r="L114" s="245"/>
      <c r="M114" s="246"/>
      <c r="N114" s="247"/>
      <c r="O114" s="247"/>
      <c r="P114" s="247"/>
      <c r="Q114" s="247"/>
      <c r="R114" s="247"/>
      <c r="S114" s="247"/>
      <c r="T114" s="248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T114" s="249" t="s">
        <v>166</v>
      </c>
      <c r="AU114" s="249" t="s">
        <v>70</v>
      </c>
      <c r="AV114" s="14" t="s">
        <v>79</v>
      </c>
      <c r="AW114" s="14" t="s">
        <v>31</v>
      </c>
      <c r="AX114" s="14" t="s">
        <v>77</v>
      </c>
      <c r="AY114" s="249" t="s">
        <v>157</v>
      </c>
    </row>
    <row r="115" s="2" customFormat="1" ht="78" customHeight="1">
      <c r="A115" s="38"/>
      <c r="B115" s="39"/>
      <c r="C115" s="214" t="s">
        <v>220</v>
      </c>
      <c r="D115" s="214" t="s">
        <v>160</v>
      </c>
      <c r="E115" s="215" t="s">
        <v>473</v>
      </c>
      <c r="F115" s="216" t="s">
        <v>474</v>
      </c>
      <c r="G115" s="217" t="s">
        <v>181</v>
      </c>
      <c r="H115" s="218">
        <v>5.5</v>
      </c>
      <c r="I115" s="219"/>
      <c r="J115" s="220">
        <f>ROUND(I115*H115,2)</f>
        <v>0</v>
      </c>
      <c r="K115" s="221"/>
      <c r="L115" s="44"/>
      <c r="M115" s="222" t="s">
        <v>19</v>
      </c>
      <c r="N115" s="223" t="s">
        <v>41</v>
      </c>
      <c r="O115" s="84"/>
      <c r="P115" s="224">
        <f>O115*H115</f>
        <v>0</v>
      </c>
      <c r="Q115" s="224">
        <v>0</v>
      </c>
      <c r="R115" s="224">
        <f>Q115*H115</f>
        <v>0</v>
      </c>
      <c r="S115" s="224">
        <v>0</v>
      </c>
      <c r="T115" s="225">
        <f>S115*H115</f>
        <v>0</v>
      </c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R115" s="226" t="s">
        <v>164</v>
      </c>
      <c r="AT115" s="226" t="s">
        <v>160</v>
      </c>
      <c r="AU115" s="226" t="s">
        <v>70</v>
      </c>
      <c r="AY115" s="17" t="s">
        <v>157</v>
      </c>
      <c r="BE115" s="227">
        <f>IF(N115="základní",J115,0)</f>
        <v>0</v>
      </c>
      <c r="BF115" s="227">
        <f>IF(N115="snížená",J115,0)</f>
        <v>0</v>
      </c>
      <c r="BG115" s="227">
        <f>IF(N115="zákl. přenesená",J115,0)</f>
        <v>0</v>
      </c>
      <c r="BH115" s="227">
        <f>IF(N115="sníž. přenesená",J115,0)</f>
        <v>0</v>
      </c>
      <c r="BI115" s="227">
        <f>IF(N115="nulová",J115,0)</f>
        <v>0</v>
      </c>
      <c r="BJ115" s="17" t="s">
        <v>77</v>
      </c>
      <c r="BK115" s="227">
        <f>ROUND(I115*H115,2)</f>
        <v>0</v>
      </c>
      <c r="BL115" s="17" t="s">
        <v>164</v>
      </c>
      <c r="BM115" s="226" t="s">
        <v>475</v>
      </c>
    </row>
    <row r="116" s="14" customFormat="1">
      <c r="A116" s="14"/>
      <c r="B116" s="239"/>
      <c r="C116" s="240"/>
      <c r="D116" s="230" t="s">
        <v>166</v>
      </c>
      <c r="E116" s="241" t="s">
        <v>19</v>
      </c>
      <c r="F116" s="242" t="s">
        <v>476</v>
      </c>
      <c r="G116" s="240"/>
      <c r="H116" s="243">
        <v>5.5</v>
      </c>
      <c r="I116" s="244"/>
      <c r="J116" s="240"/>
      <c r="K116" s="240"/>
      <c r="L116" s="245"/>
      <c r="M116" s="246"/>
      <c r="N116" s="247"/>
      <c r="O116" s="247"/>
      <c r="P116" s="247"/>
      <c r="Q116" s="247"/>
      <c r="R116" s="247"/>
      <c r="S116" s="247"/>
      <c r="T116" s="248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T116" s="249" t="s">
        <v>166</v>
      </c>
      <c r="AU116" s="249" t="s">
        <v>70</v>
      </c>
      <c r="AV116" s="14" t="s">
        <v>79</v>
      </c>
      <c r="AW116" s="14" t="s">
        <v>31</v>
      </c>
      <c r="AX116" s="14" t="s">
        <v>77</v>
      </c>
      <c r="AY116" s="249" t="s">
        <v>157</v>
      </c>
    </row>
    <row r="117" s="2" customFormat="1" ht="44.25" customHeight="1">
      <c r="A117" s="38"/>
      <c r="B117" s="39"/>
      <c r="C117" s="214" t="s">
        <v>224</v>
      </c>
      <c r="D117" s="214" t="s">
        <v>160</v>
      </c>
      <c r="E117" s="215" t="s">
        <v>477</v>
      </c>
      <c r="F117" s="216" t="s">
        <v>478</v>
      </c>
      <c r="G117" s="217" t="s">
        <v>181</v>
      </c>
      <c r="H117" s="218">
        <v>4.3799999999999999</v>
      </c>
      <c r="I117" s="219"/>
      <c r="J117" s="220">
        <f>ROUND(I117*H117,2)</f>
        <v>0</v>
      </c>
      <c r="K117" s="221"/>
      <c r="L117" s="44"/>
      <c r="M117" s="222" t="s">
        <v>19</v>
      </c>
      <c r="N117" s="223" t="s">
        <v>41</v>
      </c>
      <c r="O117" s="84"/>
      <c r="P117" s="224">
        <f>O117*H117</f>
        <v>0</v>
      </c>
      <c r="Q117" s="224">
        <v>0</v>
      </c>
      <c r="R117" s="224">
        <f>Q117*H117</f>
        <v>0</v>
      </c>
      <c r="S117" s="224">
        <v>0</v>
      </c>
      <c r="T117" s="225">
        <f>S117*H117</f>
        <v>0</v>
      </c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R117" s="226" t="s">
        <v>164</v>
      </c>
      <c r="AT117" s="226" t="s">
        <v>160</v>
      </c>
      <c r="AU117" s="226" t="s">
        <v>70</v>
      </c>
      <c r="AY117" s="17" t="s">
        <v>157</v>
      </c>
      <c r="BE117" s="227">
        <f>IF(N117="základní",J117,0)</f>
        <v>0</v>
      </c>
      <c r="BF117" s="227">
        <f>IF(N117="snížená",J117,0)</f>
        <v>0</v>
      </c>
      <c r="BG117" s="227">
        <f>IF(N117="zákl. přenesená",J117,0)</f>
        <v>0</v>
      </c>
      <c r="BH117" s="227">
        <f>IF(N117="sníž. přenesená",J117,0)</f>
        <v>0</v>
      </c>
      <c r="BI117" s="227">
        <f>IF(N117="nulová",J117,0)</f>
        <v>0</v>
      </c>
      <c r="BJ117" s="17" t="s">
        <v>77</v>
      </c>
      <c r="BK117" s="227">
        <f>ROUND(I117*H117,2)</f>
        <v>0</v>
      </c>
      <c r="BL117" s="17" t="s">
        <v>164</v>
      </c>
      <c r="BM117" s="226" t="s">
        <v>479</v>
      </c>
    </row>
    <row r="118" s="13" customFormat="1">
      <c r="A118" s="13"/>
      <c r="B118" s="228"/>
      <c r="C118" s="229"/>
      <c r="D118" s="230" t="s">
        <v>166</v>
      </c>
      <c r="E118" s="231" t="s">
        <v>19</v>
      </c>
      <c r="F118" s="232" t="s">
        <v>480</v>
      </c>
      <c r="G118" s="229"/>
      <c r="H118" s="231" t="s">
        <v>19</v>
      </c>
      <c r="I118" s="233"/>
      <c r="J118" s="229"/>
      <c r="K118" s="229"/>
      <c r="L118" s="234"/>
      <c r="M118" s="235"/>
      <c r="N118" s="236"/>
      <c r="O118" s="236"/>
      <c r="P118" s="236"/>
      <c r="Q118" s="236"/>
      <c r="R118" s="236"/>
      <c r="S118" s="236"/>
      <c r="T118" s="237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38" t="s">
        <v>166</v>
      </c>
      <c r="AU118" s="238" t="s">
        <v>70</v>
      </c>
      <c r="AV118" s="13" t="s">
        <v>77</v>
      </c>
      <c r="AW118" s="13" t="s">
        <v>31</v>
      </c>
      <c r="AX118" s="13" t="s">
        <v>70</v>
      </c>
      <c r="AY118" s="238" t="s">
        <v>157</v>
      </c>
    </row>
    <row r="119" s="14" customFormat="1">
      <c r="A119" s="14"/>
      <c r="B119" s="239"/>
      <c r="C119" s="240"/>
      <c r="D119" s="230" t="s">
        <v>166</v>
      </c>
      <c r="E119" s="241" t="s">
        <v>19</v>
      </c>
      <c r="F119" s="242" t="s">
        <v>481</v>
      </c>
      <c r="G119" s="240"/>
      <c r="H119" s="243">
        <v>4.3799999999999999</v>
      </c>
      <c r="I119" s="244"/>
      <c r="J119" s="240"/>
      <c r="K119" s="240"/>
      <c r="L119" s="245"/>
      <c r="M119" s="246"/>
      <c r="N119" s="247"/>
      <c r="O119" s="247"/>
      <c r="P119" s="247"/>
      <c r="Q119" s="247"/>
      <c r="R119" s="247"/>
      <c r="S119" s="247"/>
      <c r="T119" s="248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T119" s="249" t="s">
        <v>166</v>
      </c>
      <c r="AU119" s="249" t="s">
        <v>70</v>
      </c>
      <c r="AV119" s="14" t="s">
        <v>79</v>
      </c>
      <c r="AW119" s="14" t="s">
        <v>31</v>
      </c>
      <c r="AX119" s="14" t="s">
        <v>77</v>
      </c>
      <c r="AY119" s="249" t="s">
        <v>157</v>
      </c>
    </row>
    <row r="120" s="2" customFormat="1" ht="78" customHeight="1">
      <c r="A120" s="38"/>
      <c r="B120" s="39"/>
      <c r="C120" s="214" t="s">
        <v>8</v>
      </c>
      <c r="D120" s="214" t="s">
        <v>160</v>
      </c>
      <c r="E120" s="215" t="s">
        <v>260</v>
      </c>
      <c r="F120" s="216" t="s">
        <v>261</v>
      </c>
      <c r="G120" s="217" t="s">
        <v>181</v>
      </c>
      <c r="H120" s="218">
        <v>4.4589999999999996</v>
      </c>
      <c r="I120" s="219"/>
      <c r="J120" s="220">
        <f>ROUND(I120*H120,2)</f>
        <v>0</v>
      </c>
      <c r="K120" s="221"/>
      <c r="L120" s="44"/>
      <c r="M120" s="222" t="s">
        <v>19</v>
      </c>
      <c r="N120" s="223" t="s">
        <v>41</v>
      </c>
      <c r="O120" s="84"/>
      <c r="P120" s="224">
        <f>O120*H120</f>
        <v>0</v>
      </c>
      <c r="Q120" s="224">
        <v>0</v>
      </c>
      <c r="R120" s="224">
        <f>Q120*H120</f>
        <v>0</v>
      </c>
      <c r="S120" s="224">
        <v>0</v>
      </c>
      <c r="T120" s="225">
        <f>S120*H120</f>
        <v>0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R120" s="226" t="s">
        <v>164</v>
      </c>
      <c r="AT120" s="226" t="s">
        <v>160</v>
      </c>
      <c r="AU120" s="226" t="s">
        <v>70</v>
      </c>
      <c r="AY120" s="17" t="s">
        <v>157</v>
      </c>
      <c r="BE120" s="227">
        <f>IF(N120="základní",J120,0)</f>
        <v>0</v>
      </c>
      <c r="BF120" s="227">
        <f>IF(N120="snížená",J120,0)</f>
        <v>0</v>
      </c>
      <c r="BG120" s="227">
        <f>IF(N120="zákl. přenesená",J120,0)</f>
        <v>0</v>
      </c>
      <c r="BH120" s="227">
        <f>IF(N120="sníž. přenesená",J120,0)</f>
        <v>0</v>
      </c>
      <c r="BI120" s="227">
        <f>IF(N120="nulová",J120,0)</f>
        <v>0</v>
      </c>
      <c r="BJ120" s="17" t="s">
        <v>77</v>
      </c>
      <c r="BK120" s="227">
        <f>ROUND(I120*H120,2)</f>
        <v>0</v>
      </c>
      <c r="BL120" s="17" t="s">
        <v>164</v>
      </c>
      <c r="BM120" s="226" t="s">
        <v>482</v>
      </c>
    </row>
    <row r="121" s="13" customFormat="1">
      <c r="A121" s="13"/>
      <c r="B121" s="228"/>
      <c r="C121" s="229"/>
      <c r="D121" s="230" t="s">
        <v>166</v>
      </c>
      <c r="E121" s="231" t="s">
        <v>19</v>
      </c>
      <c r="F121" s="232" t="s">
        <v>483</v>
      </c>
      <c r="G121" s="229"/>
      <c r="H121" s="231" t="s">
        <v>19</v>
      </c>
      <c r="I121" s="233"/>
      <c r="J121" s="229"/>
      <c r="K121" s="229"/>
      <c r="L121" s="234"/>
      <c r="M121" s="235"/>
      <c r="N121" s="236"/>
      <c r="O121" s="236"/>
      <c r="P121" s="236"/>
      <c r="Q121" s="236"/>
      <c r="R121" s="236"/>
      <c r="S121" s="236"/>
      <c r="T121" s="237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38" t="s">
        <v>166</v>
      </c>
      <c r="AU121" s="238" t="s">
        <v>70</v>
      </c>
      <c r="AV121" s="13" t="s">
        <v>77</v>
      </c>
      <c r="AW121" s="13" t="s">
        <v>31</v>
      </c>
      <c r="AX121" s="13" t="s">
        <v>70</v>
      </c>
      <c r="AY121" s="238" t="s">
        <v>157</v>
      </c>
    </row>
    <row r="122" s="14" customFormat="1">
      <c r="A122" s="14"/>
      <c r="B122" s="239"/>
      <c r="C122" s="240"/>
      <c r="D122" s="230" t="s">
        <v>166</v>
      </c>
      <c r="E122" s="241" t="s">
        <v>19</v>
      </c>
      <c r="F122" s="242" t="s">
        <v>484</v>
      </c>
      <c r="G122" s="240"/>
      <c r="H122" s="243">
        <v>0.079000000000000001</v>
      </c>
      <c r="I122" s="244"/>
      <c r="J122" s="240"/>
      <c r="K122" s="240"/>
      <c r="L122" s="245"/>
      <c r="M122" s="246"/>
      <c r="N122" s="247"/>
      <c r="O122" s="247"/>
      <c r="P122" s="247"/>
      <c r="Q122" s="247"/>
      <c r="R122" s="247"/>
      <c r="S122" s="247"/>
      <c r="T122" s="248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49" t="s">
        <v>166</v>
      </c>
      <c r="AU122" s="249" t="s">
        <v>70</v>
      </c>
      <c r="AV122" s="14" t="s">
        <v>79</v>
      </c>
      <c r="AW122" s="14" t="s">
        <v>31</v>
      </c>
      <c r="AX122" s="14" t="s">
        <v>70</v>
      </c>
      <c r="AY122" s="249" t="s">
        <v>157</v>
      </c>
    </row>
    <row r="123" s="13" customFormat="1">
      <c r="A123" s="13"/>
      <c r="B123" s="228"/>
      <c r="C123" s="229"/>
      <c r="D123" s="230" t="s">
        <v>166</v>
      </c>
      <c r="E123" s="231" t="s">
        <v>19</v>
      </c>
      <c r="F123" s="232" t="s">
        <v>480</v>
      </c>
      <c r="G123" s="229"/>
      <c r="H123" s="231" t="s">
        <v>19</v>
      </c>
      <c r="I123" s="233"/>
      <c r="J123" s="229"/>
      <c r="K123" s="229"/>
      <c r="L123" s="234"/>
      <c r="M123" s="235"/>
      <c r="N123" s="236"/>
      <c r="O123" s="236"/>
      <c r="P123" s="236"/>
      <c r="Q123" s="236"/>
      <c r="R123" s="236"/>
      <c r="S123" s="236"/>
      <c r="T123" s="237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38" t="s">
        <v>166</v>
      </c>
      <c r="AU123" s="238" t="s">
        <v>70</v>
      </c>
      <c r="AV123" s="13" t="s">
        <v>77</v>
      </c>
      <c r="AW123" s="13" t="s">
        <v>31</v>
      </c>
      <c r="AX123" s="13" t="s">
        <v>70</v>
      </c>
      <c r="AY123" s="238" t="s">
        <v>157</v>
      </c>
    </row>
    <row r="124" s="14" customFormat="1">
      <c r="A124" s="14"/>
      <c r="B124" s="239"/>
      <c r="C124" s="240"/>
      <c r="D124" s="230" t="s">
        <v>166</v>
      </c>
      <c r="E124" s="241" t="s">
        <v>19</v>
      </c>
      <c r="F124" s="242" t="s">
        <v>481</v>
      </c>
      <c r="G124" s="240"/>
      <c r="H124" s="243">
        <v>4.3799999999999999</v>
      </c>
      <c r="I124" s="244"/>
      <c r="J124" s="240"/>
      <c r="K124" s="240"/>
      <c r="L124" s="245"/>
      <c r="M124" s="246"/>
      <c r="N124" s="247"/>
      <c r="O124" s="247"/>
      <c r="P124" s="247"/>
      <c r="Q124" s="247"/>
      <c r="R124" s="247"/>
      <c r="S124" s="247"/>
      <c r="T124" s="248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49" t="s">
        <v>166</v>
      </c>
      <c r="AU124" s="249" t="s">
        <v>70</v>
      </c>
      <c r="AV124" s="14" t="s">
        <v>79</v>
      </c>
      <c r="AW124" s="14" t="s">
        <v>31</v>
      </c>
      <c r="AX124" s="14" t="s">
        <v>70</v>
      </c>
      <c r="AY124" s="249" t="s">
        <v>157</v>
      </c>
    </row>
    <row r="125" s="15" customFormat="1">
      <c r="A125" s="15"/>
      <c r="B125" s="250"/>
      <c r="C125" s="251"/>
      <c r="D125" s="230" t="s">
        <v>166</v>
      </c>
      <c r="E125" s="252" t="s">
        <v>19</v>
      </c>
      <c r="F125" s="253" t="s">
        <v>169</v>
      </c>
      <c r="G125" s="251"/>
      <c r="H125" s="254">
        <v>4.4589999999999996</v>
      </c>
      <c r="I125" s="255"/>
      <c r="J125" s="251"/>
      <c r="K125" s="251"/>
      <c r="L125" s="256"/>
      <c r="M125" s="257"/>
      <c r="N125" s="258"/>
      <c r="O125" s="258"/>
      <c r="P125" s="258"/>
      <c r="Q125" s="258"/>
      <c r="R125" s="258"/>
      <c r="S125" s="258"/>
      <c r="T125" s="259"/>
      <c r="U125" s="15"/>
      <c r="V125" s="15"/>
      <c r="W125" s="15"/>
      <c r="X125" s="15"/>
      <c r="Y125" s="15"/>
      <c r="Z125" s="15"/>
      <c r="AA125" s="15"/>
      <c r="AB125" s="15"/>
      <c r="AC125" s="15"/>
      <c r="AD125" s="15"/>
      <c r="AE125" s="15"/>
      <c r="AT125" s="260" t="s">
        <v>166</v>
      </c>
      <c r="AU125" s="260" t="s">
        <v>70</v>
      </c>
      <c r="AV125" s="15" t="s">
        <v>164</v>
      </c>
      <c r="AW125" s="15" t="s">
        <v>31</v>
      </c>
      <c r="AX125" s="15" t="s">
        <v>77</v>
      </c>
      <c r="AY125" s="260" t="s">
        <v>157</v>
      </c>
    </row>
    <row r="126" s="2" customFormat="1" ht="89.25" customHeight="1">
      <c r="A126" s="38"/>
      <c r="B126" s="39"/>
      <c r="C126" s="214" t="s">
        <v>314</v>
      </c>
      <c r="D126" s="214" t="s">
        <v>160</v>
      </c>
      <c r="E126" s="215" t="s">
        <v>485</v>
      </c>
      <c r="F126" s="216" t="s">
        <v>486</v>
      </c>
      <c r="G126" s="217" t="s">
        <v>181</v>
      </c>
      <c r="H126" s="218">
        <v>1.4299999999999999</v>
      </c>
      <c r="I126" s="219"/>
      <c r="J126" s="220">
        <f>ROUND(I126*H126,2)</f>
        <v>0</v>
      </c>
      <c r="K126" s="221"/>
      <c r="L126" s="44"/>
      <c r="M126" s="222" t="s">
        <v>19</v>
      </c>
      <c r="N126" s="223" t="s">
        <v>41</v>
      </c>
      <c r="O126" s="84"/>
      <c r="P126" s="224">
        <f>O126*H126</f>
        <v>0</v>
      </c>
      <c r="Q126" s="224">
        <v>0</v>
      </c>
      <c r="R126" s="224">
        <f>Q126*H126</f>
        <v>0</v>
      </c>
      <c r="S126" s="224">
        <v>0</v>
      </c>
      <c r="T126" s="225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26" t="s">
        <v>164</v>
      </c>
      <c r="AT126" s="226" t="s">
        <v>160</v>
      </c>
      <c r="AU126" s="226" t="s">
        <v>70</v>
      </c>
      <c r="AY126" s="17" t="s">
        <v>157</v>
      </c>
      <c r="BE126" s="227">
        <f>IF(N126="základní",J126,0)</f>
        <v>0</v>
      </c>
      <c r="BF126" s="227">
        <f>IF(N126="snížená",J126,0)</f>
        <v>0</v>
      </c>
      <c r="BG126" s="227">
        <f>IF(N126="zákl. přenesená",J126,0)</f>
        <v>0</v>
      </c>
      <c r="BH126" s="227">
        <f>IF(N126="sníž. přenesená",J126,0)</f>
        <v>0</v>
      </c>
      <c r="BI126" s="227">
        <f>IF(N126="nulová",J126,0)</f>
        <v>0</v>
      </c>
      <c r="BJ126" s="17" t="s">
        <v>77</v>
      </c>
      <c r="BK126" s="227">
        <f>ROUND(I126*H126,2)</f>
        <v>0</v>
      </c>
      <c r="BL126" s="17" t="s">
        <v>164</v>
      </c>
      <c r="BM126" s="226" t="s">
        <v>487</v>
      </c>
    </row>
    <row r="127" s="13" customFormat="1">
      <c r="A127" s="13"/>
      <c r="B127" s="228"/>
      <c r="C127" s="229"/>
      <c r="D127" s="230" t="s">
        <v>166</v>
      </c>
      <c r="E127" s="231" t="s">
        <v>19</v>
      </c>
      <c r="F127" s="232" t="s">
        <v>488</v>
      </c>
      <c r="G127" s="229"/>
      <c r="H127" s="231" t="s">
        <v>19</v>
      </c>
      <c r="I127" s="233"/>
      <c r="J127" s="229"/>
      <c r="K127" s="229"/>
      <c r="L127" s="234"/>
      <c r="M127" s="235"/>
      <c r="N127" s="236"/>
      <c r="O127" s="236"/>
      <c r="P127" s="236"/>
      <c r="Q127" s="236"/>
      <c r="R127" s="236"/>
      <c r="S127" s="236"/>
      <c r="T127" s="237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38" t="s">
        <v>166</v>
      </c>
      <c r="AU127" s="238" t="s">
        <v>70</v>
      </c>
      <c r="AV127" s="13" t="s">
        <v>77</v>
      </c>
      <c r="AW127" s="13" t="s">
        <v>31</v>
      </c>
      <c r="AX127" s="13" t="s">
        <v>70</v>
      </c>
      <c r="AY127" s="238" t="s">
        <v>157</v>
      </c>
    </row>
    <row r="128" s="14" customFormat="1">
      <c r="A128" s="14"/>
      <c r="B128" s="239"/>
      <c r="C128" s="240"/>
      <c r="D128" s="230" t="s">
        <v>166</v>
      </c>
      <c r="E128" s="241" t="s">
        <v>19</v>
      </c>
      <c r="F128" s="242" t="s">
        <v>489</v>
      </c>
      <c r="G128" s="240"/>
      <c r="H128" s="243">
        <v>1.4299999999999999</v>
      </c>
      <c r="I128" s="244"/>
      <c r="J128" s="240"/>
      <c r="K128" s="240"/>
      <c r="L128" s="245"/>
      <c r="M128" s="246"/>
      <c r="N128" s="247"/>
      <c r="O128" s="247"/>
      <c r="P128" s="247"/>
      <c r="Q128" s="247"/>
      <c r="R128" s="247"/>
      <c r="S128" s="247"/>
      <c r="T128" s="248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49" t="s">
        <v>166</v>
      </c>
      <c r="AU128" s="249" t="s">
        <v>70</v>
      </c>
      <c r="AV128" s="14" t="s">
        <v>79</v>
      </c>
      <c r="AW128" s="14" t="s">
        <v>31</v>
      </c>
      <c r="AX128" s="14" t="s">
        <v>77</v>
      </c>
      <c r="AY128" s="249" t="s">
        <v>157</v>
      </c>
    </row>
    <row r="129" s="2" customFormat="1" ht="78" customHeight="1">
      <c r="A129" s="38"/>
      <c r="B129" s="39"/>
      <c r="C129" s="214" t="s">
        <v>318</v>
      </c>
      <c r="D129" s="214" t="s">
        <v>160</v>
      </c>
      <c r="E129" s="215" t="s">
        <v>441</v>
      </c>
      <c r="F129" s="216" t="s">
        <v>442</v>
      </c>
      <c r="G129" s="217" t="s">
        <v>181</v>
      </c>
      <c r="H129" s="218">
        <v>9.0050000000000008</v>
      </c>
      <c r="I129" s="219"/>
      <c r="J129" s="220">
        <f>ROUND(I129*H129,2)</f>
        <v>0</v>
      </c>
      <c r="K129" s="221"/>
      <c r="L129" s="44"/>
      <c r="M129" s="222" t="s">
        <v>19</v>
      </c>
      <c r="N129" s="223" t="s">
        <v>41</v>
      </c>
      <c r="O129" s="84"/>
      <c r="P129" s="224">
        <f>O129*H129</f>
        <v>0</v>
      </c>
      <c r="Q129" s="224">
        <v>0</v>
      </c>
      <c r="R129" s="224">
        <f>Q129*H129</f>
        <v>0</v>
      </c>
      <c r="S129" s="224">
        <v>0</v>
      </c>
      <c r="T129" s="225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26" t="s">
        <v>164</v>
      </c>
      <c r="AT129" s="226" t="s">
        <v>160</v>
      </c>
      <c r="AU129" s="226" t="s">
        <v>70</v>
      </c>
      <c r="AY129" s="17" t="s">
        <v>157</v>
      </c>
      <c r="BE129" s="227">
        <f>IF(N129="základní",J129,0)</f>
        <v>0</v>
      </c>
      <c r="BF129" s="227">
        <f>IF(N129="snížená",J129,0)</f>
        <v>0</v>
      </c>
      <c r="BG129" s="227">
        <f>IF(N129="zákl. přenesená",J129,0)</f>
        <v>0</v>
      </c>
      <c r="BH129" s="227">
        <f>IF(N129="sníž. přenesená",J129,0)</f>
        <v>0</v>
      </c>
      <c r="BI129" s="227">
        <f>IF(N129="nulová",J129,0)</f>
        <v>0</v>
      </c>
      <c r="BJ129" s="17" t="s">
        <v>77</v>
      </c>
      <c r="BK129" s="227">
        <f>ROUND(I129*H129,2)</f>
        <v>0</v>
      </c>
      <c r="BL129" s="17" t="s">
        <v>164</v>
      </c>
      <c r="BM129" s="226" t="s">
        <v>490</v>
      </c>
    </row>
    <row r="130" s="13" customFormat="1">
      <c r="A130" s="13"/>
      <c r="B130" s="228"/>
      <c r="C130" s="229"/>
      <c r="D130" s="230" t="s">
        <v>166</v>
      </c>
      <c r="E130" s="231" t="s">
        <v>19</v>
      </c>
      <c r="F130" s="232" t="s">
        <v>491</v>
      </c>
      <c r="G130" s="229"/>
      <c r="H130" s="231" t="s">
        <v>19</v>
      </c>
      <c r="I130" s="233"/>
      <c r="J130" s="229"/>
      <c r="K130" s="229"/>
      <c r="L130" s="234"/>
      <c r="M130" s="235"/>
      <c r="N130" s="236"/>
      <c r="O130" s="236"/>
      <c r="P130" s="236"/>
      <c r="Q130" s="236"/>
      <c r="R130" s="236"/>
      <c r="S130" s="236"/>
      <c r="T130" s="237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38" t="s">
        <v>166</v>
      </c>
      <c r="AU130" s="238" t="s">
        <v>70</v>
      </c>
      <c r="AV130" s="13" t="s">
        <v>77</v>
      </c>
      <c r="AW130" s="13" t="s">
        <v>31</v>
      </c>
      <c r="AX130" s="13" t="s">
        <v>70</v>
      </c>
      <c r="AY130" s="238" t="s">
        <v>157</v>
      </c>
    </row>
    <row r="131" s="14" customFormat="1">
      <c r="A131" s="14"/>
      <c r="B131" s="239"/>
      <c r="C131" s="240"/>
      <c r="D131" s="230" t="s">
        <v>166</v>
      </c>
      <c r="E131" s="241" t="s">
        <v>19</v>
      </c>
      <c r="F131" s="242" t="s">
        <v>492</v>
      </c>
      <c r="G131" s="240"/>
      <c r="H131" s="243">
        <v>9</v>
      </c>
      <c r="I131" s="244"/>
      <c r="J131" s="240"/>
      <c r="K131" s="240"/>
      <c r="L131" s="245"/>
      <c r="M131" s="246"/>
      <c r="N131" s="247"/>
      <c r="O131" s="247"/>
      <c r="P131" s="247"/>
      <c r="Q131" s="247"/>
      <c r="R131" s="247"/>
      <c r="S131" s="247"/>
      <c r="T131" s="248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49" t="s">
        <v>166</v>
      </c>
      <c r="AU131" s="249" t="s">
        <v>70</v>
      </c>
      <c r="AV131" s="14" t="s">
        <v>79</v>
      </c>
      <c r="AW131" s="14" t="s">
        <v>31</v>
      </c>
      <c r="AX131" s="14" t="s">
        <v>70</v>
      </c>
      <c r="AY131" s="249" t="s">
        <v>157</v>
      </c>
    </row>
    <row r="132" s="14" customFormat="1">
      <c r="A132" s="14"/>
      <c r="B132" s="239"/>
      <c r="C132" s="240"/>
      <c r="D132" s="230" t="s">
        <v>166</v>
      </c>
      <c r="E132" s="241" t="s">
        <v>19</v>
      </c>
      <c r="F132" s="242" t="s">
        <v>493</v>
      </c>
      <c r="G132" s="240"/>
      <c r="H132" s="243">
        <v>0.0050000000000000001</v>
      </c>
      <c r="I132" s="244"/>
      <c r="J132" s="240"/>
      <c r="K132" s="240"/>
      <c r="L132" s="245"/>
      <c r="M132" s="246"/>
      <c r="N132" s="247"/>
      <c r="O132" s="247"/>
      <c r="P132" s="247"/>
      <c r="Q132" s="247"/>
      <c r="R132" s="247"/>
      <c r="S132" s="247"/>
      <c r="T132" s="248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49" t="s">
        <v>166</v>
      </c>
      <c r="AU132" s="249" t="s">
        <v>70</v>
      </c>
      <c r="AV132" s="14" t="s">
        <v>79</v>
      </c>
      <c r="AW132" s="14" t="s">
        <v>31</v>
      </c>
      <c r="AX132" s="14" t="s">
        <v>70</v>
      </c>
      <c r="AY132" s="249" t="s">
        <v>157</v>
      </c>
    </row>
    <row r="133" s="15" customFormat="1">
      <c r="A133" s="15"/>
      <c r="B133" s="250"/>
      <c r="C133" s="251"/>
      <c r="D133" s="230" t="s">
        <v>166</v>
      </c>
      <c r="E133" s="252" t="s">
        <v>19</v>
      </c>
      <c r="F133" s="253" t="s">
        <v>169</v>
      </c>
      <c r="G133" s="251"/>
      <c r="H133" s="254">
        <v>9.0050000000000008</v>
      </c>
      <c r="I133" s="255"/>
      <c r="J133" s="251"/>
      <c r="K133" s="251"/>
      <c r="L133" s="256"/>
      <c r="M133" s="257"/>
      <c r="N133" s="258"/>
      <c r="O133" s="258"/>
      <c r="P133" s="258"/>
      <c r="Q133" s="258"/>
      <c r="R133" s="258"/>
      <c r="S133" s="258"/>
      <c r="T133" s="259"/>
      <c r="U133" s="15"/>
      <c r="V133" s="15"/>
      <c r="W133" s="15"/>
      <c r="X133" s="15"/>
      <c r="Y133" s="15"/>
      <c r="Z133" s="15"/>
      <c r="AA133" s="15"/>
      <c r="AB133" s="15"/>
      <c r="AC133" s="15"/>
      <c r="AD133" s="15"/>
      <c r="AE133" s="15"/>
      <c r="AT133" s="260" t="s">
        <v>166</v>
      </c>
      <c r="AU133" s="260" t="s">
        <v>70</v>
      </c>
      <c r="AV133" s="15" t="s">
        <v>164</v>
      </c>
      <c r="AW133" s="15" t="s">
        <v>31</v>
      </c>
      <c r="AX133" s="15" t="s">
        <v>77</v>
      </c>
      <c r="AY133" s="260" t="s">
        <v>157</v>
      </c>
    </row>
    <row r="134" s="2" customFormat="1" ht="44.25" customHeight="1">
      <c r="A134" s="38"/>
      <c r="B134" s="39"/>
      <c r="C134" s="214" t="s">
        <v>326</v>
      </c>
      <c r="D134" s="214" t="s">
        <v>160</v>
      </c>
      <c r="E134" s="215" t="s">
        <v>494</v>
      </c>
      <c r="F134" s="216" t="s">
        <v>495</v>
      </c>
      <c r="G134" s="217" t="s">
        <v>181</v>
      </c>
      <c r="H134" s="218">
        <v>9</v>
      </c>
      <c r="I134" s="219"/>
      <c r="J134" s="220">
        <f>ROUND(I134*H134,2)</f>
        <v>0</v>
      </c>
      <c r="K134" s="221"/>
      <c r="L134" s="44"/>
      <c r="M134" s="222" t="s">
        <v>19</v>
      </c>
      <c r="N134" s="223" t="s">
        <v>41</v>
      </c>
      <c r="O134" s="84"/>
      <c r="P134" s="224">
        <f>O134*H134</f>
        <v>0</v>
      </c>
      <c r="Q134" s="224">
        <v>0</v>
      </c>
      <c r="R134" s="224">
        <f>Q134*H134</f>
        <v>0</v>
      </c>
      <c r="S134" s="224">
        <v>0</v>
      </c>
      <c r="T134" s="225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26" t="s">
        <v>164</v>
      </c>
      <c r="AT134" s="226" t="s">
        <v>160</v>
      </c>
      <c r="AU134" s="226" t="s">
        <v>70</v>
      </c>
      <c r="AY134" s="17" t="s">
        <v>157</v>
      </c>
      <c r="BE134" s="227">
        <f>IF(N134="základní",J134,0)</f>
        <v>0</v>
      </c>
      <c r="BF134" s="227">
        <f>IF(N134="snížená",J134,0)</f>
        <v>0</v>
      </c>
      <c r="BG134" s="227">
        <f>IF(N134="zákl. přenesená",J134,0)</f>
        <v>0</v>
      </c>
      <c r="BH134" s="227">
        <f>IF(N134="sníž. přenesená",J134,0)</f>
        <v>0</v>
      </c>
      <c r="BI134" s="227">
        <f>IF(N134="nulová",J134,0)</f>
        <v>0</v>
      </c>
      <c r="BJ134" s="17" t="s">
        <v>77</v>
      </c>
      <c r="BK134" s="227">
        <f>ROUND(I134*H134,2)</f>
        <v>0</v>
      </c>
      <c r="BL134" s="17" t="s">
        <v>164</v>
      </c>
      <c r="BM134" s="226" t="s">
        <v>496</v>
      </c>
    </row>
    <row r="135" s="14" customFormat="1">
      <c r="A135" s="14"/>
      <c r="B135" s="239"/>
      <c r="C135" s="240"/>
      <c r="D135" s="230" t="s">
        <v>166</v>
      </c>
      <c r="E135" s="241" t="s">
        <v>19</v>
      </c>
      <c r="F135" s="242" t="s">
        <v>201</v>
      </c>
      <c r="G135" s="240"/>
      <c r="H135" s="243">
        <v>9</v>
      </c>
      <c r="I135" s="244"/>
      <c r="J135" s="240"/>
      <c r="K135" s="240"/>
      <c r="L135" s="245"/>
      <c r="M135" s="246"/>
      <c r="N135" s="247"/>
      <c r="O135" s="247"/>
      <c r="P135" s="247"/>
      <c r="Q135" s="247"/>
      <c r="R135" s="247"/>
      <c r="S135" s="247"/>
      <c r="T135" s="248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49" t="s">
        <v>166</v>
      </c>
      <c r="AU135" s="249" t="s">
        <v>70</v>
      </c>
      <c r="AV135" s="14" t="s">
        <v>79</v>
      </c>
      <c r="AW135" s="14" t="s">
        <v>31</v>
      </c>
      <c r="AX135" s="14" t="s">
        <v>77</v>
      </c>
      <c r="AY135" s="249" t="s">
        <v>157</v>
      </c>
    </row>
    <row r="136" s="2" customFormat="1" ht="44.25" customHeight="1">
      <c r="A136" s="38"/>
      <c r="B136" s="39"/>
      <c r="C136" s="214" t="s">
        <v>333</v>
      </c>
      <c r="D136" s="214" t="s">
        <v>160</v>
      </c>
      <c r="E136" s="215" t="s">
        <v>497</v>
      </c>
      <c r="F136" s="216" t="s">
        <v>498</v>
      </c>
      <c r="G136" s="217" t="s">
        <v>181</v>
      </c>
      <c r="H136" s="218">
        <v>0.0050000000000000001</v>
      </c>
      <c r="I136" s="219"/>
      <c r="J136" s="220">
        <f>ROUND(I136*H136,2)</f>
        <v>0</v>
      </c>
      <c r="K136" s="221"/>
      <c r="L136" s="44"/>
      <c r="M136" s="222" t="s">
        <v>19</v>
      </c>
      <c r="N136" s="223" t="s">
        <v>41</v>
      </c>
      <c r="O136" s="84"/>
      <c r="P136" s="224">
        <f>O136*H136</f>
        <v>0</v>
      </c>
      <c r="Q136" s="224">
        <v>0</v>
      </c>
      <c r="R136" s="224">
        <f>Q136*H136</f>
        <v>0</v>
      </c>
      <c r="S136" s="224">
        <v>0</v>
      </c>
      <c r="T136" s="225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26" t="s">
        <v>164</v>
      </c>
      <c r="AT136" s="226" t="s">
        <v>160</v>
      </c>
      <c r="AU136" s="226" t="s">
        <v>70</v>
      </c>
      <c r="AY136" s="17" t="s">
        <v>157</v>
      </c>
      <c r="BE136" s="227">
        <f>IF(N136="základní",J136,0)</f>
        <v>0</v>
      </c>
      <c r="BF136" s="227">
        <f>IF(N136="snížená",J136,0)</f>
        <v>0</v>
      </c>
      <c r="BG136" s="227">
        <f>IF(N136="zákl. přenesená",J136,0)</f>
        <v>0</v>
      </c>
      <c r="BH136" s="227">
        <f>IF(N136="sníž. přenesená",J136,0)</f>
        <v>0</v>
      </c>
      <c r="BI136" s="227">
        <f>IF(N136="nulová",J136,0)</f>
        <v>0</v>
      </c>
      <c r="BJ136" s="17" t="s">
        <v>77</v>
      </c>
      <c r="BK136" s="227">
        <f>ROUND(I136*H136,2)</f>
        <v>0</v>
      </c>
      <c r="BL136" s="17" t="s">
        <v>164</v>
      </c>
      <c r="BM136" s="226" t="s">
        <v>499</v>
      </c>
    </row>
    <row r="137" s="2" customFormat="1" ht="44.25" customHeight="1">
      <c r="A137" s="38"/>
      <c r="B137" s="39"/>
      <c r="C137" s="214" t="s">
        <v>339</v>
      </c>
      <c r="D137" s="214" t="s">
        <v>160</v>
      </c>
      <c r="E137" s="215" t="s">
        <v>228</v>
      </c>
      <c r="F137" s="216" t="s">
        <v>229</v>
      </c>
      <c r="G137" s="217" t="s">
        <v>212</v>
      </c>
      <c r="H137" s="218">
        <v>3</v>
      </c>
      <c r="I137" s="219"/>
      <c r="J137" s="220">
        <f>ROUND(I137*H137,2)</f>
        <v>0</v>
      </c>
      <c r="K137" s="221"/>
      <c r="L137" s="44"/>
      <c r="M137" s="222" t="s">
        <v>19</v>
      </c>
      <c r="N137" s="223" t="s">
        <v>41</v>
      </c>
      <c r="O137" s="84"/>
      <c r="P137" s="224">
        <f>O137*H137</f>
        <v>0</v>
      </c>
      <c r="Q137" s="224">
        <v>0</v>
      </c>
      <c r="R137" s="224">
        <f>Q137*H137</f>
        <v>0</v>
      </c>
      <c r="S137" s="224">
        <v>0</v>
      </c>
      <c r="T137" s="225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26" t="s">
        <v>164</v>
      </c>
      <c r="AT137" s="226" t="s">
        <v>160</v>
      </c>
      <c r="AU137" s="226" t="s">
        <v>70</v>
      </c>
      <c r="AY137" s="17" t="s">
        <v>157</v>
      </c>
      <c r="BE137" s="227">
        <f>IF(N137="základní",J137,0)</f>
        <v>0</v>
      </c>
      <c r="BF137" s="227">
        <f>IF(N137="snížená",J137,0)</f>
        <v>0</v>
      </c>
      <c r="BG137" s="227">
        <f>IF(N137="zákl. přenesená",J137,0)</f>
        <v>0</v>
      </c>
      <c r="BH137" s="227">
        <f>IF(N137="sníž. přenesená",J137,0)</f>
        <v>0</v>
      </c>
      <c r="BI137" s="227">
        <f>IF(N137="nulová",J137,0)</f>
        <v>0</v>
      </c>
      <c r="BJ137" s="17" t="s">
        <v>77</v>
      </c>
      <c r="BK137" s="227">
        <f>ROUND(I137*H137,2)</f>
        <v>0</v>
      </c>
      <c r="BL137" s="17" t="s">
        <v>164</v>
      </c>
      <c r="BM137" s="226" t="s">
        <v>500</v>
      </c>
    </row>
    <row r="138" s="13" customFormat="1">
      <c r="A138" s="13"/>
      <c r="B138" s="228"/>
      <c r="C138" s="229"/>
      <c r="D138" s="230" t="s">
        <v>166</v>
      </c>
      <c r="E138" s="231" t="s">
        <v>19</v>
      </c>
      <c r="F138" s="232" t="s">
        <v>501</v>
      </c>
      <c r="G138" s="229"/>
      <c r="H138" s="231" t="s">
        <v>19</v>
      </c>
      <c r="I138" s="233"/>
      <c r="J138" s="229"/>
      <c r="K138" s="229"/>
      <c r="L138" s="234"/>
      <c r="M138" s="235"/>
      <c r="N138" s="236"/>
      <c r="O138" s="236"/>
      <c r="P138" s="236"/>
      <c r="Q138" s="236"/>
      <c r="R138" s="236"/>
      <c r="S138" s="236"/>
      <c r="T138" s="237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38" t="s">
        <v>166</v>
      </c>
      <c r="AU138" s="238" t="s">
        <v>70</v>
      </c>
      <c r="AV138" s="13" t="s">
        <v>77</v>
      </c>
      <c r="AW138" s="13" t="s">
        <v>31</v>
      </c>
      <c r="AX138" s="13" t="s">
        <v>70</v>
      </c>
      <c r="AY138" s="238" t="s">
        <v>157</v>
      </c>
    </row>
    <row r="139" s="14" customFormat="1">
      <c r="A139" s="14"/>
      <c r="B139" s="239"/>
      <c r="C139" s="240"/>
      <c r="D139" s="230" t="s">
        <v>166</v>
      </c>
      <c r="E139" s="241" t="s">
        <v>19</v>
      </c>
      <c r="F139" s="242" t="s">
        <v>85</v>
      </c>
      <c r="G139" s="240"/>
      <c r="H139" s="243">
        <v>3</v>
      </c>
      <c r="I139" s="244"/>
      <c r="J139" s="240"/>
      <c r="K139" s="240"/>
      <c r="L139" s="245"/>
      <c r="M139" s="272"/>
      <c r="N139" s="273"/>
      <c r="O139" s="273"/>
      <c r="P139" s="273"/>
      <c r="Q139" s="273"/>
      <c r="R139" s="273"/>
      <c r="S139" s="273"/>
      <c r="T139" s="274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49" t="s">
        <v>166</v>
      </c>
      <c r="AU139" s="249" t="s">
        <v>70</v>
      </c>
      <c r="AV139" s="14" t="s">
        <v>79</v>
      </c>
      <c r="AW139" s="14" t="s">
        <v>31</v>
      </c>
      <c r="AX139" s="14" t="s">
        <v>77</v>
      </c>
      <c r="AY139" s="249" t="s">
        <v>157</v>
      </c>
    </row>
    <row r="140" s="2" customFormat="1" ht="6.96" customHeight="1">
      <c r="A140" s="38"/>
      <c r="B140" s="59"/>
      <c r="C140" s="60"/>
      <c r="D140" s="60"/>
      <c r="E140" s="60"/>
      <c r="F140" s="60"/>
      <c r="G140" s="60"/>
      <c r="H140" s="60"/>
      <c r="I140" s="60"/>
      <c r="J140" s="60"/>
      <c r="K140" s="60"/>
      <c r="L140" s="44"/>
      <c r="M140" s="38"/>
      <c r="O140" s="38"/>
      <c r="P140" s="38"/>
      <c r="Q140" s="38"/>
      <c r="R140" s="38"/>
      <c r="S140" s="38"/>
      <c r="T140" s="38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</row>
  </sheetData>
  <mergeCells count="15">
    <mergeCell ref="E7:H7"/>
    <mergeCell ref="E11:H11"/>
    <mergeCell ref="E9:H9"/>
    <mergeCell ref="E13:H13"/>
    <mergeCell ref="E22:H22"/>
    <mergeCell ref="E31:H31"/>
    <mergeCell ref="E52:H52"/>
    <mergeCell ref="E56:H56"/>
    <mergeCell ref="E54:H54"/>
    <mergeCell ref="E58:H58"/>
    <mergeCell ref="E77:H77"/>
    <mergeCell ref="E81:H81"/>
    <mergeCell ref="E79:H79"/>
    <mergeCell ref="E83:H83"/>
    <mergeCell ref="L2:V2"/>
  </mergeCells>
  <pageMargins left="0.39375" right="0.39375" top="0.39375" bottom="0.39375" header="0" footer="0"/>
  <pageSetup orientation="landscape" blackAndWhite="1"/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113</v>
      </c>
    </row>
    <row r="3" s="1" customFormat="1" ht="6.96" customHeight="1">
      <c r="B3" s="138"/>
      <c r="C3" s="139"/>
      <c r="D3" s="139"/>
      <c r="E3" s="139"/>
      <c r="F3" s="139"/>
      <c r="G3" s="139"/>
      <c r="H3" s="139"/>
      <c r="I3" s="139"/>
      <c r="J3" s="139"/>
      <c r="K3" s="139"/>
      <c r="L3" s="20"/>
      <c r="AT3" s="17" t="s">
        <v>79</v>
      </c>
    </row>
    <row r="4" s="1" customFormat="1" ht="24.96" customHeight="1">
      <c r="B4" s="20"/>
      <c r="D4" s="140" t="s">
        <v>129</v>
      </c>
      <c r="L4" s="20"/>
      <c r="M4" s="14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2" t="s">
        <v>16</v>
      </c>
      <c r="L6" s="20"/>
    </row>
    <row r="7" s="1" customFormat="1" ht="16.5" customHeight="1">
      <c r="B7" s="20"/>
      <c r="E7" s="143">
        <f>'Rekapitulace stavby'!K6</f>
        <v>0</v>
      </c>
      <c r="F7" s="142"/>
      <c r="G7" s="142"/>
      <c r="H7" s="142"/>
      <c r="L7" s="20"/>
    </row>
    <row r="8">
      <c r="B8" s="20"/>
      <c r="D8" s="142" t="s">
        <v>130</v>
      </c>
      <c r="L8" s="20"/>
    </row>
    <row r="9" s="1" customFormat="1" ht="16.5" customHeight="1">
      <c r="B9" s="20"/>
      <c r="E9" s="143" t="s">
        <v>131</v>
      </c>
      <c r="F9" s="1"/>
      <c r="G9" s="1"/>
      <c r="H9" s="1"/>
      <c r="L9" s="20"/>
    </row>
    <row r="10" s="1" customFormat="1" ht="12" customHeight="1">
      <c r="B10" s="20"/>
      <c r="D10" s="142" t="s">
        <v>132</v>
      </c>
      <c r="L10" s="20"/>
    </row>
    <row r="11" s="2" customFormat="1" ht="16.5" customHeight="1">
      <c r="A11" s="38"/>
      <c r="B11" s="44"/>
      <c r="C11" s="38"/>
      <c r="D11" s="38"/>
      <c r="E11" s="144" t="s">
        <v>133</v>
      </c>
      <c r="F11" s="38"/>
      <c r="G11" s="38"/>
      <c r="H11" s="38"/>
      <c r="I11" s="38"/>
      <c r="J11" s="38"/>
      <c r="K11" s="38"/>
      <c r="L11" s="145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2" t="s">
        <v>134</v>
      </c>
      <c r="E12" s="38"/>
      <c r="F12" s="38"/>
      <c r="G12" s="38"/>
      <c r="H12" s="38"/>
      <c r="I12" s="38"/>
      <c r="J12" s="38"/>
      <c r="K12" s="38"/>
      <c r="L12" s="145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6.5" customHeight="1">
      <c r="A13" s="38"/>
      <c r="B13" s="44"/>
      <c r="C13" s="38"/>
      <c r="D13" s="38"/>
      <c r="E13" s="146" t="s">
        <v>502</v>
      </c>
      <c r="F13" s="38"/>
      <c r="G13" s="38"/>
      <c r="H13" s="38"/>
      <c r="I13" s="38"/>
      <c r="J13" s="38"/>
      <c r="K13" s="38"/>
      <c r="L13" s="145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>
      <c r="A14" s="38"/>
      <c r="B14" s="44"/>
      <c r="C14" s="38"/>
      <c r="D14" s="38"/>
      <c r="E14" s="38"/>
      <c r="F14" s="38"/>
      <c r="G14" s="38"/>
      <c r="H14" s="38"/>
      <c r="I14" s="38"/>
      <c r="J14" s="38"/>
      <c r="K14" s="38"/>
      <c r="L14" s="145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2" customHeight="1">
      <c r="A15" s="38"/>
      <c r="B15" s="44"/>
      <c r="C15" s="38"/>
      <c r="D15" s="142" t="s">
        <v>18</v>
      </c>
      <c r="E15" s="38"/>
      <c r="F15" s="133" t="s">
        <v>19</v>
      </c>
      <c r="G15" s="38"/>
      <c r="H15" s="38"/>
      <c r="I15" s="142" t="s">
        <v>20</v>
      </c>
      <c r="J15" s="133" t="s">
        <v>19</v>
      </c>
      <c r="K15" s="38"/>
      <c r="L15" s="145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42" t="s">
        <v>21</v>
      </c>
      <c r="E16" s="38"/>
      <c r="F16" s="133" t="s">
        <v>22</v>
      </c>
      <c r="G16" s="38"/>
      <c r="H16" s="38"/>
      <c r="I16" s="142" t="s">
        <v>23</v>
      </c>
      <c r="J16" s="147">
        <f>'Rekapitulace stavby'!AN8</f>
        <v>0</v>
      </c>
      <c r="K16" s="38"/>
      <c r="L16" s="145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0.8" customHeight="1">
      <c r="A17" s="38"/>
      <c r="B17" s="44"/>
      <c r="C17" s="38"/>
      <c r="D17" s="38"/>
      <c r="E17" s="38"/>
      <c r="F17" s="38"/>
      <c r="G17" s="38"/>
      <c r="H17" s="38"/>
      <c r="I17" s="38"/>
      <c r="J17" s="38"/>
      <c r="K17" s="38"/>
      <c r="L17" s="145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2" customHeight="1">
      <c r="A18" s="38"/>
      <c r="B18" s="44"/>
      <c r="C18" s="38"/>
      <c r="D18" s="142" t="s">
        <v>25</v>
      </c>
      <c r="E18" s="38"/>
      <c r="F18" s="38"/>
      <c r="G18" s="38"/>
      <c r="H18" s="38"/>
      <c r="I18" s="142" t="s">
        <v>26</v>
      </c>
      <c r="J18" s="133" t="s">
        <v>19</v>
      </c>
      <c r="K18" s="38"/>
      <c r="L18" s="145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8" customHeight="1">
      <c r="A19" s="38"/>
      <c r="B19" s="44"/>
      <c r="C19" s="38"/>
      <c r="D19" s="38"/>
      <c r="E19" s="133" t="s">
        <v>22</v>
      </c>
      <c r="F19" s="38"/>
      <c r="G19" s="38"/>
      <c r="H19" s="38"/>
      <c r="I19" s="142" t="s">
        <v>27</v>
      </c>
      <c r="J19" s="133" t="s">
        <v>19</v>
      </c>
      <c r="K19" s="38"/>
      <c r="L19" s="145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6.96" customHeight="1">
      <c r="A20" s="38"/>
      <c r="B20" s="44"/>
      <c r="C20" s="38"/>
      <c r="D20" s="38"/>
      <c r="E20" s="38"/>
      <c r="F20" s="38"/>
      <c r="G20" s="38"/>
      <c r="H20" s="38"/>
      <c r="I20" s="38"/>
      <c r="J20" s="38"/>
      <c r="K20" s="38"/>
      <c r="L20" s="145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2" customHeight="1">
      <c r="A21" s="38"/>
      <c r="B21" s="44"/>
      <c r="C21" s="38"/>
      <c r="D21" s="142" t="s">
        <v>28</v>
      </c>
      <c r="E21" s="38"/>
      <c r="F21" s="38"/>
      <c r="G21" s="38"/>
      <c r="H21" s="38"/>
      <c r="I21" s="142" t="s">
        <v>26</v>
      </c>
      <c r="J21" s="33">
        <f>'Rekapitulace stavby'!AN13</f>
        <v>0</v>
      </c>
      <c r="K21" s="38"/>
      <c r="L21" s="145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8" customHeight="1">
      <c r="A22" s="38"/>
      <c r="B22" s="44"/>
      <c r="C22" s="38"/>
      <c r="D22" s="38"/>
      <c r="E22" s="33">
        <f>'Rekapitulace stavby'!E14</f>
        <v>0</v>
      </c>
      <c r="F22" s="133"/>
      <c r="G22" s="133"/>
      <c r="H22" s="133"/>
      <c r="I22" s="142" t="s">
        <v>27</v>
      </c>
      <c r="J22" s="33">
        <f>'Rekapitulace stavby'!AN14</f>
        <v>0</v>
      </c>
      <c r="K22" s="38"/>
      <c r="L22" s="145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6.96" customHeight="1">
      <c r="A23" s="38"/>
      <c r="B23" s="44"/>
      <c r="C23" s="38"/>
      <c r="D23" s="38"/>
      <c r="E23" s="38"/>
      <c r="F23" s="38"/>
      <c r="G23" s="38"/>
      <c r="H23" s="38"/>
      <c r="I23" s="38"/>
      <c r="J23" s="38"/>
      <c r="K23" s="38"/>
      <c r="L23" s="145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2" customHeight="1">
      <c r="A24" s="38"/>
      <c r="B24" s="44"/>
      <c r="C24" s="38"/>
      <c r="D24" s="142" t="s">
        <v>30</v>
      </c>
      <c r="E24" s="38"/>
      <c r="F24" s="38"/>
      <c r="G24" s="38"/>
      <c r="H24" s="38"/>
      <c r="I24" s="142" t="s">
        <v>26</v>
      </c>
      <c r="J24" s="133" t="s">
        <v>19</v>
      </c>
      <c r="K24" s="38"/>
      <c r="L24" s="145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8" customHeight="1">
      <c r="A25" s="38"/>
      <c r="B25" s="44"/>
      <c r="C25" s="38"/>
      <c r="D25" s="38"/>
      <c r="E25" s="133" t="s">
        <v>22</v>
      </c>
      <c r="F25" s="38"/>
      <c r="G25" s="38"/>
      <c r="H25" s="38"/>
      <c r="I25" s="142" t="s">
        <v>27</v>
      </c>
      <c r="J25" s="133" t="s">
        <v>19</v>
      </c>
      <c r="K25" s="38"/>
      <c r="L25" s="145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6.96" customHeight="1">
      <c r="A26" s="38"/>
      <c r="B26" s="44"/>
      <c r="C26" s="38"/>
      <c r="D26" s="38"/>
      <c r="E26" s="38"/>
      <c r="F26" s="38"/>
      <c r="G26" s="38"/>
      <c r="H26" s="38"/>
      <c r="I26" s="38"/>
      <c r="J26" s="38"/>
      <c r="K26" s="38"/>
      <c r="L26" s="145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12" customHeight="1">
      <c r="A27" s="38"/>
      <c r="B27" s="44"/>
      <c r="C27" s="38"/>
      <c r="D27" s="142" t="s">
        <v>32</v>
      </c>
      <c r="E27" s="38"/>
      <c r="F27" s="38"/>
      <c r="G27" s="38"/>
      <c r="H27" s="38"/>
      <c r="I27" s="142" t="s">
        <v>26</v>
      </c>
      <c r="J27" s="133" t="s">
        <v>19</v>
      </c>
      <c r="K27" s="38"/>
      <c r="L27" s="145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8" customHeight="1">
      <c r="A28" s="38"/>
      <c r="B28" s="44"/>
      <c r="C28" s="38"/>
      <c r="D28" s="38"/>
      <c r="E28" s="133" t="s">
        <v>33</v>
      </c>
      <c r="F28" s="38"/>
      <c r="G28" s="38"/>
      <c r="H28" s="38"/>
      <c r="I28" s="142" t="s">
        <v>27</v>
      </c>
      <c r="J28" s="133" t="s">
        <v>19</v>
      </c>
      <c r="K28" s="38"/>
      <c r="L28" s="145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38"/>
      <c r="E29" s="38"/>
      <c r="F29" s="38"/>
      <c r="G29" s="38"/>
      <c r="H29" s="38"/>
      <c r="I29" s="38"/>
      <c r="J29" s="38"/>
      <c r="K29" s="38"/>
      <c r="L29" s="145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12" customHeight="1">
      <c r="A30" s="38"/>
      <c r="B30" s="44"/>
      <c r="C30" s="38"/>
      <c r="D30" s="142" t="s">
        <v>34</v>
      </c>
      <c r="E30" s="38"/>
      <c r="F30" s="38"/>
      <c r="G30" s="38"/>
      <c r="H30" s="38"/>
      <c r="I30" s="38"/>
      <c r="J30" s="38"/>
      <c r="K30" s="38"/>
      <c r="L30" s="145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8" customFormat="1" ht="16.5" customHeight="1">
      <c r="A31" s="148"/>
      <c r="B31" s="149"/>
      <c r="C31" s="148"/>
      <c r="D31" s="148"/>
      <c r="E31" s="150" t="s">
        <v>19</v>
      </c>
      <c r="F31" s="150"/>
      <c r="G31" s="150"/>
      <c r="H31" s="150"/>
      <c r="I31" s="148"/>
      <c r="J31" s="148"/>
      <c r="K31" s="148"/>
      <c r="L31" s="151"/>
      <c r="S31" s="148"/>
      <c r="T31" s="148"/>
      <c r="U31" s="148"/>
      <c r="V31" s="148"/>
      <c r="W31" s="148"/>
      <c r="X31" s="148"/>
      <c r="Y31" s="148"/>
      <c r="Z31" s="148"/>
      <c r="AA31" s="148"/>
      <c r="AB31" s="148"/>
      <c r="AC31" s="148"/>
      <c r="AD31" s="148"/>
      <c r="AE31" s="148"/>
    </row>
    <row r="32" s="2" customFormat="1" ht="6.96" customHeight="1">
      <c r="A32" s="38"/>
      <c r="B32" s="44"/>
      <c r="C32" s="38"/>
      <c r="D32" s="38"/>
      <c r="E32" s="38"/>
      <c r="F32" s="38"/>
      <c r="G32" s="38"/>
      <c r="H32" s="38"/>
      <c r="I32" s="38"/>
      <c r="J32" s="38"/>
      <c r="K32" s="38"/>
      <c r="L32" s="145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52"/>
      <c r="E33" s="152"/>
      <c r="F33" s="152"/>
      <c r="G33" s="152"/>
      <c r="H33" s="152"/>
      <c r="I33" s="152"/>
      <c r="J33" s="152"/>
      <c r="K33" s="152"/>
      <c r="L33" s="145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25.44" customHeight="1">
      <c r="A34" s="38"/>
      <c r="B34" s="44"/>
      <c r="C34" s="38"/>
      <c r="D34" s="153" t="s">
        <v>36</v>
      </c>
      <c r="E34" s="38"/>
      <c r="F34" s="38"/>
      <c r="G34" s="38"/>
      <c r="H34" s="38"/>
      <c r="I34" s="38"/>
      <c r="J34" s="154">
        <f>ROUND(J91, 2)</f>
        <v>0</v>
      </c>
      <c r="K34" s="38"/>
      <c r="L34" s="145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6.96" customHeight="1">
      <c r="A35" s="38"/>
      <c r="B35" s="44"/>
      <c r="C35" s="38"/>
      <c r="D35" s="152"/>
      <c r="E35" s="152"/>
      <c r="F35" s="152"/>
      <c r="G35" s="152"/>
      <c r="H35" s="152"/>
      <c r="I35" s="152"/>
      <c r="J35" s="152"/>
      <c r="K35" s="152"/>
      <c r="L35" s="145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38"/>
      <c r="F36" s="155" t="s">
        <v>38</v>
      </c>
      <c r="G36" s="38"/>
      <c r="H36" s="38"/>
      <c r="I36" s="155" t="s">
        <v>37</v>
      </c>
      <c r="J36" s="155" t="s">
        <v>39</v>
      </c>
      <c r="K36" s="38"/>
      <c r="L36" s="145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s="2" customFormat="1" ht="14.4" customHeight="1">
      <c r="A37" s="38"/>
      <c r="B37" s="44"/>
      <c r="C37" s="38"/>
      <c r="D37" s="144" t="s">
        <v>40</v>
      </c>
      <c r="E37" s="142" t="s">
        <v>41</v>
      </c>
      <c r="F37" s="156">
        <f>ROUND((SUM(BE91:BE93)),  2)</f>
        <v>0</v>
      </c>
      <c r="G37" s="38"/>
      <c r="H37" s="38"/>
      <c r="I37" s="157">
        <v>0.20999999999999999</v>
      </c>
      <c r="J37" s="156">
        <f>ROUND(((SUM(BE91:BE93))*I37),  2)</f>
        <v>0</v>
      </c>
      <c r="K37" s="38"/>
      <c r="L37" s="145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14.4" customHeight="1">
      <c r="A38" s="38"/>
      <c r="B38" s="44"/>
      <c r="C38" s="38"/>
      <c r="D38" s="38"/>
      <c r="E38" s="142" t="s">
        <v>42</v>
      </c>
      <c r="F38" s="156">
        <f>ROUND((SUM(BF91:BF93)),  2)</f>
        <v>0</v>
      </c>
      <c r="G38" s="38"/>
      <c r="H38" s="38"/>
      <c r="I38" s="157">
        <v>0.14999999999999999</v>
      </c>
      <c r="J38" s="156">
        <f>ROUND(((SUM(BF91:BF93))*I38),  2)</f>
        <v>0</v>
      </c>
      <c r="K38" s="38"/>
      <c r="L38" s="145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42" t="s">
        <v>43</v>
      </c>
      <c r="F39" s="156">
        <f>ROUND((SUM(BG91:BG93)),  2)</f>
        <v>0</v>
      </c>
      <c r="G39" s="38"/>
      <c r="H39" s="38"/>
      <c r="I39" s="157">
        <v>0.20999999999999999</v>
      </c>
      <c r="J39" s="156">
        <f>0</f>
        <v>0</v>
      </c>
      <c r="K39" s="38"/>
      <c r="L39" s="145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14.4" customHeight="1">
      <c r="A40" s="38"/>
      <c r="B40" s="44"/>
      <c r="C40" s="38"/>
      <c r="D40" s="38"/>
      <c r="E40" s="142" t="s">
        <v>44</v>
      </c>
      <c r="F40" s="156">
        <f>ROUND((SUM(BH91:BH93)),  2)</f>
        <v>0</v>
      </c>
      <c r="G40" s="38"/>
      <c r="H40" s="38"/>
      <c r="I40" s="157">
        <v>0.14999999999999999</v>
      </c>
      <c r="J40" s="156">
        <f>0</f>
        <v>0</v>
      </c>
      <c r="K40" s="38"/>
      <c r="L40" s="145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 s="2" customFormat="1" ht="14.4" customHeight="1">
      <c r="A41" s="38"/>
      <c r="B41" s="44"/>
      <c r="C41" s="38"/>
      <c r="D41" s="38"/>
      <c r="E41" s="142" t="s">
        <v>45</v>
      </c>
      <c r="F41" s="156">
        <f>ROUND((SUM(BI91:BI93)),  2)</f>
        <v>0</v>
      </c>
      <c r="G41" s="38"/>
      <c r="H41" s="38"/>
      <c r="I41" s="157">
        <v>0</v>
      </c>
      <c r="J41" s="156">
        <f>0</f>
        <v>0</v>
      </c>
      <c r="K41" s="38"/>
      <c r="L41" s="145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6.96" customHeight="1">
      <c r="A42" s="38"/>
      <c r="B42" s="44"/>
      <c r="C42" s="38"/>
      <c r="D42" s="38"/>
      <c r="E42" s="38"/>
      <c r="F42" s="38"/>
      <c r="G42" s="38"/>
      <c r="H42" s="38"/>
      <c r="I42" s="38"/>
      <c r="J42" s="38"/>
      <c r="K42" s="38"/>
      <c r="L42" s="145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2" customFormat="1" ht="25.44" customHeight="1">
      <c r="A43" s="38"/>
      <c r="B43" s="44"/>
      <c r="C43" s="158"/>
      <c r="D43" s="159" t="s">
        <v>46</v>
      </c>
      <c r="E43" s="160"/>
      <c r="F43" s="160"/>
      <c r="G43" s="161" t="s">
        <v>47</v>
      </c>
      <c r="H43" s="162" t="s">
        <v>48</v>
      </c>
      <c r="I43" s="160"/>
      <c r="J43" s="163">
        <f>SUM(J34:J41)</f>
        <v>0</v>
      </c>
      <c r="K43" s="164"/>
      <c r="L43" s="145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</row>
    <row r="44" s="2" customFormat="1" ht="14.4" customHeight="1">
      <c r="A44" s="38"/>
      <c r="B44" s="165"/>
      <c r="C44" s="166"/>
      <c r="D44" s="166"/>
      <c r="E44" s="166"/>
      <c r="F44" s="166"/>
      <c r="G44" s="166"/>
      <c r="H44" s="166"/>
      <c r="I44" s="166"/>
      <c r="J44" s="166"/>
      <c r="K44" s="166"/>
      <c r="L44" s="145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8" s="2" customFormat="1" ht="6.96" customHeight="1">
      <c r="A48" s="38"/>
      <c r="B48" s="167"/>
      <c r="C48" s="168"/>
      <c r="D48" s="168"/>
      <c r="E48" s="168"/>
      <c r="F48" s="168"/>
      <c r="G48" s="168"/>
      <c r="H48" s="168"/>
      <c r="I48" s="168"/>
      <c r="J48" s="168"/>
      <c r="K48" s="168"/>
      <c r="L48" s="145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24.96" customHeight="1">
      <c r="A49" s="38"/>
      <c r="B49" s="39"/>
      <c r="C49" s="23" t="s">
        <v>136</v>
      </c>
      <c r="D49" s="40"/>
      <c r="E49" s="40"/>
      <c r="F49" s="40"/>
      <c r="G49" s="40"/>
      <c r="H49" s="40"/>
      <c r="I49" s="40"/>
      <c r="J49" s="40"/>
      <c r="K49" s="40"/>
      <c r="L49" s="145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6.96" customHeight="1">
      <c r="A50" s="38"/>
      <c r="B50" s="39"/>
      <c r="C50" s="40"/>
      <c r="D50" s="40"/>
      <c r="E50" s="40"/>
      <c r="F50" s="40"/>
      <c r="G50" s="40"/>
      <c r="H50" s="40"/>
      <c r="I50" s="40"/>
      <c r="J50" s="40"/>
      <c r="K50" s="40"/>
      <c r="L50" s="145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12" customHeight="1">
      <c r="A51" s="38"/>
      <c r="B51" s="39"/>
      <c r="C51" s="32" t="s">
        <v>16</v>
      </c>
      <c r="D51" s="40"/>
      <c r="E51" s="40"/>
      <c r="F51" s="40"/>
      <c r="G51" s="40"/>
      <c r="H51" s="40"/>
      <c r="I51" s="40"/>
      <c r="J51" s="40"/>
      <c r="K51" s="40"/>
      <c r="L51" s="145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6.5" customHeight="1">
      <c r="A52" s="38"/>
      <c r="B52" s="39"/>
      <c r="C52" s="40"/>
      <c r="D52" s="40"/>
      <c r="E52" s="169">
        <f>E7</f>
        <v>0</v>
      </c>
      <c r="F52" s="32"/>
      <c r="G52" s="32"/>
      <c r="H52" s="32"/>
      <c r="I52" s="40"/>
      <c r="J52" s="40"/>
      <c r="K52" s="40"/>
      <c r="L52" s="145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1" customFormat="1" ht="12" customHeight="1">
      <c r="B53" s="21"/>
      <c r="C53" s="32" t="s">
        <v>130</v>
      </c>
      <c r="D53" s="22"/>
      <c r="E53" s="22"/>
      <c r="F53" s="22"/>
      <c r="G53" s="22"/>
      <c r="H53" s="22"/>
      <c r="I53" s="22"/>
      <c r="J53" s="22"/>
      <c r="K53" s="22"/>
      <c r="L53" s="20"/>
    </row>
    <row r="54" s="1" customFormat="1" ht="16.5" customHeight="1">
      <c r="B54" s="21"/>
      <c r="C54" s="22"/>
      <c r="D54" s="22"/>
      <c r="E54" s="169" t="s">
        <v>131</v>
      </c>
      <c r="F54" s="22"/>
      <c r="G54" s="22"/>
      <c r="H54" s="22"/>
      <c r="I54" s="22"/>
      <c r="J54" s="22"/>
      <c r="K54" s="22"/>
      <c r="L54" s="20"/>
    </row>
    <row r="55" s="1" customFormat="1" ht="12" customHeight="1">
      <c r="B55" s="21"/>
      <c r="C55" s="32" t="s">
        <v>132</v>
      </c>
      <c r="D55" s="22"/>
      <c r="E55" s="22"/>
      <c r="F55" s="22"/>
      <c r="G55" s="22"/>
      <c r="H55" s="22"/>
      <c r="I55" s="22"/>
      <c r="J55" s="22"/>
      <c r="K55" s="22"/>
      <c r="L55" s="20"/>
    </row>
    <row r="56" s="2" customFormat="1" ht="16.5" customHeight="1">
      <c r="A56" s="38"/>
      <c r="B56" s="39"/>
      <c r="C56" s="40"/>
      <c r="D56" s="40"/>
      <c r="E56" s="170" t="s">
        <v>133</v>
      </c>
      <c r="F56" s="40"/>
      <c r="G56" s="40"/>
      <c r="H56" s="40"/>
      <c r="I56" s="40"/>
      <c r="J56" s="40"/>
      <c r="K56" s="40"/>
      <c r="L56" s="145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12" customHeight="1">
      <c r="A57" s="38"/>
      <c r="B57" s="39"/>
      <c r="C57" s="32" t="s">
        <v>134</v>
      </c>
      <c r="D57" s="40"/>
      <c r="E57" s="40"/>
      <c r="F57" s="40"/>
      <c r="G57" s="40"/>
      <c r="H57" s="40"/>
      <c r="I57" s="40"/>
      <c r="J57" s="40"/>
      <c r="K57" s="40"/>
      <c r="L57" s="145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6.5" customHeight="1">
      <c r="A58" s="38"/>
      <c r="B58" s="39"/>
      <c r="C58" s="40"/>
      <c r="D58" s="40"/>
      <c r="E58" s="69">
        <f>E13</f>
        <v>0</v>
      </c>
      <c r="F58" s="40"/>
      <c r="G58" s="40"/>
      <c r="H58" s="40"/>
      <c r="I58" s="40"/>
      <c r="J58" s="40"/>
      <c r="K58" s="40"/>
      <c r="L58" s="145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6.96" customHeight="1">
      <c r="A59" s="38"/>
      <c r="B59" s="39"/>
      <c r="C59" s="40"/>
      <c r="D59" s="40"/>
      <c r="E59" s="40"/>
      <c r="F59" s="40"/>
      <c r="G59" s="40"/>
      <c r="H59" s="40"/>
      <c r="I59" s="40"/>
      <c r="J59" s="40"/>
      <c r="K59" s="40"/>
      <c r="L59" s="145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</row>
    <row r="60" s="2" customFormat="1" ht="12" customHeight="1">
      <c r="A60" s="38"/>
      <c r="B60" s="39"/>
      <c r="C60" s="32" t="s">
        <v>21</v>
      </c>
      <c r="D60" s="40"/>
      <c r="E60" s="40"/>
      <c r="F60" s="27">
        <f>F16</f>
        <v>0</v>
      </c>
      <c r="G60" s="40"/>
      <c r="H60" s="40"/>
      <c r="I60" s="32" t="s">
        <v>23</v>
      </c>
      <c r="J60" s="72">
        <f>IF(J16="","",J16)</f>
        <v>0</v>
      </c>
      <c r="K60" s="40"/>
      <c r="L60" s="145"/>
      <c r="S60" s="38"/>
      <c r="T60" s="38"/>
      <c r="U60" s="38"/>
      <c r="V60" s="38"/>
      <c r="W60" s="38"/>
      <c r="X60" s="38"/>
      <c r="Y60" s="38"/>
      <c r="Z60" s="38"/>
      <c r="AA60" s="38"/>
      <c r="AB60" s="38"/>
      <c r="AC60" s="38"/>
      <c r="AD60" s="38"/>
      <c r="AE60" s="38"/>
    </row>
    <row r="61" s="2" customFormat="1" ht="6.96" customHeight="1">
      <c r="A61" s="38"/>
      <c r="B61" s="39"/>
      <c r="C61" s="40"/>
      <c r="D61" s="40"/>
      <c r="E61" s="40"/>
      <c r="F61" s="40"/>
      <c r="G61" s="40"/>
      <c r="H61" s="40"/>
      <c r="I61" s="40"/>
      <c r="J61" s="40"/>
      <c r="K61" s="40"/>
      <c r="L61" s="145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s="2" customFormat="1" ht="15.15" customHeight="1">
      <c r="A62" s="38"/>
      <c r="B62" s="39"/>
      <c r="C62" s="32" t="s">
        <v>25</v>
      </c>
      <c r="D62" s="40"/>
      <c r="E62" s="40"/>
      <c r="F62" s="27">
        <f>E19</f>
        <v>0</v>
      </c>
      <c r="G62" s="40"/>
      <c r="H62" s="40"/>
      <c r="I62" s="32" t="s">
        <v>30</v>
      </c>
      <c r="J62" s="36">
        <f>E25</f>
        <v>0</v>
      </c>
      <c r="K62" s="40"/>
      <c r="L62" s="145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  <c r="AE62" s="38"/>
    </row>
    <row r="63" s="2" customFormat="1" ht="15.15" customHeight="1">
      <c r="A63" s="38"/>
      <c r="B63" s="39"/>
      <c r="C63" s="32" t="s">
        <v>28</v>
      </c>
      <c r="D63" s="40"/>
      <c r="E63" s="40"/>
      <c r="F63" s="27">
        <f>IF(E22="","",E22)</f>
        <v>0</v>
      </c>
      <c r="G63" s="40"/>
      <c r="H63" s="40"/>
      <c r="I63" s="32" t="s">
        <v>32</v>
      </c>
      <c r="J63" s="36">
        <f>E28</f>
        <v>0</v>
      </c>
      <c r="K63" s="40"/>
      <c r="L63" s="145"/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  <c r="AD63" s="38"/>
      <c r="AE63" s="38"/>
    </row>
    <row r="64" s="2" customFormat="1" ht="10.32" customHeight="1">
      <c r="A64" s="38"/>
      <c r="B64" s="39"/>
      <c r="C64" s="40"/>
      <c r="D64" s="40"/>
      <c r="E64" s="40"/>
      <c r="F64" s="40"/>
      <c r="G64" s="40"/>
      <c r="H64" s="40"/>
      <c r="I64" s="40"/>
      <c r="J64" s="40"/>
      <c r="K64" s="40"/>
      <c r="L64" s="145"/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  <c r="AD64" s="38"/>
      <c r="AE64" s="38"/>
    </row>
    <row r="65" s="2" customFormat="1" ht="29.28" customHeight="1">
      <c r="A65" s="38"/>
      <c r="B65" s="39"/>
      <c r="C65" s="171" t="s">
        <v>137</v>
      </c>
      <c r="D65" s="172"/>
      <c r="E65" s="172"/>
      <c r="F65" s="172"/>
      <c r="G65" s="172"/>
      <c r="H65" s="172"/>
      <c r="I65" s="172"/>
      <c r="J65" s="173" t="s">
        <v>138</v>
      </c>
      <c r="K65" s="172"/>
      <c r="L65" s="145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 s="2" customFormat="1" ht="10.32" customHeight="1">
      <c r="A66" s="38"/>
      <c r="B66" s="39"/>
      <c r="C66" s="40"/>
      <c r="D66" s="40"/>
      <c r="E66" s="40"/>
      <c r="F66" s="40"/>
      <c r="G66" s="40"/>
      <c r="H66" s="40"/>
      <c r="I66" s="40"/>
      <c r="J66" s="40"/>
      <c r="K66" s="40"/>
      <c r="L66" s="145"/>
      <c r="S66" s="38"/>
      <c r="T66" s="38"/>
      <c r="U66" s="38"/>
      <c r="V66" s="38"/>
      <c r="W66" s="38"/>
      <c r="X66" s="38"/>
      <c r="Y66" s="38"/>
      <c r="Z66" s="38"/>
      <c r="AA66" s="38"/>
      <c r="AB66" s="38"/>
      <c r="AC66" s="38"/>
      <c r="AD66" s="38"/>
      <c r="AE66" s="38"/>
    </row>
    <row r="67" s="2" customFormat="1" ht="22.8" customHeight="1">
      <c r="A67" s="38"/>
      <c r="B67" s="39"/>
      <c r="C67" s="174" t="s">
        <v>68</v>
      </c>
      <c r="D67" s="40"/>
      <c r="E67" s="40"/>
      <c r="F67" s="40"/>
      <c r="G67" s="40"/>
      <c r="H67" s="40"/>
      <c r="I67" s="40"/>
      <c r="J67" s="102">
        <f>J91</f>
        <v>0</v>
      </c>
      <c r="K67" s="40"/>
      <c r="L67" s="145"/>
      <c r="S67" s="38"/>
      <c r="T67" s="38"/>
      <c r="U67" s="38"/>
      <c r="V67" s="38"/>
      <c r="W67" s="38"/>
      <c r="X67" s="38"/>
      <c r="Y67" s="38"/>
      <c r="Z67" s="38"/>
      <c r="AA67" s="38"/>
      <c r="AB67" s="38"/>
      <c r="AC67" s="38"/>
      <c r="AD67" s="38"/>
      <c r="AE67" s="38"/>
      <c r="AU67" s="17" t="s">
        <v>139</v>
      </c>
    </row>
    <row r="68" s="2" customFormat="1" ht="21.84" customHeight="1">
      <c r="A68" s="38"/>
      <c r="B68" s="39"/>
      <c r="C68" s="40"/>
      <c r="D68" s="40"/>
      <c r="E68" s="40"/>
      <c r="F68" s="40"/>
      <c r="G68" s="40"/>
      <c r="H68" s="40"/>
      <c r="I68" s="40"/>
      <c r="J68" s="40"/>
      <c r="K68" s="40"/>
      <c r="L68" s="145"/>
      <c r="S68" s="38"/>
      <c r="T68" s="38"/>
      <c r="U68" s="38"/>
      <c r="V68" s="38"/>
      <c r="W68" s="38"/>
      <c r="X68" s="38"/>
      <c r="Y68" s="38"/>
      <c r="Z68" s="38"/>
      <c r="AA68" s="38"/>
      <c r="AB68" s="38"/>
      <c r="AC68" s="38"/>
      <c r="AD68" s="38"/>
      <c r="AE68" s="38"/>
    </row>
    <row r="69" s="2" customFormat="1" ht="6.96" customHeight="1">
      <c r="A69" s="38"/>
      <c r="B69" s="59"/>
      <c r="C69" s="60"/>
      <c r="D69" s="60"/>
      <c r="E69" s="60"/>
      <c r="F69" s="60"/>
      <c r="G69" s="60"/>
      <c r="H69" s="60"/>
      <c r="I69" s="60"/>
      <c r="J69" s="60"/>
      <c r="K69" s="60"/>
      <c r="L69" s="145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3" s="2" customFormat="1" ht="6.96" customHeight="1">
      <c r="A73" s="38"/>
      <c r="B73" s="61"/>
      <c r="C73" s="62"/>
      <c r="D73" s="62"/>
      <c r="E73" s="62"/>
      <c r="F73" s="62"/>
      <c r="G73" s="62"/>
      <c r="H73" s="62"/>
      <c r="I73" s="62"/>
      <c r="J73" s="62"/>
      <c r="K73" s="62"/>
      <c r="L73" s="145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24.96" customHeight="1">
      <c r="A74" s="38"/>
      <c r="B74" s="39"/>
      <c r="C74" s="23" t="s">
        <v>142</v>
      </c>
      <c r="D74" s="40"/>
      <c r="E74" s="40"/>
      <c r="F74" s="40"/>
      <c r="G74" s="40"/>
      <c r="H74" s="40"/>
      <c r="I74" s="40"/>
      <c r="J74" s="40"/>
      <c r="K74" s="40"/>
      <c r="L74" s="145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6.96" customHeight="1">
      <c r="A75" s="38"/>
      <c r="B75" s="39"/>
      <c r="C75" s="40"/>
      <c r="D75" s="40"/>
      <c r="E75" s="40"/>
      <c r="F75" s="40"/>
      <c r="G75" s="40"/>
      <c r="H75" s="40"/>
      <c r="I75" s="40"/>
      <c r="J75" s="40"/>
      <c r="K75" s="40"/>
      <c r="L75" s="145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12" customHeight="1">
      <c r="A76" s="38"/>
      <c r="B76" s="39"/>
      <c r="C76" s="32" t="s">
        <v>16</v>
      </c>
      <c r="D76" s="40"/>
      <c r="E76" s="40"/>
      <c r="F76" s="40"/>
      <c r="G76" s="40"/>
      <c r="H76" s="40"/>
      <c r="I76" s="40"/>
      <c r="J76" s="40"/>
      <c r="K76" s="40"/>
      <c r="L76" s="145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6.5" customHeight="1">
      <c r="A77" s="38"/>
      <c r="B77" s="39"/>
      <c r="C77" s="40"/>
      <c r="D77" s="40"/>
      <c r="E77" s="169">
        <f>E7</f>
        <v>0</v>
      </c>
      <c r="F77" s="32"/>
      <c r="G77" s="32"/>
      <c r="H77" s="32"/>
      <c r="I77" s="40"/>
      <c r="J77" s="40"/>
      <c r="K77" s="40"/>
      <c r="L77" s="145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1" customFormat="1" ht="12" customHeight="1">
      <c r="B78" s="21"/>
      <c r="C78" s="32" t="s">
        <v>130</v>
      </c>
      <c r="D78" s="22"/>
      <c r="E78" s="22"/>
      <c r="F78" s="22"/>
      <c r="G78" s="22"/>
      <c r="H78" s="22"/>
      <c r="I78" s="22"/>
      <c r="J78" s="22"/>
      <c r="K78" s="22"/>
      <c r="L78" s="20"/>
    </row>
    <row r="79" s="1" customFormat="1" ht="16.5" customHeight="1">
      <c r="B79" s="21"/>
      <c r="C79" s="22"/>
      <c r="D79" s="22"/>
      <c r="E79" s="169" t="s">
        <v>131</v>
      </c>
      <c r="F79" s="22"/>
      <c r="G79" s="22"/>
      <c r="H79" s="22"/>
      <c r="I79" s="22"/>
      <c r="J79" s="22"/>
      <c r="K79" s="22"/>
      <c r="L79" s="20"/>
    </row>
    <row r="80" s="1" customFormat="1" ht="12" customHeight="1">
      <c r="B80" s="21"/>
      <c r="C80" s="32" t="s">
        <v>132</v>
      </c>
      <c r="D80" s="22"/>
      <c r="E80" s="22"/>
      <c r="F80" s="22"/>
      <c r="G80" s="22"/>
      <c r="H80" s="22"/>
      <c r="I80" s="22"/>
      <c r="J80" s="22"/>
      <c r="K80" s="22"/>
      <c r="L80" s="20"/>
    </row>
    <row r="81" s="2" customFormat="1" ht="16.5" customHeight="1">
      <c r="A81" s="38"/>
      <c r="B81" s="39"/>
      <c r="C81" s="40"/>
      <c r="D81" s="40"/>
      <c r="E81" s="170" t="s">
        <v>133</v>
      </c>
      <c r="F81" s="40"/>
      <c r="G81" s="40"/>
      <c r="H81" s="40"/>
      <c r="I81" s="40"/>
      <c r="J81" s="40"/>
      <c r="K81" s="40"/>
      <c r="L81" s="145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12" customHeight="1">
      <c r="A82" s="38"/>
      <c r="B82" s="39"/>
      <c r="C82" s="32" t="s">
        <v>134</v>
      </c>
      <c r="D82" s="40"/>
      <c r="E82" s="40"/>
      <c r="F82" s="40"/>
      <c r="G82" s="40"/>
      <c r="H82" s="40"/>
      <c r="I82" s="40"/>
      <c r="J82" s="40"/>
      <c r="K82" s="40"/>
      <c r="L82" s="145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16.5" customHeight="1">
      <c r="A83" s="38"/>
      <c r="B83" s="39"/>
      <c r="C83" s="40"/>
      <c r="D83" s="40"/>
      <c r="E83" s="69">
        <f>E13</f>
        <v>0</v>
      </c>
      <c r="F83" s="40"/>
      <c r="G83" s="40"/>
      <c r="H83" s="40"/>
      <c r="I83" s="40"/>
      <c r="J83" s="40"/>
      <c r="K83" s="40"/>
      <c r="L83" s="145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6.96" customHeight="1">
      <c r="A84" s="38"/>
      <c r="B84" s="39"/>
      <c r="C84" s="40"/>
      <c r="D84" s="40"/>
      <c r="E84" s="40"/>
      <c r="F84" s="40"/>
      <c r="G84" s="40"/>
      <c r="H84" s="40"/>
      <c r="I84" s="40"/>
      <c r="J84" s="40"/>
      <c r="K84" s="40"/>
      <c r="L84" s="145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2" customHeight="1">
      <c r="A85" s="38"/>
      <c r="B85" s="39"/>
      <c r="C85" s="32" t="s">
        <v>21</v>
      </c>
      <c r="D85" s="40"/>
      <c r="E85" s="40"/>
      <c r="F85" s="27">
        <f>F16</f>
        <v>0</v>
      </c>
      <c r="G85" s="40"/>
      <c r="H85" s="40"/>
      <c r="I85" s="32" t="s">
        <v>23</v>
      </c>
      <c r="J85" s="72">
        <f>IF(J16="","",J16)</f>
        <v>0</v>
      </c>
      <c r="K85" s="40"/>
      <c r="L85" s="145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145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5.15" customHeight="1">
      <c r="A87" s="38"/>
      <c r="B87" s="39"/>
      <c r="C87" s="32" t="s">
        <v>25</v>
      </c>
      <c r="D87" s="40"/>
      <c r="E87" s="40"/>
      <c r="F87" s="27">
        <f>E19</f>
        <v>0</v>
      </c>
      <c r="G87" s="40"/>
      <c r="H87" s="40"/>
      <c r="I87" s="32" t="s">
        <v>30</v>
      </c>
      <c r="J87" s="36">
        <f>E25</f>
        <v>0</v>
      </c>
      <c r="K87" s="40"/>
      <c r="L87" s="145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5.15" customHeight="1">
      <c r="A88" s="38"/>
      <c r="B88" s="39"/>
      <c r="C88" s="32" t="s">
        <v>28</v>
      </c>
      <c r="D88" s="40"/>
      <c r="E88" s="40"/>
      <c r="F88" s="27">
        <f>IF(E22="","",E22)</f>
        <v>0</v>
      </c>
      <c r="G88" s="40"/>
      <c r="H88" s="40"/>
      <c r="I88" s="32" t="s">
        <v>32</v>
      </c>
      <c r="J88" s="36">
        <f>E28</f>
        <v>0</v>
      </c>
      <c r="K88" s="40"/>
      <c r="L88" s="145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0.32" customHeight="1">
      <c r="A89" s="38"/>
      <c r="B89" s="39"/>
      <c r="C89" s="40"/>
      <c r="D89" s="40"/>
      <c r="E89" s="40"/>
      <c r="F89" s="40"/>
      <c r="G89" s="40"/>
      <c r="H89" s="40"/>
      <c r="I89" s="40"/>
      <c r="J89" s="40"/>
      <c r="K89" s="40"/>
      <c r="L89" s="145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11" customFormat="1" ht="29.28" customHeight="1">
      <c r="A90" s="186"/>
      <c r="B90" s="187"/>
      <c r="C90" s="188" t="s">
        <v>143</v>
      </c>
      <c r="D90" s="189" t="s">
        <v>55</v>
      </c>
      <c r="E90" s="189" t="s">
        <v>51</v>
      </c>
      <c r="F90" s="189" t="s">
        <v>52</v>
      </c>
      <c r="G90" s="189" t="s">
        <v>144</v>
      </c>
      <c r="H90" s="189" t="s">
        <v>145</v>
      </c>
      <c r="I90" s="189" t="s">
        <v>146</v>
      </c>
      <c r="J90" s="190" t="s">
        <v>138</v>
      </c>
      <c r="K90" s="191" t="s">
        <v>147</v>
      </c>
      <c r="L90" s="192"/>
      <c r="M90" s="92" t="s">
        <v>19</v>
      </c>
      <c r="N90" s="93" t="s">
        <v>40</v>
      </c>
      <c r="O90" s="93" t="s">
        <v>148</v>
      </c>
      <c r="P90" s="93" t="s">
        <v>149</v>
      </c>
      <c r="Q90" s="93" t="s">
        <v>150</v>
      </c>
      <c r="R90" s="93" t="s">
        <v>151</v>
      </c>
      <c r="S90" s="93" t="s">
        <v>152</v>
      </c>
      <c r="T90" s="94" t="s">
        <v>153</v>
      </c>
      <c r="U90" s="186"/>
      <c r="V90" s="186"/>
      <c r="W90" s="186"/>
      <c r="X90" s="186"/>
      <c r="Y90" s="186"/>
      <c r="Z90" s="186"/>
      <c r="AA90" s="186"/>
      <c r="AB90" s="186"/>
      <c r="AC90" s="186"/>
      <c r="AD90" s="186"/>
      <c r="AE90" s="186"/>
    </row>
    <row r="91" s="2" customFormat="1" ht="22.8" customHeight="1">
      <c r="A91" s="38"/>
      <c r="B91" s="39"/>
      <c r="C91" s="99" t="s">
        <v>154</v>
      </c>
      <c r="D91" s="40"/>
      <c r="E91" s="40"/>
      <c r="F91" s="40"/>
      <c r="G91" s="40"/>
      <c r="H91" s="40"/>
      <c r="I91" s="40"/>
      <c r="J91" s="193">
        <f>BK91</f>
        <v>0</v>
      </c>
      <c r="K91" s="40"/>
      <c r="L91" s="44"/>
      <c r="M91" s="95"/>
      <c r="N91" s="194"/>
      <c r="O91" s="96"/>
      <c r="P91" s="195">
        <f>SUM(P92:P93)</f>
        <v>0</v>
      </c>
      <c r="Q91" s="96"/>
      <c r="R91" s="195">
        <f>SUM(R92:R93)</f>
        <v>0</v>
      </c>
      <c r="S91" s="96"/>
      <c r="T91" s="196">
        <f>SUM(T92:T93)</f>
        <v>0</v>
      </c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T91" s="17" t="s">
        <v>69</v>
      </c>
      <c r="AU91" s="17" t="s">
        <v>139</v>
      </c>
      <c r="BK91" s="197">
        <f>SUM(BK92:BK93)</f>
        <v>0</v>
      </c>
    </row>
    <row r="92" s="2" customFormat="1" ht="16.5" customHeight="1">
      <c r="A92" s="38"/>
      <c r="B92" s="39"/>
      <c r="C92" s="261" t="s">
        <v>77</v>
      </c>
      <c r="D92" s="261" t="s">
        <v>178</v>
      </c>
      <c r="E92" s="262" t="s">
        <v>503</v>
      </c>
      <c r="F92" s="263" t="s">
        <v>504</v>
      </c>
      <c r="G92" s="264" t="s">
        <v>212</v>
      </c>
      <c r="H92" s="265">
        <v>15</v>
      </c>
      <c r="I92" s="266"/>
      <c r="J92" s="267">
        <f>ROUND(I92*H92,2)</f>
        <v>0</v>
      </c>
      <c r="K92" s="268"/>
      <c r="L92" s="269"/>
      <c r="M92" s="270" t="s">
        <v>19</v>
      </c>
      <c r="N92" s="271" t="s">
        <v>41</v>
      </c>
      <c r="O92" s="84"/>
      <c r="P92" s="224">
        <f>O92*H92</f>
        <v>0</v>
      </c>
      <c r="Q92" s="224">
        <v>0</v>
      </c>
      <c r="R92" s="224">
        <f>Q92*H92</f>
        <v>0</v>
      </c>
      <c r="S92" s="224">
        <v>0</v>
      </c>
      <c r="T92" s="225">
        <f>S92*H92</f>
        <v>0</v>
      </c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R92" s="226" t="s">
        <v>182</v>
      </c>
      <c r="AT92" s="226" t="s">
        <v>178</v>
      </c>
      <c r="AU92" s="226" t="s">
        <v>70</v>
      </c>
      <c r="AY92" s="17" t="s">
        <v>157</v>
      </c>
      <c r="BE92" s="227">
        <f>IF(N92="základní",J92,0)</f>
        <v>0</v>
      </c>
      <c r="BF92" s="227">
        <f>IF(N92="snížená",J92,0)</f>
        <v>0</v>
      </c>
      <c r="BG92" s="227">
        <f>IF(N92="zákl. přenesená",J92,0)</f>
        <v>0</v>
      </c>
      <c r="BH92" s="227">
        <f>IF(N92="sníž. přenesená",J92,0)</f>
        <v>0</v>
      </c>
      <c r="BI92" s="227">
        <f>IF(N92="nulová",J92,0)</f>
        <v>0</v>
      </c>
      <c r="BJ92" s="17" t="s">
        <v>77</v>
      </c>
      <c r="BK92" s="227">
        <f>ROUND(I92*H92,2)</f>
        <v>0</v>
      </c>
      <c r="BL92" s="17" t="s">
        <v>164</v>
      </c>
      <c r="BM92" s="226" t="s">
        <v>505</v>
      </c>
    </row>
    <row r="93" s="14" customFormat="1">
      <c r="A93" s="14"/>
      <c r="B93" s="239"/>
      <c r="C93" s="240"/>
      <c r="D93" s="230" t="s">
        <v>166</v>
      </c>
      <c r="E93" s="241" t="s">
        <v>19</v>
      </c>
      <c r="F93" s="242" t="s">
        <v>506</v>
      </c>
      <c r="G93" s="240"/>
      <c r="H93" s="243">
        <v>15</v>
      </c>
      <c r="I93" s="244"/>
      <c r="J93" s="240"/>
      <c r="K93" s="240"/>
      <c r="L93" s="245"/>
      <c r="M93" s="272"/>
      <c r="N93" s="273"/>
      <c r="O93" s="273"/>
      <c r="P93" s="273"/>
      <c r="Q93" s="273"/>
      <c r="R93" s="273"/>
      <c r="S93" s="273"/>
      <c r="T93" s="274"/>
      <c r="U93" s="14"/>
      <c r="V93" s="14"/>
      <c r="W93" s="14"/>
      <c r="X93" s="14"/>
      <c r="Y93" s="14"/>
      <c r="Z93" s="14"/>
      <c r="AA93" s="14"/>
      <c r="AB93" s="14"/>
      <c r="AC93" s="14"/>
      <c r="AD93" s="14"/>
      <c r="AE93" s="14"/>
      <c r="AT93" s="249" t="s">
        <v>166</v>
      </c>
      <c r="AU93" s="249" t="s">
        <v>70</v>
      </c>
      <c r="AV93" s="14" t="s">
        <v>79</v>
      </c>
      <c r="AW93" s="14" t="s">
        <v>31</v>
      </c>
      <c r="AX93" s="14" t="s">
        <v>77</v>
      </c>
      <c r="AY93" s="249" t="s">
        <v>157</v>
      </c>
    </row>
    <row r="94" s="2" customFormat="1" ht="6.96" customHeight="1">
      <c r="A94" s="38"/>
      <c r="B94" s="59"/>
      <c r="C94" s="60"/>
      <c r="D94" s="60"/>
      <c r="E94" s="60"/>
      <c r="F94" s="60"/>
      <c r="G94" s="60"/>
      <c r="H94" s="60"/>
      <c r="I94" s="60"/>
      <c r="J94" s="60"/>
      <c r="K94" s="60"/>
      <c r="L94" s="44"/>
      <c r="M94" s="38"/>
      <c r="O94" s="38"/>
      <c r="P94" s="38"/>
      <c r="Q94" s="38"/>
      <c r="R94" s="38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</sheetData>
  <mergeCells count="15">
    <mergeCell ref="E7:H7"/>
    <mergeCell ref="E11:H11"/>
    <mergeCell ref="E9:H9"/>
    <mergeCell ref="E13:H13"/>
    <mergeCell ref="E22:H22"/>
    <mergeCell ref="E31:H31"/>
    <mergeCell ref="E52:H52"/>
    <mergeCell ref="E56:H56"/>
    <mergeCell ref="E54:H54"/>
    <mergeCell ref="E58:H58"/>
    <mergeCell ref="E77:H77"/>
    <mergeCell ref="E81:H81"/>
    <mergeCell ref="E79:H79"/>
    <mergeCell ref="E83:H83"/>
    <mergeCell ref="L2:V2"/>
  </mergeCells>
  <pageMargins left="0.39375" right="0.39375" top="0.39375" bottom="0.39375" header="0" footer="0"/>
  <pageSetup orientation="landscape" blackAndWhite="1"/>
</worksheet>
</file>

<file path=xl/worksheets/sheet1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115</v>
      </c>
    </row>
    <row r="3" s="1" customFormat="1" ht="6.96" customHeight="1">
      <c r="B3" s="138"/>
      <c r="C3" s="139"/>
      <c r="D3" s="139"/>
      <c r="E3" s="139"/>
      <c r="F3" s="139"/>
      <c r="G3" s="139"/>
      <c r="H3" s="139"/>
      <c r="I3" s="139"/>
      <c r="J3" s="139"/>
      <c r="K3" s="139"/>
      <c r="L3" s="20"/>
      <c r="AT3" s="17" t="s">
        <v>79</v>
      </c>
    </row>
    <row r="4" s="1" customFormat="1" ht="24.96" customHeight="1">
      <c r="B4" s="20"/>
      <c r="D4" s="140" t="s">
        <v>129</v>
      </c>
      <c r="L4" s="20"/>
      <c r="M4" s="14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2" t="s">
        <v>16</v>
      </c>
      <c r="L6" s="20"/>
    </row>
    <row r="7" s="1" customFormat="1" ht="16.5" customHeight="1">
      <c r="B7" s="20"/>
      <c r="E7" s="143">
        <f>'Rekapitulace stavby'!K6</f>
        <v>0</v>
      </c>
      <c r="F7" s="142"/>
      <c r="G7" s="142"/>
      <c r="H7" s="142"/>
      <c r="L7" s="20"/>
    </row>
    <row r="8" s="1" customFormat="1" ht="12" customHeight="1">
      <c r="B8" s="20"/>
      <c r="D8" s="142" t="s">
        <v>130</v>
      </c>
      <c r="L8" s="20"/>
    </row>
    <row r="9" s="2" customFormat="1" ht="16.5" customHeight="1">
      <c r="A9" s="38"/>
      <c r="B9" s="44"/>
      <c r="C9" s="38"/>
      <c r="D9" s="38"/>
      <c r="E9" s="143" t="s">
        <v>131</v>
      </c>
      <c r="F9" s="38"/>
      <c r="G9" s="38"/>
      <c r="H9" s="38"/>
      <c r="I9" s="38"/>
      <c r="J9" s="38"/>
      <c r="K9" s="38"/>
      <c r="L9" s="145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42" t="s">
        <v>132</v>
      </c>
      <c r="E10" s="38"/>
      <c r="F10" s="38"/>
      <c r="G10" s="38"/>
      <c r="H10" s="38"/>
      <c r="I10" s="38"/>
      <c r="J10" s="38"/>
      <c r="K10" s="38"/>
      <c r="L10" s="145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46" t="s">
        <v>507</v>
      </c>
      <c r="F11" s="38"/>
      <c r="G11" s="38"/>
      <c r="H11" s="38"/>
      <c r="I11" s="38"/>
      <c r="J11" s="38"/>
      <c r="K11" s="38"/>
      <c r="L11" s="145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38"/>
      <c r="J12" s="38"/>
      <c r="K12" s="38"/>
      <c r="L12" s="145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42" t="s">
        <v>18</v>
      </c>
      <c r="E13" s="38"/>
      <c r="F13" s="133" t="s">
        <v>19</v>
      </c>
      <c r="G13" s="38"/>
      <c r="H13" s="38"/>
      <c r="I13" s="142" t="s">
        <v>20</v>
      </c>
      <c r="J13" s="133" t="s">
        <v>19</v>
      </c>
      <c r="K13" s="38"/>
      <c r="L13" s="145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2" t="s">
        <v>21</v>
      </c>
      <c r="E14" s="38"/>
      <c r="F14" s="133" t="s">
        <v>22</v>
      </c>
      <c r="G14" s="38"/>
      <c r="H14" s="38"/>
      <c r="I14" s="142" t="s">
        <v>23</v>
      </c>
      <c r="J14" s="147">
        <f>'Rekapitulace stavby'!AN8</f>
        <v>0</v>
      </c>
      <c r="K14" s="38"/>
      <c r="L14" s="145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38"/>
      <c r="J15" s="38"/>
      <c r="K15" s="38"/>
      <c r="L15" s="145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42" t="s">
        <v>25</v>
      </c>
      <c r="E16" s="38"/>
      <c r="F16" s="38"/>
      <c r="G16" s="38"/>
      <c r="H16" s="38"/>
      <c r="I16" s="142" t="s">
        <v>26</v>
      </c>
      <c r="J16" s="133">
        <f>IF('Rekapitulace stavby'!AN10="","",'Rekapitulace stavby'!AN10)</f>
        <v>0</v>
      </c>
      <c r="K16" s="38"/>
      <c r="L16" s="145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33">
        <f>IF('Rekapitulace stavby'!E11="","",'Rekapitulace stavby'!E11)</f>
        <v>0</v>
      </c>
      <c r="F17" s="38"/>
      <c r="G17" s="38"/>
      <c r="H17" s="38"/>
      <c r="I17" s="142" t="s">
        <v>27</v>
      </c>
      <c r="J17" s="133">
        <f>IF('Rekapitulace stavby'!AN11="","",'Rekapitulace stavby'!AN11)</f>
        <v>0</v>
      </c>
      <c r="K17" s="38"/>
      <c r="L17" s="145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38"/>
      <c r="J18" s="38"/>
      <c r="K18" s="38"/>
      <c r="L18" s="145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42" t="s">
        <v>28</v>
      </c>
      <c r="E19" s="38"/>
      <c r="F19" s="38"/>
      <c r="G19" s="38"/>
      <c r="H19" s="38"/>
      <c r="I19" s="142" t="s">
        <v>26</v>
      </c>
      <c r="J19" s="33">
        <f>'Rekapitulace stavby'!AN13</f>
        <v>0</v>
      </c>
      <c r="K19" s="38"/>
      <c r="L19" s="145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>
        <f>'Rekapitulace stavby'!E14</f>
        <v>0</v>
      </c>
      <c r="F20" s="133"/>
      <c r="G20" s="133"/>
      <c r="H20" s="133"/>
      <c r="I20" s="142" t="s">
        <v>27</v>
      </c>
      <c r="J20" s="33">
        <f>'Rekapitulace stavby'!AN14</f>
        <v>0</v>
      </c>
      <c r="K20" s="38"/>
      <c r="L20" s="145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38"/>
      <c r="J21" s="38"/>
      <c r="K21" s="38"/>
      <c r="L21" s="145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42" t="s">
        <v>30</v>
      </c>
      <c r="E22" s="38"/>
      <c r="F22" s="38"/>
      <c r="G22" s="38"/>
      <c r="H22" s="38"/>
      <c r="I22" s="142" t="s">
        <v>26</v>
      </c>
      <c r="J22" s="133">
        <f>IF('Rekapitulace stavby'!AN16="","",'Rekapitulace stavby'!AN16)</f>
        <v>0</v>
      </c>
      <c r="K22" s="38"/>
      <c r="L22" s="145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33">
        <f>IF('Rekapitulace stavby'!E17="","",'Rekapitulace stavby'!E17)</f>
        <v>0</v>
      </c>
      <c r="F23" s="38"/>
      <c r="G23" s="38"/>
      <c r="H23" s="38"/>
      <c r="I23" s="142" t="s">
        <v>27</v>
      </c>
      <c r="J23" s="133">
        <f>IF('Rekapitulace stavby'!AN17="","",'Rekapitulace stavby'!AN17)</f>
        <v>0</v>
      </c>
      <c r="K23" s="38"/>
      <c r="L23" s="145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38"/>
      <c r="J24" s="38"/>
      <c r="K24" s="38"/>
      <c r="L24" s="145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42" t="s">
        <v>32</v>
      </c>
      <c r="E25" s="38"/>
      <c r="F25" s="38"/>
      <c r="G25" s="38"/>
      <c r="H25" s="38"/>
      <c r="I25" s="142" t="s">
        <v>26</v>
      </c>
      <c r="J25" s="133" t="s">
        <v>19</v>
      </c>
      <c r="K25" s="38"/>
      <c r="L25" s="145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33" t="s">
        <v>33</v>
      </c>
      <c r="F26" s="38"/>
      <c r="G26" s="38"/>
      <c r="H26" s="38"/>
      <c r="I26" s="142" t="s">
        <v>27</v>
      </c>
      <c r="J26" s="133" t="s">
        <v>19</v>
      </c>
      <c r="K26" s="38"/>
      <c r="L26" s="145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38"/>
      <c r="J27" s="38"/>
      <c r="K27" s="38"/>
      <c r="L27" s="145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42" t="s">
        <v>34</v>
      </c>
      <c r="E28" s="38"/>
      <c r="F28" s="38"/>
      <c r="G28" s="38"/>
      <c r="H28" s="38"/>
      <c r="I28" s="38"/>
      <c r="J28" s="38"/>
      <c r="K28" s="38"/>
      <c r="L28" s="145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48"/>
      <c r="B29" s="149"/>
      <c r="C29" s="148"/>
      <c r="D29" s="148"/>
      <c r="E29" s="150" t="s">
        <v>19</v>
      </c>
      <c r="F29" s="150"/>
      <c r="G29" s="150"/>
      <c r="H29" s="150"/>
      <c r="I29" s="148"/>
      <c r="J29" s="148"/>
      <c r="K29" s="148"/>
      <c r="L29" s="151"/>
      <c r="S29" s="148"/>
      <c r="T29" s="148"/>
      <c r="U29" s="148"/>
      <c r="V29" s="148"/>
      <c r="W29" s="148"/>
      <c r="X29" s="148"/>
      <c r="Y29" s="148"/>
      <c r="Z29" s="148"/>
      <c r="AA29" s="148"/>
      <c r="AB29" s="148"/>
      <c r="AC29" s="148"/>
      <c r="AD29" s="148"/>
      <c r="AE29" s="148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38"/>
      <c r="J30" s="38"/>
      <c r="K30" s="38"/>
      <c r="L30" s="145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2"/>
      <c r="E31" s="152"/>
      <c r="F31" s="152"/>
      <c r="G31" s="152"/>
      <c r="H31" s="152"/>
      <c r="I31" s="152"/>
      <c r="J31" s="152"/>
      <c r="K31" s="152"/>
      <c r="L31" s="145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53" t="s">
        <v>36</v>
      </c>
      <c r="E32" s="38"/>
      <c r="F32" s="38"/>
      <c r="G32" s="38"/>
      <c r="H32" s="38"/>
      <c r="I32" s="38"/>
      <c r="J32" s="154">
        <f>ROUND(J85, 2)</f>
        <v>0</v>
      </c>
      <c r="K32" s="38"/>
      <c r="L32" s="145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52"/>
      <c r="E33" s="152"/>
      <c r="F33" s="152"/>
      <c r="G33" s="152"/>
      <c r="H33" s="152"/>
      <c r="I33" s="152"/>
      <c r="J33" s="152"/>
      <c r="K33" s="152"/>
      <c r="L33" s="145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55" t="s">
        <v>38</v>
      </c>
      <c r="G34" s="38"/>
      <c r="H34" s="38"/>
      <c r="I34" s="155" t="s">
        <v>37</v>
      </c>
      <c r="J34" s="155" t="s">
        <v>39</v>
      </c>
      <c r="K34" s="38"/>
      <c r="L34" s="145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44" t="s">
        <v>40</v>
      </c>
      <c r="E35" s="142" t="s">
        <v>41</v>
      </c>
      <c r="F35" s="156">
        <f>ROUND((SUM(BE85:BE92)),  2)</f>
        <v>0</v>
      </c>
      <c r="G35" s="38"/>
      <c r="H35" s="38"/>
      <c r="I35" s="157">
        <v>0.20999999999999999</v>
      </c>
      <c r="J35" s="156">
        <f>ROUND(((SUM(BE85:BE92))*I35),  2)</f>
        <v>0</v>
      </c>
      <c r="K35" s="38"/>
      <c r="L35" s="145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42" t="s">
        <v>42</v>
      </c>
      <c r="F36" s="156">
        <f>ROUND((SUM(BF85:BF92)),  2)</f>
        <v>0</v>
      </c>
      <c r="G36" s="38"/>
      <c r="H36" s="38"/>
      <c r="I36" s="157">
        <v>0.14999999999999999</v>
      </c>
      <c r="J36" s="156">
        <f>ROUND(((SUM(BF85:BF92))*I36),  2)</f>
        <v>0</v>
      </c>
      <c r="K36" s="38"/>
      <c r="L36" s="145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2" t="s">
        <v>43</v>
      </c>
      <c r="F37" s="156">
        <f>ROUND((SUM(BG85:BG92)),  2)</f>
        <v>0</v>
      </c>
      <c r="G37" s="38"/>
      <c r="H37" s="38"/>
      <c r="I37" s="157">
        <v>0.20999999999999999</v>
      </c>
      <c r="J37" s="156">
        <f>0</f>
        <v>0</v>
      </c>
      <c r="K37" s="38"/>
      <c r="L37" s="145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42" t="s">
        <v>44</v>
      </c>
      <c r="F38" s="156">
        <f>ROUND((SUM(BH85:BH92)),  2)</f>
        <v>0</v>
      </c>
      <c r="G38" s="38"/>
      <c r="H38" s="38"/>
      <c r="I38" s="157">
        <v>0.14999999999999999</v>
      </c>
      <c r="J38" s="156">
        <f>0</f>
        <v>0</v>
      </c>
      <c r="K38" s="38"/>
      <c r="L38" s="145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42" t="s">
        <v>45</v>
      </c>
      <c r="F39" s="156">
        <f>ROUND((SUM(BI85:BI92)),  2)</f>
        <v>0</v>
      </c>
      <c r="G39" s="38"/>
      <c r="H39" s="38"/>
      <c r="I39" s="157">
        <v>0</v>
      </c>
      <c r="J39" s="156">
        <f>0</f>
        <v>0</v>
      </c>
      <c r="K39" s="38"/>
      <c r="L39" s="145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145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58"/>
      <c r="D41" s="159" t="s">
        <v>46</v>
      </c>
      <c r="E41" s="160"/>
      <c r="F41" s="160"/>
      <c r="G41" s="161" t="s">
        <v>47</v>
      </c>
      <c r="H41" s="162" t="s">
        <v>48</v>
      </c>
      <c r="I41" s="160"/>
      <c r="J41" s="163">
        <f>SUM(J32:J39)</f>
        <v>0</v>
      </c>
      <c r="K41" s="164"/>
      <c r="L41" s="145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165"/>
      <c r="C42" s="166"/>
      <c r="D42" s="166"/>
      <c r="E42" s="166"/>
      <c r="F42" s="166"/>
      <c r="G42" s="166"/>
      <c r="H42" s="166"/>
      <c r="I42" s="166"/>
      <c r="J42" s="166"/>
      <c r="K42" s="166"/>
      <c r="L42" s="145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6" s="2" customFormat="1" ht="6.96" customHeight="1">
      <c r="A46" s="38"/>
      <c r="B46" s="167"/>
      <c r="C46" s="168"/>
      <c r="D46" s="168"/>
      <c r="E46" s="168"/>
      <c r="F46" s="168"/>
      <c r="G46" s="168"/>
      <c r="H46" s="168"/>
      <c r="I46" s="168"/>
      <c r="J46" s="168"/>
      <c r="K46" s="168"/>
      <c r="L46" s="145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24.96" customHeight="1">
      <c r="A47" s="38"/>
      <c r="B47" s="39"/>
      <c r="C47" s="23" t="s">
        <v>136</v>
      </c>
      <c r="D47" s="40"/>
      <c r="E47" s="40"/>
      <c r="F47" s="40"/>
      <c r="G47" s="40"/>
      <c r="H47" s="40"/>
      <c r="I47" s="40"/>
      <c r="J47" s="40"/>
      <c r="K47" s="40"/>
      <c r="L47" s="145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6.96" customHeight="1">
      <c r="A48" s="38"/>
      <c r="B48" s="39"/>
      <c r="C48" s="40"/>
      <c r="D48" s="40"/>
      <c r="E48" s="40"/>
      <c r="F48" s="40"/>
      <c r="G48" s="40"/>
      <c r="H48" s="40"/>
      <c r="I48" s="40"/>
      <c r="J48" s="40"/>
      <c r="K48" s="40"/>
      <c r="L48" s="145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16</v>
      </c>
      <c r="D49" s="40"/>
      <c r="E49" s="40"/>
      <c r="F49" s="40"/>
      <c r="G49" s="40"/>
      <c r="H49" s="40"/>
      <c r="I49" s="40"/>
      <c r="J49" s="40"/>
      <c r="K49" s="40"/>
      <c r="L49" s="145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169">
        <f>E7</f>
        <v>0</v>
      </c>
      <c r="F50" s="32"/>
      <c r="G50" s="32"/>
      <c r="H50" s="32"/>
      <c r="I50" s="40"/>
      <c r="J50" s="40"/>
      <c r="K50" s="40"/>
      <c r="L50" s="145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1" customFormat="1" ht="12" customHeight="1">
      <c r="B51" s="21"/>
      <c r="C51" s="32" t="s">
        <v>130</v>
      </c>
      <c r="D51" s="22"/>
      <c r="E51" s="22"/>
      <c r="F51" s="22"/>
      <c r="G51" s="22"/>
      <c r="H51" s="22"/>
      <c r="I51" s="22"/>
      <c r="J51" s="22"/>
      <c r="K51" s="22"/>
      <c r="L51" s="20"/>
    </row>
    <row r="52" s="2" customFormat="1" ht="16.5" customHeight="1">
      <c r="A52" s="38"/>
      <c r="B52" s="39"/>
      <c r="C52" s="40"/>
      <c r="D52" s="40"/>
      <c r="E52" s="169" t="s">
        <v>131</v>
      </c>
      <c r="F52" s="40"/>
      <c r="G52" s="40"/>
      <c r="H52" s="40"/>
      <c r="I52" s="40"/>
      <c r="J52" s="40"/>
      <c r="K52" s="40"/>
      <c r="L52" s="145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12" customHeight="1">
      <c r="A53" s="38"/>
      <c r="B53" s="39"/>
      <c r="C53" s="32" t="s">
        <v>132</v>
      </c>
      <c r="D53" s="40"/>
      <c r="E53" s="40"/>
      <c r="F53" s="40"/>
      <c r="G53" s="40"/>
      <c r="H53" s="40"/>
      <c r="I53" s="40"/>
      <c r="J53" s="40"/>
      <c r="K53" s="40"/>
      <c r="L53" s="145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6.5" customHeight="1">
      <c r="A54" s="38"/>
      <c r="B54" s="39"/>
      <c r="C54" s="40"/>
      <c r="D54" s="40"/>
      <c r="E54" s="69">
        <f>E11</f>
        <v>0</v>
      </c>
      <c r="F54" s="40"/>
      <c r="G54" s="40"/>
      <c r="H54" s="40"/>
      <c r="I54" s="40"/>
      <c r="J54" s="40"/>
      <c r="K54" s="40"/>
      <c r="L54" s="145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6.96" customHeight="1">
      <c r="A55" s="38"/>
      <c r="B55" s="39"/>
      <c r="C55" s="40"/>
      <c r="D55" s="40"/>
      <c r="E55" s="40"/>
      <c r="F55" s="40"/>
      <c r="G55" s="40"/>
      <c r="H55" s="40"/>
      <c r="I55" s="40"/>
      <c r="J55" s="40"/>
      <c r="K55" s="40"/>
      <c r="L55" s="145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2" customHeight="1">
      <c r="A56" s="38"/>
      <c r="B56" s="39"/>
      <c r="C56" s="32" t="s">
        <v>21</v>
      </c>
      <c r="D56" s="40"/>
      <c r="E56" s="40"/>
      <c r="F56" s="27">
        <f>F14</f>
        <v>0</v>
      </c>
      <c r="G56" s="40"/>
      <c r="H56" s="40"/>
      <c r="I56" s="32" t="s">
        <v>23</v>
      </c>
      <c r="J56" s="72">
        <f>IF(J14="","",J14)</f>
        <v>0</v>
      </c>
      <c r="K56" s="40"/>
      <c r="L56" s="145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6.96" customHeight="1">
      <c r="A57" s="38"/>
      <c r="B57" s="39"/>
      <c r="C57" s="40"/>
      <c r="D57" s="40"/>
      <c r="E57" s="40"/>
      <c r="F57" s="40"/>
      <c r="G57" s="40"/>
      <c r="H57" s="40"/>
      <c r="I57" s="40"/>
      <c r="J57" s="40"/>
      <c r="K57" s="40"/>
      <c r="L57" s="145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5.15" customHeight="1">
      <c r="A58" s="38"/>
      <c r="B58" s="39"/>
      <c r="C58" s="32" t="s">
        <v>25</v>
      </c>
      <c r="D58" s="40"/>
      <c r="E58" s="40"/>
      <c r="F58" s="27">
        <f>E17</f>
        <v>0</v>
      </c>
      <c r="G58" s="40"/>
      <c r="H58" s="40"/>
      <c r="I58" s="32" t="s">
        <v>30</v>
      </c>
      <c r="J58" s="36">
        <f>E23</f>
        <v>0</v>
      </c>
      <c r="K58" s="40"/>
      <c r="L58" s="145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15.15" customHeight="1">
      <c r="A59" s="38"/>
      <c r="B59" s="39"/>
      <c r="C59" s="32" t="s">
        <v>28</v>
      </c>
      <c r="D59" s="40"/>
      <c r="E59" s="40"/>
      <c r="F59" s="27">
        <f>IF(E20="","",E20)</f>
        <v>0</v>
      </c>
      <c r="G59" s="40"/>
      <c r="H59" s="40"/>
      <c r="I59" s="32" t="s">
        <v>32</v>
      </c>
      <c r="J59" s="36">
        <f>E26</f>
        <v>0</v>
      </c>
      <c r="K59" s="40"/>
      <c r="L59" s="145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</row>
    <row r="60" s="2" customFormat="1" ht="10.32" customHeight="1">
      <c r="A60" s="38"/>
      <c r="B60" s="39"/>
      <c r="C60" s="40"/>
      <c r="D60" s="40"/>
      <c r="E60" s="40"/>
      <c r="F60" s="40"/>
      <c r="G60" s="40"/>
      <c r="H60" s="40"/>
      <c r="I60" s="40"/>
      <c r="J60" s="40"/>
      <c r="K60" s="40"/>
      <c r="L60" s="145"/>
      <c r="S60" s="38"/>
      <c r="T60" s="38"/>
      <c r="U60" s="38"/>
      <c r="V60" s="38"/>
      <c r="W60" s="38"/>
      <c r="X60" s="38"/>
      <c r="Y60" s="38"/>
      <c r="Z60" s="38"/>
      <c r="AA60" s="38"/>
      <c r="AB60" s="38"/>
      <c r="AC60" s="38"/>
      <c r="AD60" s="38"/>
      <c r="AE60" s="38"/>
    </row>
    <row r="61" s="2" customFormat="1" ht="29.28" customHeight="1">
      <c r="A61" s="38"/>
      <c r="B61" s="39"/>
      <c r="C61" s="171" t="s">
        <v>137</v>
      </c>
      <c r="D61" s="172"/>
      <c r="E61" s="172"/>
      <c r="F61" s="172"/>
      <c r="G61" s="172"/>
      <c r="H61" s="172"/>
      <c r="I61" s="172"/>
      <c r="J61" s="173" t="s">
        <v>138</v>
      </c>
      <c r="K61" s="172"/>
      <c r="L61" s="145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s="2" customFormat="1" ht="10.32" customHeight="1">
      <c r="A62" s="38"/>
      <c r="B62" s="39"/>
      <c r="C62" s="40"/>
      <c r="D62" s="40"/>
      <c r="E62" s="40"/>
      <c r="F62" s="40"/>
      <c r="G62" s="40"/>
      <c r="H62" s="40"/>
      <c r="I62" s="40"/>
      <c r="J62" s="40"/>
      <c r="K62" s="40"/>
      <c r="L62" s="145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  <c r="AE62" s="38"/>
    </row>
    <row r="63" s="2" customFormat="1" ht="22.8" customHeight="1">
      <c r="A63" s="38"/>
      <c r="B63" s="39"/>
      <c r="C63" s="174" t="s">
        <v>68</v>
      </c>
      <c r="D63" s="40"/>
      <c r="E63" s="40"/>
      <c r="F63" s="40"/>
      <c r="G63" s="40"/>
      <c r="H63" s="40"/>
      <c r="I63" s="40"/>
      <c r="J63" s="102">
        <f>J85</f>
        <v>0</v>
      </c>
      <c r="K63" s="40"/>
      <c r="L63" s="145"/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  <c r="AD63" s="38"/>
      <c r="AE63" s="38"/>
      <c r="AU63" s="17" t="s">
        <v>139</v>
      </c>
    </row>
    <row r="64" s="2" customFormat="1" ht="21.84" customHeight="1">
      <c r="A64" s="38"/>
      <c r="B64" s="39"/>
      <c r="C64" s="40"/>
      <c r="D64" s="40"/>
      <c r="E64" s="40"/>
      <c r="F64" s="40"/>
      <c r="G64" s="40"/>
      <c r="H64" s="40"/>
      <c r="I64" s="40"/>
      <c r="J64" s="40"/>
      <c r="K64" s="40"/>
      <c r="L64" s="145"/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  <c r="AD64" s="38"/>
      <c r="AE64" s="38"/>
    </row>
    <row r="65" s="2" customFormat="1" ht="6.96" customHeight="1">
      <c r="A65" s="38"/>
      <c r="B65" s="59"/>
      <c r="C65" s="60"/>
      <c r="D65" s="60"/>
      <c r="E65" s="60"/>
      <c r="F65" s="60"/>
      <c r="G65" s="60"/>
      <c r="H65" s="60"/>
      <c r="I65" s="60"/>
      <c r="J65" s="60"/>
      <c r="K65" s="60"/>
      <c r="L65" s="145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9" s="2" customFormat="1" ht="6.96" customHeight="1">
      <c r="A69" s="38"/>
      <c r="B69" s="61"/>
      <c r="C69" s="62"/>
      <c r="D69" s="62"/>
      <c r="E69" s="62"/>
      <c r="F69" s="62"/>
      <c r="G69" s="62"/>
      <c r="H69" s="62"/>
      <c r="I69" s="62"/>
      <c r="J69" s="62"/>
      <c r="K69" s="62"/>
      <c r="L69" s="145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0" s="2" customFormat="1" ht="24.96" customHeight="1">
      <c r="A70" s="38"/>
      <c r="B70" s="39"/>
      <c r="C70" s="23" t="s">
        <v>142</v>
      </c>
      <c r="D70" s="40"/>
      <c r="E70" s="40"/>
      <c r="F70" s="40"/>
      <c r="G70" s="40"/>
      <c r="H70" s="40"/>
      <c r="I70" s="40"/>
      <c r="J70" s="40"/>
      <c r="K70" s="40"/>
      <c r="L70" s="145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6.96" customHeight="1">
      <c r="A71" s="38"/>
      <c r="B71" s="39"/>
      <c r="C71" s="40"/>
      <c r="D71" s="40"/>
      <c r="E71" s="40"/>
      <c r="F71" s="40"/>
      <c r="G71" s="40"/>
      <c r="H71" s="40"/>
      <c r="I71" s="40"/>
      <c r="J71" s="40"/>
      <c r="K71" s="40"/>
      <c r="L71" s="145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12" customHeight="1">
      <c r="A72" s="38"/>
      <c r="B72" s="39"/>
      <c r="C72" s="32" t="s">
        <v>16</v>
      </c>
      <c r="D72" s="40"/>
      <c r="E72" s="40"/>
      <c r="F72" s="40"/>
      <c r="G72" s="40"/>
      <c r="H72" s="40"/>
      <c r="I72" s="40"/>
      <c r="J72" s="40"/>
      <c r="K72" s="40"/>
      <c r="L72" s="145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16.5" customHeight="1">
      <c r="A73" s="38"/>
      <c r="B73" s="39"/>
      <c r="C73" s="40"/>
      <c r="D73" s="40"/>
      <c r="E73" s="169">
        <f>E7</f>
        <v>0</v>
      </c>
      <c r="F73" s="32"/>
      <c r="G73" s="32"/>
      <c r="H73" s="32"/>
      <c r="I73" s="40"/>
      <c r="J73" s="40"/>
      <c r="K73" s="40"/>
      <c r="L73" s="145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1" customFormat="1" ht="12" customHeight="1">
      <c r="B74" s="21"/>
      <c r="C74" s="32" t="s">
        <v>130</v>
      </c>
      <c r="D74" s="22"/>
      <c r="E74" s="22"/>
      <c r="F74" s="22"/>
      <c r="G74" s="22"/>
      <c r="H74" s="22"/>
      <c r="I74" s="22"/>
      <c r="J74" s="22"/>
      <c r="K74" s="22"/>
      <c r="L74" s="20"/>
    </row>
    <row r="75" s="2" customFormat="1" ht="16.5" customHeight="1">
      <c r="A75" s="38"/>
      <c r="B75" s="39"/>
      <c r="C75" s="40"/>
      <c r="D75" s="40"/>
      <c r="E75" s="169" t="s">
        <v>131</v>
      </c>
      <c r="F75" s="40"/>
      <c r="G75" s="40"/>
      <c r="H75" s="40"/>
      <c r="I75" s="40"/>
      <c r="J75" s="40"/>
      <c r="K75" s="40"/>
      <c r="L75" s="145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12" customHeight="1">
      <c r="A76" s="38"/>
      <c r="B76" s="39"/>
      <c r="C76" s="32" t="s">
        <v>132</v>
      </c>
      <c r="D76" s="40"/>
      <c r="E76" s="40"/>
      <c r="F76" s="40"/>
      <c r="G76" s="40"/>
      <c r="H76" s="40"/>
      <c r="I76" s="40"/>
      <c r="J76" s="40"/>
      <c r="K76" s="40"/>
      <c r="L76" s="145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6.5" customHeight="1">
      <c r="A77" s="38"/>
      <c r="B77" s="39"/>
      <c r="C77" s="40"/>
      <c r="D77" s="40"/>
      <c r="E77" s="69">
        <f>E11</f>
        <v>0</v>
      </c>
      <c r="F77" s="40"/>
      <c r="G77" s="40"/>
      <c r="H77" s="40"/>
      <c r="I77" s="40"/>
      <c r="J77" s="40"/>
      <c r="K77" s="40"/>
      <c r="L77" s="145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6.96" customHeight="1">
      <c r="A78" s="38"/>
      <c r="B78" s="39"/>
      <c r="C78" s="40"/>
      <c r="D78" s="40"/>
      <c r="E78" s="40"/>
      <c r="F78" s="40"/>
      <c r="G78" s="40"/>
      <c r="H78" s="40"/>
      <c r="I78" s="40"/>
      <c r="J78" s="40"/>
      <c r="K78" s="40"/>
      <c r="L78" s="145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2" customHeight="1">
      <c r="A79" s="38"/>
      <c r="B79" s="39"/>
      <c r="C79" s="32" t="s">
        <v>21</v>
      </c>
      <c r="D79" s="40"/>
      <c r="E79" s="40"/>
      <c r="F79" s="27">
        <f>F14</f>
        <v>0</v>
      </c>
      <c r="G79" s="40"/>
      <c r="H79" s="40"/>
      <c r="I79" s="32" t="s">
        <v>23</v>
      </c>
      <c r="J79" s="72">
        <f>IF(J14="","",J14)</f>
        <v>0</v>
      </c>
      <c r="K79" s="40"/>
      <c r="L79" s="145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6.96" customHeight="1">
      <c r="A80" s="38"/>
      <c r="B80" s="39"/>
      <c r="C80" s="40"/>
      <c r="D80" s="40"/>
      <c r="E80" s="40"/>
      <c r="F80" s="40"/>
      <c r="G80" s="40"/>
      <c r="H80" s="40"/>
      <c r="I80" s="40"/>
      <c r="J80" s="40"/>
      <c r="K80" s="40"/>
      <c r="L80" s="145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15.15" customHeight="1">
      <c r="A81" s="38"/>
      <c r="B81" s="39"/>
      <c r="C81" s="32" t="s">
        <v>25</v>
      </c>
      <c r="D81" s="40"/>
      <c r="E81" s="40"/>
      <c r="F81" s="27">
        <f>E17</f>
        <v>0</v>
      </c>
      <c r="G81" s="40"/>
      <c r="H81" s="40"/>
      <c r="I81" s="32" t="s">
        <v>30</v>
      </c>
      <c r="J81" s="36">
        <f>E23</f>
        <v>0</v>
      </c>
      <c r="K81" s="40"/>
      <c r="L81" s="145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15.15" customHeight="1">
      <c r="A82" s="38"/>
      <c r="B82" s="39"/>
      <c r="C82" s="32" t="s">
        <v>28</v>
      </c>
      <c r="D82" s="40"/>
      <c r="E82" s="40"/>
      <c r="F82" s="27">
        <f>IF(E20="","",E20)</f>
        <v>0</v>
      </c>
      <c r="G82" s="40"/>
      <c r="H82" s="40"/>
      <c r="I82" s="32" t="s">
        <v>32</v>
      </c>
      <c r="J82" s="36">
        <f>E26</f>
        <v>0</v>
      </c>
      <c r="K82" s="40"/>
      <c r="L82" s="145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10.32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145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11" customFormat="1" ht="29.28" customHeight="1">
      <c r="A84" s="186"/>
      <c r="B84" s="187"/>
      <c r="C84" s="188" t="s">
        <v>143</v>
      </c>
      <c r="D84" s="189" t="s">
        <v>55</v>
      </c>
      <c r="E84" s="189" t="s">
        <v>51</v>
      </c>
      <c r="F84" s="189" t="s">
        <v>52</v>
      </c>
      <c r="G84" s="189" t="s">
        <v>144</v>
      </c>
      <c r="H84" s="189" t="s">
        <v>145</v>
      </c>
      <c r="I84" s="189" t="s">
        <v>146</v>
      </c>
      <c r="J84" s="190" t="s">
        <v>138</v>
      </c>
      <c r="K84" s="191" t="s">
        <v>147</v>
      </c>
      <c r="L84" s="192"/>
      <c r="M84" s="92" t="s">
        <v>19</v>
      </c>
      <c r="N84" s="93" t="s">
        <v>40</v>
      </c>
      <c r="O84" s="93" t="s">
        <v>148</v>
      </c>
      <c r="P84" s="93" t="s">
        <v>149</v>
      </c>
      <c r="Q84" s="93" t="s">
        <v>150</v>
      </c>
      <c r="R84" s="93" t="s">
        <v>151</v>
      </c>
      <c r="S84" s="93" t="s">
        <v>152</v>
      </c>
      <c r="T84" s="94" t="s">
        <v>153</v>
      </c>
      <c r="U84" s="186"/>
      <c r="V84" s="186"/>
      <c r="W84" s="186"/>
      <c r="X84" s="186"/>
      <c r="Y84" s="186"/>
      <c r="Z84" s="186"/>
      <c r="AA84" s="186"/>
      <c r="AB84" s="186"/>
      <c r="AC84" s="186"/>
      <c r="AD84" s="186"/>
      <c r="AE84" s="186"/>
    </row>
    <row r="85" s="2" customFormat="1" ht="22.8" customHeight="1">
      <c r="A85" s="38"/>
      <c r="B85" s="39"/>
      <c r="C85" s="99" t="s">
        <v>154</v>
      </c>
      <c r="D85" s="40"/>
      <c r="E85" s="40"/>
      <c r="F85" s="40"/>
      <c r="G85" s="40"/>
      <c r="H85" s="40"/>
      <c r="I85" s="40"/>
      <c r="J85" s="193">
        <f>BK85</f>
        <v>0</v>
      </c>
      <c r="K85" s="40"/>
      <c r="L85" s="44"/>
      <c r="M85" s="95"/>
      <c r="N85" s="194"/>
      <c r="O85" s="96"/>
      <c r="P85" s="195">
        <f>SUM(P86:P92)</f>
        <v>0</v>
      </c>
      <c r="Q85" s="96"/>
      <c r="R85" s="195">
        <f>SUM(R86:R92)</f>
        <v>0</v>
      </c>
      <c r="S85" s="96"/>
      <c r="T85" s="196">
        <f>SUM(T86:T92)</f>
        <v>0</v>
      </c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  <c r="AT85" s="17" t="s">
        <v>69</v>
      </c>
      <c r="AU85" s="17" t="s">
        <v>139</v>
      </c>
      <c r="BK85" s="197">
        <f>SUM(BK86:BK92)</f>
        <v>0</v>
      </c>
    </row>
    <row r="86" s="2" customFormat="1" ht="16.5" customHeight="1">
      <c r="A86" s="38"/>
      <c r="B86" s="39"/>
      <c r="C86" s="214" t="s">
        <v>77</v>
      </c>
      <c r="D86" s="214" t="s">
        <v>160</v>
      </c>
      <c r="E86" s="215" t="s">
        <v>508</v>
      </c>
      <c r="F86" s="216" t="s">
        <v>509</v>
      </c>
      <c r="G86" s="217" t="s">
        <v>510</v>
      </c>
      <c r="H86" s="218">
        <v>1</v>
      </c>
      <c r="I86" s="219"/>
      <c r="J86" s="220">
        <f>ROUND(I86*H86,2)</f>
        <v>0</v>
      </c>
      <c r="K86" s="221"/>
      <c r="L86" s="44"/>
      <c r="M86" s="222" t="s">
        <v>19</v>
      </c>
      <c r="N86" s="223" t="s">
        <v>41</v>
      </c>
      <c r="O86" s="84"/>
      <c r="P86" s="224">
        <f>O86*H86</f>
        <v>0</v>
      </c>
      <c r="Q86" s="224">
        <v>0</v>
      </c>
      <c r="R86" s="224">
        <f>Q86*H86</f>
        <v>0</v>
      </c>
      <c r="S86" s="224">
        <v>0</v>
      </c>
      <c r="T86" s="225">
        <f>S86*H86</f>
        <v>0</v>
      </c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R86" s="226" t="s">
        <v>164</v>
      </c>
      <c r="AT86" s="226" t="s">
        <v>160</v>
      </c>
      <c r="AU86" s="226" t="s">
        <v>70</v>
      </c>
      <c r="AY86" s="17" t="s">
        <v>157</v>
      </c>
      <c r="BE86" s="227">
        <f>IF(N86="základní",J86,0)</f>
        <v>0</v>
      </c>
      <c r="BF86" s="227">
        <f>IF(N86="snížená",J86,0)</f>
        <v>0</v>
      </c>
      <c r="BG86" s="227">
        <f>IF(N86="zákl. přenesená",J86,0)</f>
        <v>0</v>
      </c>
      <c r="BH86" s="227">
        <f>IF(N86="sníž. přenesená",J86,0)</f>
        <v>0</v>
      </c>
      <c r="BI86" s="227">
        <f>IF(N86="nulová",J86,0)</f>
        <v>0</v>
      </c>
      <c r="BJ86" s="17" t="s">
        <v>77</v>
      </c>
      <c r="BK86" s="227">
        <f>ROUND(I86*H86,2)</f>
        <v>0</v>
      </c>
      <c r="BL86" s="17" t="s">
        <v>164</v>
      </c>
      <c r="BM86" s="226" t="s">
        <v>511</v>
      </c>
    </row>
    <row r="87" s="2" customFormat="1" ht="16.5" customHeight="1">
      <c r="A87" s="38"/>
      <c r="B87" s="39"/>
      <c r="C87" s="214" t="s">
        <v>79</v>
      </c>
      <c r="D87" s="214" t="s">
        <v>160</v>
      </c>
      <c r="E87" s="215" t="s">
        <v>512</v>
      </c>
      <c r="F87" s="216" t="s">
        <v>513</v>
      </c>
      <c r="G87" s="217" t="s">
        <v>510</v>
      </c>
      <c r="H87" s="218">
        <v>1</v>
      </c>
      <c r="I87" s="219"/>
      <c r="J87" s="220">
        <f>ROUND(I87*H87,2)</f>
        <v>0</v>
      </c>
      <c r="K87" s="221"/>
      <c r="L87" s="44"/>
      <c r="M87" s="222" t="s">
        <v>19</v>
      </c>
      <c r="N87" s="223" t="s">
        <v>41</v>
      </c>
      <c r="O87" s="84"/>
      <c r="P87" s="224">
        <f>O87*H87</f>
        <v>0</v>
      </c>
      <c r="Q87" s="224">
        <v>0</v>
      </c>
      <c r="R87" s="224">
        <f>Q87*H87</f>
        <v>0</v>
      </c>
      <c r="S87" s="224">
        <v>0</v>
      </c>
      <c r="T87" s="225">
        <f>S87*H87</f>
        <v>0</v>
      </c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R87" s="226" t="s">
        <v>164</v>
      </c>
      <c r="AT87" s="226" t="s">
        <v>160</v>
      </c>
      <c r="AU87" s="226" t="s">
        <v>70</v>
      </c>
      <c r="AY87" s="17" t="s">
        <v>157</v>
      </c>
      <c r="BE87" s="227">
        <f>IF(N87="základní",J87,0)</f>
        <v>0</v>
      </c>
      <c r="BF87" s="227">
        <f>IF(N87="snížená",J87,0)</f>
        <v>0</v>
      </c>
      <c r="BG87" s="227">
        <f>IF(N87="zákl. přenesená",J87,0)</f>
        <v>0</v>
      </c>
      <c r="BH87" s="227">
        <f>IF(N87="sníž. přenesená",J87,0)</f>
        <v>0</v>
      </c>
      <c r="BI87" s="227">
        <f>IF(N87="nulová",J87,0)</f>
        <v>0</v>
      </c>
      <c r="BJ87" s="17" t="s">
        <v>77</v>
      </c>
      <c r="BK87" s="227">
        <f>ROUND(I87*H87,2)</f>
        <v>0</v>
      </c>
      <c r="BL87" s="17" t="s">
        <v>164</v>
      </c>
      <c r="BM87" s="226" t="s">
        <v>514</v>
      </c>
    </row>
    <row r="88" s="2" customFormat="1" ht="16.5" customHeight="1">
      <c r="A88" s="38"/>
      <c r="B88" s="39"/>
      <c r="C88" s="214" t="s">
        <v>85</v>
      </c>
      <c r="D88" s="214" t="s">
        <v>160</v>
      </c>
      <c r="E88" s="215" t="s">
        <v>515</v>
      </c>
      <c r="F88" s="216" t="s">
        <v>516</v>
      </c>
      <c r="G88" s="217" t="s">
        <v>510</v>
      </c>
      <c r="H88" s="218">
        <v>1</v>
      </c>
      <c r="I88" s="219"/>
      <c r="J88" s="220">
        <f>ROUND(I88*H88,2)</f>
        <v>0</v>
      </c>
      <c r="K88" s="221"/>
      <c r="L88" s="44"/>
      <c r="M88" s="222" t="s">
        <v>19</v>
      </c>
      <c r="N88" s="223" t="s">
        <v>41</v>
      </c>
      <c r="O88" s="84"/>
      <c r="P88" s="224">
        <f>O88*H88</f>
        <v>0</v>
      </c>
      <c r="Q88" s="224">
        <v>0</v>
      </c>
      <c r="R88" s="224">
        <f>Q88*H88</f>
        <v>0</v>
      </c>
      <c r="S88" s="224">
        <v>0</v>
      </c>
      <c r="T88" s="225">
        <f>S88*H88</f>
        <v>0</v>
      </c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R88" s="226" t="s">
        <v>164</v>
      </c>
      <c r="AT88" s="226" t="s">
        <v>160</v>
      </c>
      <c r="AU88" s="226" t="s">
        <v>70</v>
      </c>
      <c r="AY88" s="17" t="s">
        <v>157</v>
      </c>
      <c r="BE88" s="227">
        <f>IF(N88="základní",J88,0)</f>
        <v>0</v>
      </c>
      <c r="BF88" s="227">
        <f>IF(N88="snížená",J88,0)</f>
        <v>0</v>
      </c>
      <c r="BG88" s="227">
        <f>IF(N88="zákl. přenesená",J88,0)</f>
        <v>0</v>
      </c>
      <c r="BH88" s="227">
        <f>IF(N88="sníž. přenesená",J88,0)</f>
        <v>0</v>
      </c>
      <c r="BI88" s="227">
        <f>IF(N88="nulová",J88,0)</f>
        <v>0</v>
      </c>
      <c r="BJ88" s="17" t="s">
        <v>77</v>
      </c>
      <c r="BK88" s="227">
        <f>ROUND(I88*H88,2)</f>
        <v>0</v>
      </c>
      <c r="BL88" s="17" t="s">
        <v>164</v>
      </c>
      <c r="BM88" s="226" t="s">
        <v>517</v>
      </c>
    </row>
    <row r="89" s="2" customFormat="1" ht="55.5" customHeight="1">
      <c r="A89" s="38"/>
      <c r="B89" s="39"/>
      <c r="C89" s="214" t="s">
        <v>164</v>
      </c>
      <c r="D89" s="214" t="s">
        <v>160</v>
      </c>
      <c r="E89" s="215" t="s">
        <v>518</v>
      </c>
      <c r="F89" s="216" t="s">
        <v>519</v>
      </c>
      <c r="G89" s="217" t="s">
        <v>163</v>
      </c>
      <c r="H89" s="218">
        <v>18.420000000000002</v>
      </c>
      <c r="I89" s="219"/>
      <c r="J89" s="220">
        <f>ROUND(I89*H89,2)</f>
        <v>0</v>
      </c>
      <c r="K89" s="221"/>
      <c r="L89" s="44"/>
      <c r="M89" s="222" t="s">
        <v>19</v>
      </c>
      <c r="N89" s="223" t="s">
        <v>41</v>
      </c>
      <c r="O89" s="84"/>
      <c r="P89" s="224">
        <f>O89*H89</f>
        <v>0</v>
      </c>
      <c r="Q89" s="224">
        <v>0</v>
      </c>
      <c r="R89" s="224">
        <f>Q89*H89</f>
        <v>0</v>
      </c>
      <c r="S89" s="224">
        <v>0</v>
      </c>
      <c r="T89" s="225">
        <f>S89*H89</f>
        <v>0</v>
      </c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R89" s="226" t="s">
        <v>164</v>
      </c>
      <c r="AT89" s="226" t="s">
        <v>160</v>
      </c>
      <c r="AU89" s="226" t="s">
        <v>70</v>
      </c>
      <c r="AY89" s="17" t="s">
        <v>157</v>
      </c>
      <c r="BE89" s="227">
        <f>IF(N89="základní",J89,0)</f>
        <v>0</v>
      </c>
      <c r="BF89" s="227">
        <f>IF(N89="snížená",J89,0)</f>
        <v>0</v>
      </c>
      <c r="BG89" s="227">
        <f>IF(N89="zákl. přenesená",J89,0)</f>
        <v>0</v>
      </c>
      <c r="BH89" s="227">
        <f>IF(N89="sníž. přenesená",J89,0)</f>
        <v>0</v>
      </c>
      <c r="BI89" s="227">
        <f>IF(N89="nulová",J89,0)</f>
        <v>0</v>
      </c>
      <c r="BJ89" s="17" t="s">
        <v>77</v>
      </c>
      <c r="BK89" s="227">
        <f>ROUND(I89*H89,2)</f>
        <v>0</v>
      </c>
      <c r="BL89" s="17" t="s">
        <v>164</v>
      </c>
      <c r="BM89" s="226" t="s">
        <v>520</v>
      </c>
    </row>
    <row r="90" s="2" customFormat="1" ht="44.25" customHeight="1">
      <c r="A90" s="38"/>
      <c r="B90" s="39"/>
      <c r="C90" s="214" t="s">
        <v>158</v>
      </c>
      <c r="D90" s="214" t="s">
        <v>160</v>
      </c>
      <c r="E90" s="215" t="s">
        <v>521</v>
      </c>
      <c r="F90" s="216" t="s">
        <v>522</v>
      </c>
      <c r="G90" s="217" t="s">
        <v>510</v>
      </c>
      <c r="H90" s="218">
        <v>1</v>
      </c>
      <c r="I90" s="219"/>
      <c r="J90" s="220">
        <f>ROUND(I90*H90,2)</f>
        <v>0</v>
      </c>
      <c r="K90" s="221"/>
      <c r="L90" s="44"/>
      <c r="M90" s="222" t="s">
        <v>19</v>
      </c>
      <c r="N90" s="223" t="s">
        <v>41</v>
      </c>
      <c r="O90" s="84"/>
      <c r="P90" s="224">
        <f>O90*H90</f>
        <v>0</v>
      </c>
      <c r="Q90" s="224">
        <v>0</v>
      </c>
      <c r="R90" s="224">
        <f>Q90*H90</f>
        <v>0</v>
      </c>
      <c r="S90" s="224">
        <v>0</v>
      </c>
      <c r="T90" s="225">
        <f>S90*H90</f>
        <v>0</v>
      </c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R90" s="226" t="s">
        <v>164</v>
      </c>
      <c r="AT90" s="226" t="s">
        <v>160</v>
      </c>
      <c r="AU90" s="226" t="s">
        <v>70</v>
      </c>
      <c r="AY90" s="17" t="s">
        <v>157</v>
      </c>
      <c r="BE90" s="227">
        <f>IF(N90="základní",J90,0)</f>
        <v>0</v>
      </c>
      <c r="BF90" s="227">
        <f>IF(N90="snížená",J90,0)</f>
        <v>0</v>
      </c>
      <c r="BG90" s="227">
        <f>IF(N90="zákl. přenesená",J90,0)</f>
        <v>0</v>
      </c>
      <c r="BH90" s="227">
        <f>IF(N90="sníž. přenesená",J90,0)</f>
        <v>0</v>
      </c>
      <c r="BI90" s="227">
        <f>IF(N90="nulová",J90,0)</f>
        <v>0</v>
      </c>
      <c r="BJ90" s="17" t="s">
        <v>77</v>
      </c>
      <c r="BK90" s="227">
        <f>ROUND(I90*H90,2)</f>
        <v>0</v>
      </c>
      <c r="BL90" s="17" t="s">
        <v>164</v>
      </c>
      <c r="BM90" s="226" t="s">
        <v>523</v>
      </c>
    </row>
    <row r="91" s="2" customFormat="1" ht="33" customHeight="1">
      <c r="A91" s="38"/>
      <c r="B91" s="39"/>
      <c r="C91" s="214" t="s">
        <v>188</v>
      </c>
      <c r="D91" s="214" t="s">
        <v>160</v>
      </c>
      <c r="E91" s="215" t="s">
        <v>524</v>
      </c>
      <c r="F91" s="216" t="s">
        <v>525</v>
      </c>
      <c r="G91" s="217" t="s">
        <v>510</v>
      </c>
      <c r="H91" s="218">
        <v>1</v>
      </c>
      <c r="I91" s="219"/>
      <c r="J91" s="220">
        <f>ROUND(I91*H91,2)</f>
        <v>0</v>
      </c>
      <c r="K91" s="221"/>
      <c r="L91" s="44"/>
      <c r="M91" s="222" t="s">
        <v>19</v>
      </c>
      <c r="N91" s="223" t="s">
        <v>41</v>
      </c>
      <c r="O91" s="84"/>
      <c r="P91" s="224">
        <f>O91*H91</f>
        <v>0</v>
      </c>
      <c r="Q91" s="224">
        <v>0</v>
      </c>
      <c r="R91" s="224">
        <f>Q91*H91</f>
        <v>0</v>
      </c>
      <c r="S91" s="224">
        <v>0</v>
      </c>
      <c r="T91" s="225">
        <f>S91*H91</f>
        <v>0</v>
      </c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R91" s="226" t="s">
        <v>164</v>
      </c>
      <c r="AT91" s="226" t="s">
        <v>160</v>
      </c>
      <c r="AU91" s="226" t="s">
        <v>70</v>
      </c>
      <c r="AY91" s="17" t="s">
        <v>157</v>
      </c>
      <c r="BE91" s="227">
        <f>IF(N91="základní",J91,0)</f>
        <v>0</v>
      </c>
      <c r="BF91" s="227">
        <f>IF(N91="snížená",J91,0)</f>
        <v>0</v>
      </c>
      <c r="BG91" s="227">
        <f>IF(N91="zákl. přenesená",J91,0)</f>
        <v>0</v>
      </c>
      <c r="BH91" s="227">
        <f>IF(N91="sníž. přenesená",J91,0)</f>
        <v>0</v>
      </c>
      <c r="BI91" s="227">
        <f>IF(N91="nulová",J91,0)</f>
        <v>0</v>
      </c>
      <c r="BJ91" s="17" t="s">
        <v>77</v>
      </c>
      <c r="BK91" s="227">
        <f>ROUND(I91*H91,2)</f>
        <v>0</v>
      </c>
      <c r="BL91" s="17" t="s">
        <v>164</v>
      </c>
      <c r="BM91" s="226" t="s">
        <v>526</v>
      </c>
    </row>
    <row r="92" s="2" customFormat="1">
      <c r="A92" s="38"/>
      <c r="B92" s="39"/>
      <c r="C92" s="40"/>
      <c r="D92" s="230" t="s">
        <v>527</v>
      </c>
      <c r="E92" s="40"/>
      <c r="F92" s="283" t="s">
        <v>528</v>
      </c>
      <c r="G92" s="40"/>
      <c r="H92" s="40"/>
      <c r="I92" s="284"/>
      <c r="J92" s="40"/>
      <c r="K92" s="40"/>
      <c r="L92" s="44"/>
      <c r="M92" s="285"/>
      <c r="N92" s="286"/>
      <c r="O92" s="277"/>
      <c r="P92" s="277"/>
      <c r="Q92" s="277"/>
      <c r="R92" s="277"/>
      <c r="S92" s="277"/>
      <c r="T92" s="287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T92" s="17" t="s">
        <v>527</v>
      </c>
      <c r="AU92" s="17" t="s">
        <v>70</v>
      </c>
    </row>
    <row r="93" s="2" customFormat="1" ht="6.96" customHeight="1">
      <c r="A93" s="38"/>
      <c r="B93" s="59"/>
      <c r="C93" s="60"/>
      <c r="D93" s="60"/>
      <c r="E93" s="60"/>
      <c r="F93" s="60"/>
      <c r="G93" s="60"/>
      <c r="H93" s="60"/>
      <c r="I93" s="60"/>
      <c r="J93" s="60"/>
      <c r="K93" s="60"/>
      <c r="L93" s="44"/>
      <c r="M93" s="38"/>
      <c r="O93" s="38"/>
      <c r="P93" s="38"/>
      <c r="Q93" s="38"/>
      <c r="R93" s="38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</sheetData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3:H73"/>
    <mergeCell ref="E75:H75"/>
    <mergeCell ref="E77:H77"/>
    <mergeCell ref="L2:V2"/>
  </mergeCells>
  <pageMargins left="0.39375" right="0.39375" top="0.39375" bottom="0.39375" header="0" footer="0"/>
  <pageSetup orientation="landscape" blackAndWhite="1"/>
</worksheet>
</file>

<file path=xl/worksheets/sheet1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121</v>
      </c>
    </row>
    <row r="3" s="1" customFormat="1" ht="6.96" customHeight="1">
      <c r="B3" s="138"/>
      <c r="C3" s="139"/>
      <c r="D3" s="139"/>
      <c r="E3" s="139"/>
      <c r="F3" s="139"/>
      <c r="G3" s="139"/>
      <c r="H3" s="139"/>
      <c r="I3" s="139"/>
      <c r="J3" s="139"/>
      <c r="K3" s="139"/>
      <c r="L3" s="20"/>
      <c r="AT3" s="17" t="s">
        <v>79</v>
      </c>
    </row>
    <row r="4" s="1" customFormat="1" ht="24.96" customHeight="1">
      <c r="B4" s="20"/>
      <c r="D4" s="140" t="s">
        <v>129</v>
      </c>
      <c r="L4" s="20"/>
      <c r="M4" s="14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2" t="s">
        <v>16</v>
      </c>
      <c r="L6" s="20"/>
    </row>
    <row r="7" s="1" customFormat="1" ht="16.5" customHeight="1">
      <c r="B7" s="20"/>
      <c r="E7" s="143">
        <f>'Rekapitulace stavby'!K6</f>
        <v>0</v>
      </c>
      <c r="F7" s="142"/>
      <c r="G7" s="142"/>
      <c r="H7" s="142"/>
      <c r="L7" s="20"/>
    </row>
    <row r="8">
      <c r="B8" s="20"/>
      <c r="D8" s="142" t="s">
        <v>130</v>
      </c>
      <c r="L8" s="20"/>
    </row>
    <row r="9" s="1" customFormat="1" ht="16.5" customHeight="1">
      <c r="B9" s="20"/>
      <c r="E9" s="143" t="s">
        <v>529</v>
      </c>
      <c r="F9" s="1"/>
      <c r="G9" s="1"/>
      <c r="H9" s="1"/>
      <c r="L9" s="20"/>
    </row>
    <row r="10" s="1" customFormat="1" ht="12" customHeight="1">
      <c r="B10" s="20"/>
      <c r="D10" s="142" t="s">
        <v>132</v>
      </c>
      <c r="L10" s="20"/>
    </row>
    <row r="11" s="2" customFormat="1" ht="16.5" customHeight="1">
      <c r="A11" s="38"/>
      <c r="B11" s="44"/>
      <c r="C11" s="38"/>
      <c r="D11" s="38"/>
      <c r="E11" s="144" t="s">
        <v>133</v>
      </c>
      <c r="F11" s="38"/>
      <c r="G11" s="38"/>
      <c r="H11" s="38"/>
      <c r="I11" s="38"/>
      <c r="J11" s="38"/>
      <c r="K11" s="38"/>
      <c r="L11" s="145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2" t="s">
        <v>134</v>
      </c>
      <c r="E12" s="38"/>
      <c r="F12" s="38"/>
      <c r="G12" s="38"/>
      <c r="H12" s="38"/>
      <c r="I12" s="38"/>
      <c r="J12" s="38"/>
      <c r="K12" s="38"/>
      <c r="L12" s="145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6.5" customHeight="1">
      <c r="A13" s="38"/>
      <c r="B13" s="44"/>
      <c r="C13" s="38"/>
      <c r="D13" s="38"/>
      <c r="E13" s="146" t="s">
        <v>530</v>
      </c>
      <c r="F13" s="38"/>
      <c r="G13" s="38"/>
      <c r="H13" s="38"/>
      <c r="I13" s="38"/>
      <c r="J13" s="38"/>
      <c r="K13" s="38"/>
      <c r="L13" s="145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>
      <c r="A14" s="38"/>
      <c r="B14" s="44"/>
      <c r="C14" s="38"/>
      <c r="D14" s="38"/>
      <c r="E14" s="38"/>
      <c r="F14" s="38"/>
      <c r="G14" s="38"/>
      <c r="H14" s="38"/>
      <c r="I14" s="38"/>
      <c r="J14" s="38"/>
      <c r="K14" s="38"/>
      <c r="L14" s="145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2" customHeight="1">
      <c r="A15" s="38"/>
      <c r="B15" s="44"/>
      <c r="C15" s="38"/>
      <c r="D15" s="142" t="s">
        <v>18</v>
      </c>
      <c r="E15" s="38"/>
      <c r="F15" s="133" t="s">
        <v>19</v>
      </c>
      <c r="G15" s="38"/>
      <c r="H15" s="38"/>
      <c r="I15" s="142" t="s">
        <v>20</v>
      </c>
      <c r="J15" s="133" t="s">
        <v>19</v>
      </c>
      <c r="K15" s="38"/>
      <c r="L15" s="145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42" t="s">
        <v>21</v>
      </c>
      <c r="E16" s="38"/>
      <c r="F16" s="133" t="s">
        <v>22</v>
      </c>
      <c r="G16" s="38"/>
      <c r="H16" s="38"/>
      <c r="I16" s="142" t="s">
        <v>23</v>
      </c>
      <c r="J16" s="147">
        <f>'Rekapitulace stavby'!AN8</f>
        <v>0</v>
      </c>
      <c r="K16" s="38"/>
      <c r="L16" s="145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0.8" customHeight="1">
      <c r="A17" s="38"/>
      <c r="B17" s="44"/>
      <c r="C17" s="38"/>
      <c r="D17" s="38"/>
      <c r="E17" s="38"/>
      <c r="F17" s="38"/>
      <c r="G17" s="38"/>
      <c r="H17" s="38"/>
      <c r="I17" s="38"/>
      <c r="J17" s="38"/>
      <c r="K17" s="38"/>
      <c r="L17" s="145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2" customHeight="1">
      <c r="A18" s="38"/>
      <c r="B18" s="44"/>
      <c r="C18" s="38"/>
      <c r="D18" s="142" t="s">
        <v>25</v>
      </c>
      <c r="E18" s="38"/>
      <c r="F18" s="38"/>
      <c r="G18" s="38"/>
      <c r="H18" s="38"/>
      <c r="I18" s="142" t="s">
        <v>26</v>
      </c>
      <c r="J18" s="133">
        <f>IF('Rekapitulace stavby'!AN10="","",'Rekapitulace stavby'!AN10)</f>
        <v>0</v>
      </c>
      <c r="K18" s="38"/>
      <c r="L18" s="145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8" customHeight="1">
      <c r="A19" s="38"/>
      <c r="B19" s="44"/>
      <c r="C19" s="38"/>
      <c r="D19" s="38"/>
      <c r="E19" s="133">
        <f>IF('Rekapitulace stavby'!E11="","",'Rekapitulace stavby'!E11)</f>
        <v>0</v>
      </c>
      <c r="F19" s="38"/>
      <c r="G19" s="38"/>
      <c r="H19" s="38"/>
      <c r="I19" s="142" t="s">
        <v>27</v>
      </c>
      <c r="J19" s="133">
        <f>IF('Rekapitulace stavby'!AN11="","",'Rekapitulace stavby'!AN11)</f>
        <v>0</v>
      </c>
      <c r="K19" s="38"/>
      <c r="L19" s="145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6.96" customHeight="1">
      <c r="A20" s="38"/>
      <c r="B20" s="44"/>
      <c r="C20" s="38"/>
      <c r="D20" s="38"/>
      <c r="E20" s="38"/>
      <c r="F20" s="38"/>
      <c r="G20" s="38"/>
      <c r="H20" s="38"/>
      <c r="I20" s="38"/>
      <c r="J20" s="38"/>
      <c r="K20" s="38"/>
      <c r="L20" s="145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2" customHeight="1">
      <c r="A21" s="38"/>
      <c r="B21" s="44"/>
      <c r="C21" s="38"/>
      <c r="D21" s="142" t="s">
        <v>28</v>
      </c>
      <c r="E21" s="38"/>
      <c r="F21" s="38"/>
      <c r="G21" s="38"/>
      <c r="H21" s="38"/>
      <c r="I21" s="142" t="s">
        <v>26</v>
      </c>
      <c r="J21" s="33">
        <f>'Rekapitulace stavby'!AN13</f>
        <v>0</v>
      </c>
      <c r="K21" s="38"/>
      <c r="L21" s="145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8" customHeight="1">
      <c r="A22" s="38"/>
      <c r="B22" s="44"/>
      <c r="C22" s="38"/>
      <c r="D22" s="38"/>
      <c r="E22" s="33">
        <f>'Rekapitulace stavby'!E14</f>
        <v>0</v>
      </c>
      <c r="F22" s="133"/>
      <c r="G22" s="133"/>
      <c r="H22" s="133"/>
      <c r="I22" s="142" t="s">
        <v>27</v>
      </c>
      <c r="J22" s="33">
        <f>'Rekapitulace stavby'!AN14</f>
        <v>0</v>
      </c>
      <c r="K22" s="38"/>
      <c r="L22" s="145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6.96" customHeight="1">
      <c r="A23" s="38"/>
      <c r="B23" s="44"/>
      <c r="C23" s="38"/>
      <c r="D23" s="38"/>
      <c r="E23" s="38"/>
      <c r="F23" s="38"/>
      <c r="G23" s="38"/>
      <c r="H23" s="38"/>
      <c r="I23" s="38"/>
      <c r="J23" s="38"/>
      <c r="K23" s="38"/>
      <c r="L23" s="145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2" customHeight="1">
      <c r="A24" s="38"/>
      <c r="B24" s="44"/>
      <c r="C24" s="38"/>
      <c r="D24" s="142" t="s">
        <v>30</v>
      </c>
      <c r="E24" s="38"/>
      <c r="F24" s="38"/>
      <c r="G24" s="38"/>
      <c r="H24" s="38"/>
      <c r="I24" s="142" t="s">
        <v>26</v>
      </c>
      <c r="J24" s="133">
        <f>IF('Rekapitulace stavby'!AN16="","",'Rekapitulace stavby'!AN16)</f>
        <v>0</v>
      </c>
      <c r="K24" s="38"/>
      <c r="L24" s="145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8" customHeight="1">
      <c r="A25" s="38"/>
      <c r="B25" s="44"/>
      <c r="C25" s="38"/>
      <c r="D25" s="38"/>
      <c r="E25" s="133">
        <f>IF('Rekapitulace stavby'!E17="","",'Rekapitulace stavby'!E17)</f>
        <v>0</v>
      </c>
      <c r="F25" s="38"/>
      <c r="G25" s="38"/>
      <c r="H25" s="38"/>
      <c r="I25" s="142" t="s">
        <v>27</v>
      </c>
      <c r="J25" s="133">
        <f>IF('Rekapitulace stavby'!AN17="","",'Rekapitulace stavby'!AN17)</f>
        <v>0</v>
      </c>
      <c r="K25" s="38"/>
      <c r="L25" s="145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6.96" customHeight="1">
      <c r="A26" s="38"/>
      <c r="B26" s="44"/>
      <c r="C26" s="38"/>
      <c r="D26" s="38"/>
      <c r="E26" s="38"/>
      <c r="F26" s="38"/>
      <c r="G26" s="38"/>
      <c r="H26" s="38"/>
      <c r="I26" s="38"/>
      <c r="J26" s="38"/>
      <c r="K26" s="38"/>
      <c r="L26" s="145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12" customHeight="1">
      <c r="A27" s="38"/>
      <c r="B27" s="44"/>
      <c r="C27" s="38"/>
      <c r="D27" s="142" t="s">
        <v>32</v>
      </c>
      <c r="E27" s="38"/>
      <c r="F27" s="38"/>
      <c r="G27" s="38"/>
      <c r="H27" s="38"/>
      <c r="I27" s="142" t="s">
        <v>26</v>
      </c>
      <c r="J27" s="133" t="s">
        <v>19</v>
      </c>
      <c r="K27" s="38"/>
      <c r="L27" s="145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8" customHeight="1">
      <c r="A28" s="38"/>
      <c r="B28" s="44"/>
      <c r="C28" s="38"/>
      <c r="D28" s="38"/>
      <c r="E28" s="133" t="s">
        <v>33</v>
      </c>
      <c r="F28" s="38"/>
      <c r="G28" s="38"/>
      <c r="H28" s="38"/>
      <c r="I28" s="142" t="s">
        <v>27</v>
      </c>
      <c r="J28" s="133" t="s">
        <v>19</v>
      </c>
      <c r="K28" s="38"/>
      <c r="L28" s="145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38"/>
      <c r="E29" s="38"/>
      <c r="F29" s="38"/>
      <c r="G29" s="38"/>
      <c r="H29" s="38"/>
      <c r="I29" s="38"/>
      <c r="J29" s="38"/>
      <c r="K29" s="38"/>
      <c r="L29" s="145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12" customHeight="1">
      <c r="A30" s="38"/>
      <c r="B30" s="44"/>
      <c r="C30" s="38"/>
      <c r="D30" s="142" t="s">
        <v>34</v>
      </c>
      <c r="E30" s="38"/>
      <c r="F30" s="38"/>
      <c r="G30" s="38"/>
      <c r="H30" s="38"/>
      <c r="I30" s="38"/>
      <c r="J30" s="38"/>
      <c r="K30" s="38"/>
      <c r="L30" s="145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8" customFormat="1" ht="16.5" customHeight="1">
      <c r="A31" s="148"/>
      <c r="B31" s="149"/>
      <c r="C31" s="148"/>
      <c r="D31" s="148"/>
      <c r="E31" s="150" t="s">
        <v>19</v>
      </c>
      <c r="F31" s="150"/>
      <c r="G31" s="150"/>
      <c r="H31" s="150"/>
      <c r="I31" s="148"/>
      <c r="J31" s="148"/>
      <c r="K31" s="148"/>
      <c r="L31" s="151"/>
      <c r="S31" s="148"/>
      <c r="T31" s="148"/>
      <c r="U31" s="148"/>
      <c r="V31" s="148"/>
      <c r="W31" s="148"/>
      <c r="X31" s="148"/>
      <c r="Y31" s="148"/>
      <c r="Z31" s="148"/>
      <c r="AA31" s="148"/>
      <c r="AB31" s="148"/>
      <c r="AC31" s="148"/>
      <c r="AD31" s="148"/>
      <c r="AE31" s="148"/>
    </row>
    <row r="32" s="2" customFormat="1" ht="6.96" customHeight="1">
      <c r="A32" s="38"/>
      <c r="B32" s="44"/>
      <c r="C32" s="38"/>
      <c r="D32" s="38"/>
      <c r="E32" s="38"/>
      <c r="F32" s="38"/>
      <c r="G32" s="38"/>
      <c r="H32" s="38"/>
      <c r="I32" s="38"/>
      <c r="J32" s="38"/>
      <c r="K32" s="38"/>
      <c r="L32" s="145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52"/>
      <c r="E33" s="152"/>
      <c r="F33" s="152"/>
      <c r="G33" s="152"/>
      <c r="H33" s="152"/>
      <c r="I33" s="152"/>
      <c r="J33" s="152"/>
      <c r="K33" s="152"/>
      <c r="L33" s="145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25.44" customHeight="1">
      <c r="A34" s="38"/>
      <c r="B34" s="44"/>
      <c r="C34" s="38"/>
      <c r="D34" s="153" t="s">
        <v>36</v>
      </c>
      <c r="E34" s="38"/>
      <c r="F34" s="38"/>
      <c r="G34" s="38"/>
      <c r="H34" s="38"/>
      <c r="I34" s="38"/>
      <c r="J34" s="154">
        <f>ROUND(J91, 2)</f>
        <v>0</v>
      </c>
      <c r="K34" s="38"/>
      <c r="L34" s="145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6.96" customHeight="1">
      <c r="A35" s="38"/>
      <c r="B35" s="44"/>
      <c r="C35" s="38"/>
      <c r="D35" s="152"/>
      <c r="E35" s="152"/>
      <c r="F35" s="152"/>
      <c r="G35" s="152"/>
      <c r="H35" s="152"/>
      <c r="I35" s="152"/>
      <c r="J35" s="152"/>
      <c r="K35" s="152"/>
      <c r="L35" s="145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38"/>
      <c r="F36" s="155" t="s">
        <v>38</v>
      </c>
      <c r="G36" s="38"/>
      <c r="H36" s="38"/>
      <c r="I36" s="155" t="s">
        <v>37</v>
      </c>
      <c r="J36" s="155" t="s">
        <v>39</v>
      </c>
      <c r="K36" s="38"/>
      <c r="L36" s="145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s="2" customFormat="1" ht="14.4" customHeight="1">
      <c r="A37" s="38"/>
      <c r="B37" s="44"/>
      <c r="C37" s="38"/>
      <c r="D37" s="144" t="s">
        <v>40</v>
      </c>
      <c r="E37" s="142" t="s">
        <v>41</v>
      </c>
      <c r="F37" s="156">
        <f>ROUND((SUM(BE91:BE270)),  2)</f>
        <v>0</v>
      </c>
      <c r="G37" s="38"/>
      <c r="H37" s="38"/>
      <c r="I37" s="157">
        <v>0.20999999999999999</v>
      </c>
      <c r="J37" s="156">
        <f>ROUND(((SUM(BE91:BE270))*I37),  2)</f>
        <v>0</v>
      </c>
      <c r="K37" s="38"/>
      <c r="L37" s="145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14.4" customHeight="1">
      <c r="A38" s="38"/>
      <c r="B38" s="44"/>
      <c r="C38" s="38"/>
      <c r="D38" s="38"/>
      <c r="E38" s="142" t="s">
        <v>42</v>
      </c>
      <c r="F38" s="156">
        <f>ROUND((SUM(BF91:BF270)),  2)</f>
        <v>0</v>
      </c>
      <c r="G38" s="38"/>
      <c r="H38" s="38"/>
      <c r="I38" s="157">
        <v>0.14999999999999999</v>
      </c>
      <c r="J38" s="156">
        <f>ROUND(((SUM(BF91:BF270))*I38),  2)</f>
        <v>0</v>
      </c>
      <c r="K38" s="38"/>
      <c r="L38" s="145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42" t="s">
        <v>43</v>
      </c>
      <c r="F39" s="156">
        <f>ROUND((SUM(BG91:BG270)),  2)</f>
        <v>0</v>
      </c>
      <c r="G39" s="38"/>
      <c r="H39" s="38"/>
      <c r="I39" s="157">
        <v>0.20999999999999999</v>
      </c>
      <c r="J39" s="156">
        <f>0</f>
        <v>0</v>
      </c>
      <c r="K39" s="38"/>
      <c r="L39" s="145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14.4" customHeight="1">
      <c r="A40" s="38"/>
      <c r="B40" s="44"/>
      <c r="C40" s="38"/>
      <c r="D40" s="38"/>
      <c r="E40" s="142" t="s">
        <v>44</v>
      </c>
      <c r="F40" s="156">
        <f>ROUND((SUM(BH91:BH270)),  2)</f>
        <v>0</v>
      </c>
      <c r="G40" s="38"/>
      <c r="H40" s="38"/>
      <c r="I40" s="157">
        <v>0.14999999999999999</v>
      </c>
      <c r="J40" s="156">
        <f>0</f>
        <v>0</v>
      </c>
      <c r="K40" s="38"/>
      <c r="L40" s="145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 s="2" customFormat="1" ht="14.4" customHeight="1">
      <c r="A41" s="38"/>
      <c r="B41" s="44"/>
      <c r="C41" s="38"/>
      <c r="D41" s="38"/>
      <c r="E41" s="142" t="s">
        <v>45</v>
      </c>
      <c r="F41" s="156">
        <f>ROUND((SUM(BI91:BI270)),  2)</f>
        <v>0</v>
      </c>
      <c r="G41" s="38"/>
      <c r="H41" s="38"/>
      <c r="I41" s="157">
        <v>0</v>
      </c>
      <c r="J41" s="156">
        <f>0</f>
        <v>0</v>
      </c>
      <c r="K41" s="38"/>
      <c r="L41" s="145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6.96" customHeight="1">
      <c r="A42" s="38"/>
      <c r="B42" s="44"/>
      <c r="C42" s="38"/>
      <c r="D42" s="38"/>
      <c r="E42" s="38"/>
      <c r="F42" s="38"/>
      <c r="G42" s="38"/>
      <c r="H42" s="38"/>
      <c r="I42" s="38"/>
      <c r="J42" s="38"/>
      <c r="K42" s="38"/>
      <c r="L42" s="145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2" customFormat="1" ht="25.44" customHeight="1">
      <c r="A43" s="38"/>
      <c r="B43" s="44"/>
      <c r="C43" s="158"/>
      <c r="D43" s="159" t="s">
        <v>46</v>
      </c>
      <c r="E43" s="160"/>
      <c r="F43" s="160"/>
      <c r="G43" s="161" t="s">
        <v>47</v>
      </c>
      <c r="H43" s="162" t="s">
        <v>48</v>
      </c>
      <c r="I43" s="160"/>
      <c r="J43" s="163">
        <f>SUM(J34:J41)</f>
        <v>0</v>
      </c>
      <c r="K43" s="164"/>
      <c r="L43" s="145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</row>
    <row r="44" s="2" customFormat="1" ht="14.4" customHeight="1">
      <c r="A44" s="38"/>
      <c r="B44" s="165"/>
      <c r="C44" s="166"/>
      <c r="D44" s="166"/>
      <c r="E44" s="166"/>
      <c r="F44" s="166"/>
      <c r="G44" s="166"/>
      <c r="H44" s="166"/>
      <c r="I44" s="166"/>
      <c r="J44" s="166"/>
      <c r="K44" s="166"/>
      <c r="L44" s="145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8" s="2" customFormat="1" ht="6.96" customHeight="1">
      <c r="A48" s="38"/>
      <c r="B48" s="167"/>
      <c r="C48" s="168"/>
      <c r="D48" s="168"/>
      <c r="E48" s="168"/>
      <c r="F48" s="168"/>
      <c r="G48" s="168"/>
      <c r="H48" s="168"/>
      <c r="I48" s="168"/>
      <c r="J48" s="168"/>
      <c r="K48" s="168"/>
      <c r="L48" s="145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24.96" customHeight="1">
      <c r="A49" s="38"/>
      <c r="B49" s="39"/>
      <c r="C49" s="23" t="s">
        <v>136</v>
      </c>
      <c r="D49" s="40"/>
      <c r="E49" s="40"/>
      <c r="F49" s="40"/>
      <c r="G49" s="40"/>
      <c r="H49" s="40"/>
      <c r="I49" s="40"/>
      <c r="J49" s="40"/>
      <c r="K49" s="40"/>
      <c r="L49" s="145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6.96" customHeight="1">
      <c r="A50" s="38"/>
      <c r="B50" s="39"/>
      <c r="C50" s="40"/>
      <c r="D50" s="40"/>
      <c r="E50" s="40"/>
      <c r="F50" s="40"/>
      <c r="G50" s="40"/>
      <c r="H50" s="40"/>
      <c r="I50" s="40"/>
      <c r="J50" s="40"/>
      <c r="K50" s="40"/>
      <c r="L50" s="145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12" customHeight="1">
      <c r="A51" s="38"/>
      <c r="B51" s="39"/>
      <c r="C51" s="32" t="s">
        <v>16</v>
      </c>
      <c r="D51" s="40"/>
      <c r="E51" s="40"/>
      <c r="F51" s="40"/>
      <c r="G51" s="40"/>
      <c r="H51" s="40"/>
      <c r="I51" s="40"/>
      <c r="J51" s="40"/>
      <c r="K51" s="40"/>
      <c r="L51" s="145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6.5" customHeight="1">
      <c r="A52" s="38"/>
      <c r="B52" s="39"/>
      <c r="C52" s="40"/>
      <c r="D52" s="40"/>
      <c r="E52" s="169">
        <f>E7</f>
        <v>0</v>
      </c>
      <c r="F52" s="32"/>
      <c r="G52" s="32"/>
      <c r="H52" s="32"/>
      <c r="I52" s="40"/>
      <c r="J52" s="40"/>
      <c r="K52" s="40"/>
      <c r="L52" s="145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1" customFormat="1" ht="12" customHeight="1">
      <c r="B53" s="21"/>
      <c r="C53" s="32" t="s">
        <v>130</v>
      </c>
      <c r="D53" s="22"/>
      <c r="E53" s="22"/>
      <c r="F53" s="22"/>
      <c r="G53" s="22"/>
      <c r="H53" s="22"/>
      <c r="I53" s="22"/>
      <c r="J53" s="22"/>
      <c r="K53" s="22"/>
      <c r="L53" s="20"/>
    </row>
    <row r="54" s="1" customFormat="1" ht="16.5" customHeight="1">
      <c r="B54" s="21"/>
      <c r="C54" s="22"/>
      <c r="D54" s="22"/>
      <c r="E54" s="169" t="s">
        <v>529</v>
      </c>
      <c r="F54" s="22"/>
      <c r="G54" s="22"/>
      <c r="H54" s="22"/>
      <c r="I54" s="22"/>
      <c r="J54" s="22"/>
      <c r="K54" s="22"/>
      <c r="L54" s="20"/>
    </row>
    <row r="55" s="1" customFormat="1" ht="12" customHeight="1">
      <c r="B55" s="21"/>
      <c r="C55" s="32" t="s">
        <v>132</v>
      </c>
      <c r="D55" s="22"/>
      <c r="E55" s="22"/>
      <c r="F55" s="22"/>
      <c r="G55" s="22"/>
      <c r="H55" s="22"/>
      <c r="I55" s="22"/>
      <c r="J55" s="22"/>
      <c r="K55" s="22"/>
      <c r="L55" s="20"/>
    </row>
    <row r="56" s="2" customFormat="1" ht="16.5" customHeight="1">
      <c r="A56" s="38"/>
      <c r="B56" s="39"/>
      <c r="C56" s="40"/>
      <c r="D56" s="40"/>
      <c r="E56" s="170" t="s">
        <v>133</v>
      </c>
      <c r="F56" s="40"/>
      <c r="G56" s="40"/>
      <c r="H56" s="40"/>
      <c r="I56" s="40"/>
      <c r="J56" s="40"/>
      <c r="K56" s="40"/>
      <c r="L56" s="145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12" customHeight="1">
      <c r="A57" s="38"/>
      <c r="B57" s="39"/>
      <c r="C57" s="32" t="s">
        <v>134</v>
      </c>
      <c r="D57" s="40"/>
      <c r="E57" s="40"/>
      <c r="F57" s="40"/>
      <c r="G57" s="40"/>
      <c r="H57" s="40"/>
      <c r="I57" s="40"/>
      <c r="J57" s="40"/>
      <c r="K57" s="40"/>
      <c r="L57" s="145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6.5" customHeight="1">
      <c r="A58" s="38"/>
      <c r="B58" s="39"/>
      <c r="C58" s="40"/>
      <c r="D58" s="40"/>
      <c r="E58" s="69">
        <f>E13</f>
        <v>0</v>
      </c>
      <c r="F58" s="40"/>
      <c r="G58" s="40"/>
      <c r="H58" s="40"/>
      <c r="I58" s="40"/>
      <c r="J58" s="40"/>
      <c r="K58" s="40"/>
      <c r="L58" s="145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6.96" customHeight="1">
      <c r="A59" s="38"/>
      <c r="B59" s="39"/>
      <c r="C59" s="40"/>
      <c r="D59" s="40"/>
      <c r="E59" s="40"/>
      <c r="F59" s="40"/>
      <c r="G59" s="40"/>
      <c r="H59" s="40"/>
      <c r="I59" s="40"/>
      <c r="J59" s="40"/>
      <c r="K59" s="40"/>
      <c r="L59" s="145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</row>
    <row r="60" s="2" customFormat="1" ht="12" customHeight="1">
      <c r="A60" s="38"/>
      <c r="B60" s="39"/>
      <c r="C60" s="32" t="s">
        <v>21</v>
      </c>
      <c r="D60" s="40"/>
      <c r="E60" s="40"/>
      <c r="F60" s="27">
        <f>F16</f>
        <v>0</v>
      </c>
      <c r="G60" s="40"/>
      <c r="H60" s="40"/>
      <c r="I60" s="32" t="s">
        <v>23</v>
      </c>
      <c r="J60" s="72">
        <f>IF(J16="","",J16)</f>
        <v>0</v>
      </c>
      <c r="K60" s="40"/>
      <c r="L60" s="145"/>
      <c r="S60" s="38"/>
      <c r="T60" s="38"/>
      <c r="U60" s="38"/>
      <c r="V60" s="38"/>
      <c r="W60" s="38"/>
      <c r="X60" s="38"/>
      <c r="Y60" s="38"/>
      <c r="Z60" s="38"/>
      <c r="AA60" s="38"/>
      <c r="AB60" s="38"/>
      <c r="AC60" s="38"/>
      <c r="AD60" s="38"/>
      <c r="AE60" s="38"/>
    </row>
    <row r="61" s="2" customFormat="1" ht="6.96" customHeight="1">
      <c r="A61" s="38"/>
      <c r="B61" s="39"/>
      <c r="C61" s="40"/>
      <c r="D61" s="40"/>
      <c r="E61" s="40"/>
      <c r="F61" s="40"/>
      <c r="G61" s="40"/>
      <c r="H61" s="40"/>
      <c r="I61" s="40"/>
      <c r="J61" s="40"/>
      <c r="K61" s="40"/>
      <c r="L61" s="145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s="2" customFormat="1" ht="15.15" customHeight="1">
      <c r="A62" s="38"/>
      <c r="B62" s="39"/>
      <c r="C62" s="32" t="s">
        <v>25</v>
      </c>
      <c r="D62" s="40"/>
      <c r="E62" s="40"/>
      <c r="F62" s="27">
        <f>E19</f>
        <v>0</v>
      </c>
      <c r="G62" s="40"/>
      <c r="H62" s="40"/>
      <c r="I62" s="32" t="s">
        <v>30</v>
      </c>
      <c r="J62" s="36">
        <f>E25</f>
        <v>0</v>
      </c>
      <c r="K62" s="40"/>
      <c r="L62" s="145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  <c r="AE62" s="38"/>
    </row>
    <row r="63" s="2" customFormat="1" ht="15.15" customHeight="1">
      <c r="A63" s="38"/>
      <c r="B63" s="39"/>
      <c r="C63" s="32" t="s">
        <v>28</v>
      </c>
      <c r="D63" s="40"/>
      <c r="E63" s="40"/>
      <c r="F63" s="27">
        <f>IF(E22="","",E22)</f>
        <v>0</v>
      </c>
      <c r="G63" s="40"/>
      <c r="H63" s="40"/>
      <c r="I63" s="32" t="s">
        <v>32</v>
      </c>
      <c r="J63" s="36">
        <f>E28</f>
        <v>0</v>
      </c>
      <c r="K63" s="40"/>
      <c r="L63" s="145"/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  <c r="AD63" s="38"/>
      <c r="AE63" s="38"/>
    </row>
    <row r="64" s="2" customFormat="1" ht="10.32" customHeight="1">
      <c r="A64" s="38"/>
      <c r="B64" s="39"/>
      <c r="C64" s="40"/>
      <c r="D64" s="40"/>
      <c r="E64" s="40"/>
      <c r="F64" s="40"/>
      <c r="G64" s="40"/>
      <c r="H64" s="40"/>
      <c r="I64" s="40"/>
      <c r="J64" s="40"/>
      <c r="K64" s="40"/>
      <c r="L64" s="145"/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  <c r="AD64" s="38"/>
      <c r="AE64" s="38"/>
    </row>
    <row r="65" s="2" customFormat="1" ht="29.28" customHeight="1">
      <c r="A65" s="38"/>
      <c r="B65" s="39"/>
      <c r="C65" s="171" t="s">
        <v>137</v>
      </c>
      <c r="D65" s="172"/>
      <c r="E65" s="172"/>
      <c r="F65" s="172"/>
      <c r="G65" s="172"/>
      <c r="H65" s="172"/>
      <c r="I65" s="172"/>
      <c r="J65" s="173" t="s">
        <v>138</v>
      </c>
      <c r="K65" s="172"/>
      <c r="L65" s="145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 s="2" customFormat="1" ht="10.32" customHeight="1">
      <c r="A66" s="38"/>
      <c r="B66" s="39"/>
      <c r="C66" s="40"/>
      <c r="D66" s="40"/>
      <c r="E66" s="40"/>
      <c r="F66" s="40"/>
      <c r="G66" s="40"/>
      <c r="H66" s="40"/>
      <c r="I66" s="40"/>
      <c r="J66" s="40"/>
      <c r="K66" s="40"/>
      <c r="L66" s="145"/>
      <c r="S66" s="38"/>
      <c r="T66" s="38"/>
      <c r="U66" s="38"/>
      <c r="V66" s="38"/>
      <c r="W66" s="38"/>
      <c r="X66" s="38"/>
      <c r="Y66" s="38"/>
      <c r="Z66" s="38"/>
      <c r="AA66" s="38"/>
      <c r="AB66" s="38"/>
      <c r="AC66" s="38"/>
      <c r="AD66" s="38"/>
      <c r="AE66" s="38"/>
    </row>
    <row r="67" s="2" customFormat="1" ht="22.8" customHeight="1">
      <c r="A67" s="38"/>
      <c r="B67" s="39"/>
      <c r="C67" s="174" t="s">
        <v>68</v>
      </c>
      <c r="D67" s="40"/>
      <c r="E67" s="40"/>
      <c r="F67" s="40"/>
      <c r="G67" s="40"/>
      <c r="H67" s="40"/>
      <c r="I67" s="40"/>
      <c r="J67" s="102">
        <f>J91</f>
        <v>0</v>
      </c>
      <c r="K67" s="40"/>
      <c r="L67" s="145"/>
      <c r="S67" s="38"/>
      <c r="T67" s="38"/>
      <c r="U67" s="38"/>
      <c r="V67" s="38"/>
      <c r="W67" s="38"/>
      <c r="X67" s="38"/>
      <c r="Y67" s="38"/>
      <c r="Z67" s="38"/>
      <c r="AA67" s="38"/>
      <c r="AB67" s="38"/>
      <c r="AC67" s="38"/>
      <c r="AD67" s="38"/>
      <c r="AE67" s="38"/>
      <c r="AU67" s="17" t="s">
        <v>139</v>
      </c>
    </row>
    <row r="68" s="2" customFormat="1" ht="21.84" customHeight="1">
      <c r="A68" s="38"/>
      <c r="B68" s="39"/>
      <c r="C68" s="40"/>
      <c r="D68" s="40"/>
      <c r="E68" s="40"/>
      <c r="F68" s="40"/>
      <c r="G68" s="40"/>
      <c r="H68" s="40"/>
      <c r="I68" s="40"/>
      <c r="J68" s="40"/>
      <c r="K68" s="40"/>
      <c r="L68" s="145"/>
      <c r="S68" s="38"/>
      <c r="T68" s="38"/>
      <c r="U68" s="38"/>
      <c r="V68" s="38"/>
      <c r="W68" s="38"/>
      <c r="X68" s="38"/>
      <c r="Y68" s="38"/>
      <c r="Z68" s="38"/>
      <c r="AA68" s="38"/>
      <c r="AB68" s="38"/>
      <c r="AC68" s="38"/>
      <c r="AD68" s="38"/>
      <c r="AE68" s="38"/>
    </row>
    <row r="69" s="2" customFormat="1" ht="6.96" customHeight="1">
      <c r="A69" s="38"/>
      <c r="B69" s="59"/>
      <c r="C69" s="60"/>
      <c r="D69" s="60"/>
      <c r="E69" s="60"/>
      <c r="F69" s="60"/>
      <c r="G69" s="60"/>
      <c r="H69" s="60"/>
      <c r="I69" s="60"/>
      <c r="J69" s="60"/>
      <c r="K69" s="60"/>
      <c r="L69" s="145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3" s="2" customFormat="1" ht="6.96" customHeight="1">
      <c r="A73" s="38"/>
      <c r="B73" s="61"/>
      <c r="C73" s="62"/>
      <c r="D73" s="62"/>
      <c r="E73" s="62"/>
      <c r="F73" s="62"/>
      <c r="G73" s="62"/>
      <c r="H73" s="62"/>
      <c r="I73" s="62"/>
      <c r="J73" s="62"/>
      <c r="K73" s="62"/>
      <c r="L73" s="145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24.96" customHeight="1">
      <c r="A74" s="38"/>
      <c r="B74" s="39"/>
      <c r="C74" s="23" t="s">
        <v>142</v>
      </c>
      <c r="D74" s="40"/>
      <c r="E74" s="40"/>
      <c r="F74" s="40"/>
      <c r="G74" s="40"/>
      <c r="H74" s="40"/>
      <c r="I74" s="40"/>
      <c r="J74" s="40"/>
      <c r="K74" s="40"/>
      <c r="L74" s="145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6.96" customHeight="1">
      <c r="A75" s="38"/>
      <c r="B75" s="39"/>
      <c r="C75" s="40"/>
      <c r="D75" s="40"/>
      <c r="E75" s="40"/>
      <c r="F75" s="40"/>
      <c r="G75" s="40"/>
      <c r="H75" s="40"/>
      <c r="I75" s="40"/>
      <c r="J75" s="40"/>
      <c r="K75" s="40"/>
      <c r="L75" s="145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12" customHeight="1">
      <c r="A76" s="38"/>
      <c r="B76" s="39"/>
      <c r="C76" s="32" t="s">
        <v>16</v>
      </c>
      <c r="D76" s="40"/>
      <c r="E76" s="40"/>
      <c r="F76" s="40"/>
      <c r="G76" s="40"/>
      <c r="H76" s="40"/>
      <c r="I76" s="40"/>
      <c r="J76" s="40"/>
      <c r="K76" s="40"/>
      <c r="L76" s="145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6.5" customHeight="1">
      <c r="A77" s="38"/>
      <c r="B77" s="39"/>
      <c r="C77" s="40"/>
      <c r="D77" s="40"/>
      <c r="E77" s="169">
        <f>E7</f>
        <v>0</v>
      </c>
      <c r="F77" s="32"/>
      <c r="G77" s="32"/>
      <c r="H77" s="32"/>
      <c r="I77" s="40"/>
      <c r="J77" s="40"/>
      <c r="K77" s="40"/>
      <c r="L77" s="145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1" customFormat="1" ht="12" customHeight="1">
      <c r="B78" s="21"/>
      <c r="C78" s="32" t="s">
        <v>130</v>
      </c>
      <c r="D78" s="22"/>
      <c r="E78" s="22"/>
      <c r="F78" s="22"/>
      <c r="G78" s="22"/>
      <c r="H78" s="22"/>
      <c r="I78" s="22"/>
      <c r="J78" s="22"/>
      <c r="K78" s="22"/>
      <c r="L78" s="20"/>
    </row>
    <row r="79" s="1" customFormat="1" ht="16.5" customHeight="1">
      <c r="B79" s="21"/>
      <c r="C79" s="22"/>
      <c r="D79" s="22"/>
      <c r="E79" s="169" t="s">
        <v>529</v>
      </c>
      <c r="F79" s="22"/>
      <c r="G79" s="22"/>
      <c r="H79" s="22"/>
      <c r="I79" s="22"/>
      <c r="J79" s="22"/>
      <c r="K79" s="22"/>
      <c r="L79" s="20"/>
    </row>
    <row r="80" s="1" customFormat="1" ht="12" customHeight="1">
      <c r="B80" s="21"/>
      <c r="C80" s="32" t="s">
        <v>132</v>
      </c>
      <c r="D80" s="22"/>
      <c r="E80" s="22"/>
      <c r="F80" s="22"/>
      <c r="G80" s="22"/>
      <c r="H80" s="22"/>
      <c r="I80" s="22"/>
      <c r="J80" s="22"/>
      <c r="K80" s="22"/>
      <c r="L80" s="20"/>
    </row>
    <row r="81" s="2" customFormat="1" ht="16.5" customHeight="1">
      <c r="A81" s="38"/>
      <c r="B81" s="39"/>
      <c r="C81" s="40"/>
      <c r="D81" s="40"/>
      <c r="E81" s="170" t="s">
        <v>133</v>
      </c>
      <c r="F81" s="40"/>
      <c r="G81" s="40"/>
      <c r="H81" s="40"/>
      <c r="I81" s="40"/>
      <c r="J81" s="40"/>
      <c r="K81" s="40"/>
      <c r="L81" s="145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12" customHeight="1">
      <c r="A82" s="38"/>
      <c r="B82" s="39"/>
      <c r="C82" s="32" t="s">
        <v>134</v>
      </c>
      <c r="D82" s="40"/>
      <c r="E82" s="40"/>
      <c r="F82" s="40"/>
      <c r="G82" s="40"/>
      <c r="H82" s="40"/>
      <c r="I82" s="40"/>
      <c r="J82" s="40"/>
      <c r="K82" s="40"/>
      <c r="L82" s="145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16.5" customHeight="1">
      <c r="A83" s="38"/>
      <c r="B83" s="39"/>
      <c r="C83" s="40"/>
      <c r="D83" s="40"/>
      <c r="E83" s="69">
        <f>E13</f>
        <v>0</v>
      </c>
      <c r="F83" s="40"/>
      <c r="G83" s="40"/>
      <c r="H83" s="40"/>
      <c r="I83" s="40"/>
      <c r="J83" s="40"/>
      <c r="K83" s="40"/>
      <c r="L83" s="145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6.96" customHeight="1">
      <c r="A84" s="38"/>
      <c r="B84" s="39"/>
      <c r="C84" s="40"/>
      <c r="D84" s="40"/>
      <c r="E84" s="40"/>
      <c r="F84" s="40"/>
      <c r="G84" s="40"/>
      <c r="H84" s="40"/>
      <c r="I84" s="40"/>
      <c r="J84" s="40"/>
      <c r="K84" s="40"/>
      <c r="L84" s="145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2" customHeight="1">
      <c r="A85" s="38"/>
      <c r="B85" s="39"/>
      <c r="C85" s="32" t="s">
        <v>21</v>
      </c>
      <c r="D85" s="40"/>
      <c r="E85" s="40"/>
      <c r="F85" s="27">
        <f>F16</f>
        <v>0</v>
      </c>
      <c r="G85" s="40"/>
      <c r="H85" s="40"/>
      <c r="I85" s="32" t="s">
        <v>23</v>
      </c>
      <c r="J85" s="72">
        <f>IF(J16="","",J16)</f>
        <v>0</v>
      </c>
      <c r="K85" s="40"/>
      <c r="L85" s="145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145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5.15" customHeight="1">
      <c r="A87" s="38"/>
      <c r="B87" s="39"/>
      <c r="C87" s="32" t="s">
        <v>25</v>
      </c>
      <c r="D87" s="40"/>
      <c r="E87" s="40"/>
      <c r="F87" s="27">
        <f>E19</f>
        <v>0</v>
      </c>
      <c r="G87" s="40"/>
      <c r="H87" s="40"/>
      <c r="I87" s="32" t="s">
        <v>30</v>
      </c>
      <c r="J87" s="36">
        <f>E25</f>
        <v>0</v>
      </c>
      <c r="K87" s="40"/>
      <c r="L87" s="145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5.15" customHeight="1">
      <c r="A88" s="38"/>
      <c r="B88" s="39"/>
      <c r="C88" s="32" t="s">
        <v>28</v>
      </c>
      <c r="D88" s="40"/>
      <c r="E88" s="40"/>
      <c r="F88" s="27">
        <f>IF(E22="","",E22)</f>
        <v>0</v>
      </c>
      <c r="G88" s="40"/>
      <c r="H88" s="40"/>
      <c r="I88" s="32" t="s">
        <v>32</v>
      </c>
      <c r="J88" s="36">
        <f>E28</f>
        <v>0</v>
      </c>
      <c r="K88" s="40"/>
      <c r="L88" s="145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0.32" customHeight="1">
      <c r="A89" s="38"/>
      <c r="B89" s="39"/>
      <c r="C89" s="40"/>
      <c r="D89" s="40"/>
      <c r="E89" s="40"/>
      <c r="F89" s="40"/>
      <c r="G89" s="40"/>
      <c r="H89" s="40"/>
      <c r="I89" s="40"/>
      <c r="J89" s="40"/>
      <c r="K89" s="40"/>
      <c r="L89" s="145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11" customFormat="1" ht="29.28" customHeight="1">
      <c r="A90" s="186"/>
      <c r="B90" s="187"/>
      <c r="C90" s="188" t="s">
        <v>143</v>
      </c>
      <c r="D90" s="189" t="s">
        <v>55</v>
      </c>
      <c r="E90" s="189" t="s">
        <v>51</v>
      </c>
      <c r="F90" s="189" t="s">
        <v>52</v>
      </c>
      <c r="G90" s="189" t="s">
        <v>144</v>
      </c>
      <c r="H90" s="189" t="s">
        <v>145</v>
      </c>
      <c r="I90" s="189" t="s">
        <v>146</v>
      </c>
      <c r="J90" s="190" t="s">
        <v>138</v>
      </c>
      <c r="K90" s="191" t="s">
        <v>147</v>
      </c>
      <c r="L90" s="192"/>
      <c r="M90" s="92" t="s">
        <v>19</v>
      </c>
      <c r="N90" s="93" t="s">
        <v>40</v>
      </c>
      <c r="O90" s="93" t="s">
        <v>148</v>
      </c>
      <c r="P90" s="93" t="s">
        <v>149</v>
      </c>
      <c r="Q90" s="93" t="s">
        <v>150</v>
      </c>
      <c r="R90" s="93" t="s">
        <v>151</v>
      </c>
      <c r="S90" s="93" t="s">
        <v>152</v>
      </c>
      <c r="T90" s="94" t="s">
        <v>153</v>
      </c>
      <c r="U90" s="186"/>
      <c r="V90" s="186"/>
      <c r="W90" s="186"/>
      <c r="X90" s="186"/>
      <c r="Y90" s="186"/>
      <c r="Z90" s="186"/>
      <c r="AA90" s="186"/>
      <c r="AB90" s="186"/>
      <c r="AC90" s="186"/>
      <c r="AD90" s="186"/>
      <c r="AE90" s="186"/>
    </row>
    <row r="91" s="2" customFormat="1" ht="22.8" customHeight="1">
      <c r="A91" s="38"/>
      <c r="B91" s="39"/>
      <c r="C91" s="99" t="s">
        <v>154</v>
      </c>
      <c r="D91" s="40"/>
      <c r="E91" s="40"/>
      <c r="F91" s="40"/>
      <c r="G91" s="40"/>
      <c r="H91" s="40"/>
      <c r="I91" s="40"/>
      <c r="J91" s="193">
        <f>BK91</f>
        <v>0</v>
      </c>
      <c r="K91" s="40"/>
      <c r="L91" s="44"/>
      <c r="M91" s="95"/>
      <c r="N91" s="194"/>
      <c r="O91" s="96"/>
      <c r="P91" s="195">
        <f>SUM(P92:P270)</f>
        <v>0</v>
      </c>
      <c r="Q91" s="96"/>
      <c r="R91" s="195">
        <f>SUM(R92:R270)</f>
        <v>0</v>
      </c>
      <c r="S91" s="96"/>
      <c r="T91" s="196">
        <f>SUM(T92:T270)</f>
        <v>0</v>
      </c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T91" s="17" t="s">
        <v>69</v>
      </c>
      <c r="AU91" s="17" t="s">
        <v>139</v>
      </c>
      <c r="BK91" s="197">
        <f>SUM(BK92:BK270)</f>
        <v>0</v>
      </c>
    </row>
    <row r="92" s="2" customFormat="1" ht="55.5" customHeight="1">
      <c r="A92" s="38"/>
      <c r="B92" s="39"/>
      <c r="C92" s="214" t="s">
        <v>77</v>
      </c>
      <c r="D92" s="214" t="s">
        <v>160</v>
      </c>
      <c r="E92" s="215" t="s">
        <v>433</v>
      </c>
      <c r="F92" s="216" t="s">
        <v>434</v>
      </c>
      <c r="G92" s="217" t="s">
        <v>163</v>
      </c>
      <c r="H92" s="218">
        <v>18.84</v>
      </c>
      <c r="I92" s="219"/>
      <c r="J92" s="220">
        <f>ROUND(I92*H92,2)</f>
        <v>0</v>
      </c>
      <c r="K92" s="221"/>
      <c r="L92" s="44"/>
      <c r="M92" s="222" t="s">
        <v>19</v>
      </c>
      <c r="N92" s="223" t="s">
        <v>41</v>
      </c>
      <c r="O92" s="84"/>
      <c r="P92" s="224">
        <f>O92*H92</f>
        <v>0</v>
      </c>
      <c r="Q92" s="224">
        <v>0</v>
      </c>
      <c r="R92" s="224">
        <f>Q92*H92</f>
        <v>0</v>
      </c>
      <c r="S92" s="224">
        <v>0</v>
      </c>
      <c r="T92" s="225">
        <f>S92*H92</f>
        <v>0</v>
      </c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R92" s="226" t="s">
        <v>164</v>
      </c>
      <c r="AT92" s="226" t="s">
        <v>160</v>
      </c>
      <c r="AU92" s="226" t="s">
        <v>70</v>
      </c>
      <c r="AY92" s="17" t="s">
        <v>157</v>
      </c>
      <c r="BE92" s="227">
        <f>IF(N92="základní",J92,0)</f>
        <v>0</v>
      </c>
      <c r="BF92" s="227">
        <f>IF(N92="snížená",J92,0)</f>
        <v>0</v>
      </c>
      <c r="BG92" s="227">
        <f>IF(N92="zákl. přenesená",J92,0)</f>
        <v>0</v>
      </c>
      <c r="BH92" s="227">
        <f>IF(N92="sníž. přenesená",J92,0)</f>
        <v>0</v>
      </c>
      <c r="BI92" s="227">
        <f>IF(N92="nulová",J92,0)</f>
        <v>0</v>
      </c>
      <c r="BJ92" s="17" t="s">
        <v>77</v>
      </c>
      <c r="BK92" s="227">
        <f>ROUND(I92*H92,2)</f>
        <v>0</v>
      </c>
      <c r="BL92" s="17" t="s">
        <v>164</v>
      </c>
      <c r="BM92" s="226" t="s">
        <v>531</v>
      </c>
    </row>
    <row r="93" s="13" customFormat="1">
      <c r="A93" s="13"/>
      <c r="B93" s="228"/>
      <c r="C93" s="229"/>
      <c r="D93" s="230" t="s">
        <v>166</v>
      </c>
      <c r="E93" s="231" t="s">
        <v>19</v>
      </c>
      <c r="F93" s="232" t="s">
        <v>532</v>
      </c>
      <c r="G93" s="229"/>
      <c r="H93" s="231" t="s">
        <v>19</v>
      </c>
      <c r="I93" s="233"/>
      <c r="J93" s="229"/>
      <c r="K93" s="229"/>
      <c r="L93" s="234"/>
      <c r="M93" s="235"/>
      <c r="N93" s="236"/>
      <c r="O93" s="236"/>
      <c r="P93" s="236"/>
      <c r="Q93" s="236"/>
      <c r="R93" s="236"/>
      <c r="S93" s="236"/>
      <c r="T93" s="237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38" t="s">
        <v>166</v>
      </c>
      <c r="AU93" s="238" t="s">
        <v>70</v>
      </c>
      <c r="AV93" s="13" t="s">
        <v>77</v>
      </c>
      <c r="AW93" s="13" t="s">
        <v>31</v>
      </c>
      <c r="AX93" s="13" t="s">
        <v>70</v>
      </c>
      <c r="AY93" s="238" t="s">
        <v>157</v>
      </c>
    </row>
    <row r="94" s="14" customFormat="1">
      <c r="A94" s="14"/>
      <c r="B94" s="239"/>
      <c r="C94" s="240"/>
      <c r="D94" s="230" t="s">
        <v>166</v>
      </c>
      <c r="E94" s="241" t="s">
        <v>19</v>
      </c>
      <c r="F94" s="242" t="s">
        <v>533</v>
      </c>
      <c r="G94" s="240"/>
      <c r="H94" s="243">
        <v>1.1950000000000001</v>
      </c>
      <c r="I94" s="244"/>
      <c r="J94" s="240"/>
      <c r="K94" s="240"/>
      <c r="L94" s="245"/>
      <c r="M94" s="246"/>
      <c r="N94" s="247"/>
      <c r="O94" s="247"/>
      <c r="P94" s="247"/>
      <c r="Q94" s="247"/>
      <c r="R94" s="247"/>
      <c r="S94" s="247"/>
      <c r="T94" s="248"/>
      <c r="U94" s="14"/>
      <c r="V94" s="14"/>
      <c r="W94" s="14"/>
      <c r="X94" s="14"/>
      <c r="Y94" s="14"/>
      <c r="Z94" s="14"/>
      <c r="AA94" s="14"/>
      <c r="AB94" s="14"/>
      <c r="AC94" s="14"/>
      <c r="AD94" s="14"/>
      <c r="AE94" s="14"/>
      <c r="AT94" s="249" t="s">
        <v>166</v>
      </c>
      <c r="AU94" s="249" t="s">
        <v>70</v>
      </c>
      <c r="AV94" s="14" t="s">
        <v>79</v>
      </c>
      <c r="AW94" s="14" t="s">
        <v>31</v>
      </c>
      <c r="AX94" s="14" t="s">
        <v>70</v>
      </c>
      <c r="AY94" s="249" t="s">
        <v>157</v>
      </c>
    </row>
    <row r="95" s="13" customFormat="1">
      <c r="A95" s="13"/>
      <c r="B95" s="228"/>
      <c r="C95" s="229"/>
      <c r="D95" s="230" t="s">
        <v>166</v>
      </c>
      <c r="E95" s="231" t="s">
        <v>19</v>
      </c>
      <c r="F95" s="232" t="s">
        <v>534</v>
      </c>
      <c r="G95" s="229"/>
      <c r="H95" s="231" t="s">
        <v>19</v>
      </c>
      <c r="I95" s="233"/>
      <c r="J95" s="229"/>
      <c r="K95" s="229"/>
      <c r="L95" s="234"/>
      <c r="M95" s="235"/>
      <c r="N95" s="236"/>
      <c r="O95" s="236"/>
      <c r="P95" s="236"/>
      <c r="Q95" s="236"/>
      <c r="R95" s="236"/>
      <c r="S95" s="236"/>
      <c r="T95" s="237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38" t="s">
        <v>166</v>
      </c>
      <c r="AU95" s="238" t="s">
        <v>70</v>
      </c>
      <c r="AV95" s="13" t="s">
        <v>77</v>
      </c>
      <c r="AW95" s="13" t="s">
        <v>31</v>
      </c>
      <c r="AX95" s="13" t="s">
        <v>70</v>
      </c>
      <c r="AY95" s="238" t="s">
        <v>157</v>
      </c>
    </row>
    <row r="96" s="14" customFormat="1">
      <c r="A96" s="14"/>
      <c r="B96" s="239"/>
      <c r="C96" s="240"/>
      <c r="D96" s="230" t="s">
        <v>166</v>
      </c>
      <c r="E96" s="241" t="s">
        <v>19</v>
      </c>
      <c r="F96" s="242" t="s">
        <v>535</v>
      </c>
      <c r="G96" s="240"/>
      <c r="H96" s="243">
        <v>0.29999999999999999</v>
      </c>
      <c r="I96" s="244"/>
      <c r="J96" s="240"/>
      <c r="K96" s="240"/>
      <c r="L96" s="245"/>
      <c r="M96" s="246"/>
      <c r="N96" s="247"/>
      <c r="O96" s="247"/>
      <c r="P96" s="247"/>
      <c r="Q96" s="247"/>
      <c r="R96" s="247"/>
      <c r="S96" s="247"/>
      <c r="T96" s="248"/>
      <c r="U96" s="14"/>
      <c r="V96" s="14"/>
      <c r="W96" s="14"/>
      <c r="X96" s="14"/>
      <c r="Y96" s="14"/>
      <c r="Z96" s="14"/>
      <c r="AA96" s="14"/>
      <c r="AB96" s="14"/>
      <c r="AC96" s="14"/>
      <c r="AD96" s="14"/>
      <c r="AE96" s="14"/>
      <c r="AT96" s="249" t="s">
        <v>166</v>
      </c>
      <c r="AU96" s="249" t="s">
        <v>70</v>
      </c>
      <c r="AV96" s="14" t="s">
        <v>79</v>
      </c>
      <c r="AW96" s="14" t="s">
        <v>31</v>
      </c>
      <c r="AX96" s="14" t="s">
        <v>70</v>
      </c>
      <c r="AY96" s="249" t="s">
        <v>157</v>
      </c>
    </row>
    <row r="97" s="13" customFormat="1">
      <c r="A97" s="13"/>
      <c r="B97" s="228"/>
      <c r="C97" s="229"/>
      <c r="D97" s="230" t="s">
        <v>166</v>
      </c>
      <c r="E97" s="231" t="s">
        <v>19</v>
      </c>
      <c r="F97" s="232" t="s">
        <v>536</v>
      </c>
      <c r="G97" s="229"/>
      <c r="H97" s="231" t="s">
        <v>19</v>
      </c>
      <c r="I97" s="233"/>
      <c r="J97" s="229"/>
      <c r="K97" s="229"/>
      <c r="L97" s="234"/>
      <c r="M97" s="235"/>
      <c r="N97" s="236"/>
      <c r="O97" s="236"/>
      <c r="P97" s="236"/>
      <c r="Q97" s="236"/>
      <c r="R97" s="236"/>
      <c r="S97" s="236"/>
      <c r="T97" s="237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38" t="s">
        <v>166</v>
      </c>
      <c r="AU97" s="238" t="s">
        <v>70</v>
      </c>
      <c r="AV97" s="13" t="s">
        <v>77</v>
      </c>
      <c r="AW97" s="13" t="s">
        <v>31</v>
      </c>
      <c r="AX97" s="13" t="s">
        <v>70</v>
      </c>
      <c r="AY97" s="238" t="s">
        <v>157</v>
      </c>
    </row>
    <row r="98" s="14" customFormat="1">
      <c r="A98" s="14"/>
      <c r="B98" s="239"/>
      <c r="C98" s="240"/>
      <c r="D98" s="230" t="s">
        <v>166</v>
      </c>
      <c r="E98" s="241" t="s">
        <v>19</v>
      </c>
      <c r="F98" s="242" t="s">
        <v>537</v>
      </c>
      <c r="G98" s="240"/>
      <c r="H98" s="243">
        <v>0.25</v>
      </c>
      <c r="I98" s="244"/>
      <c r="J98" s="240"/>
      <c r="K98" s="240"/>
      <c r="L98" s="245"/>
      <c r="M98" s="246"/>
      <c r="N98" s="247"/>
      <c r="O98" s="247"/>
      <c r="P98" s="247"/>
      <c r="Q98" s="247"/>
      <c r="R98" s="247"/>
      <c r="S98" s="247"/>
      <c r="T98" s="248"/>
      <c r="U98" s="14"/>
      <c r="V98" s="14"/>
      <c r="W98" s="14"/>
      <c r="X98" s="14"/>
      <c r="Y98" s="14"/>
      <c r="Z98" s="14"/>
      <c r="AA98" s="14"/>
      <c r="AB98" s="14"/>
      <c r="AC98" s="14"/>
      <c r="AD98" s="14"/>
      <c r="AE98" s="14"/>
      <c r="AT98" s="249" t="s">
        <v>166</v>
      </c>
      <c r="AU98" s="249" t="s">
        <v>70</v>
      </c>
      <c r="AV98" s="14" t="s">
        <v>79</v>
      </c>
      <c r="AW98" s="14" t="s">
        <v>31</v>
      </c>
      <c r="AX98" s="14" t="s">
        <v>70</v>
      </c>
      <c r="AY98" s="249" t="s">
        <v>157</v>
      </c>
    </row>
    <row r="99" s="13" customFormat="1">
      <c r="A99" s="13"/>
      <c r="B99" s="228"/>
      <c r="C99" s="229"/>
      <c r="D99" s="230" t="s">
        <v>166</v>
      </c>
      <c r="E99" s="231" t="s">
        <v>19</v>
      </c>
      <c r="F99" s="232" t="s">
        <v>538</v>
      </c>
      <c r="G99" s="229"/>
      <c r="H99" s="231" t="s">
        <v>19</v>
      </c>
      <c r="I99" s="233"/>
      <c r="J99" s="229"/>
      <c r="K99" s="229"/>
      <c r="L99" s="234"/>
      <c r="M99" s="235"/>
      <c r="N99" s="236"/>
      <c r="O99" s="236"/>
      <c r="P99" s="236"/>
      <c r="Q99" s="236"/>
      <c r="R99" s="236"/>
      <c r="S99" s="236"/>
      <c r="T99" s="237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38" t="s">
        <v>166</v>
      </c>
      <c r="AU99" s="238" t="s">
        <v>70</v>
      </c>
      <c r="AV99" s="13" t="s">
        <v>77</v>
      </c>
      <c r="AW99" s="13" t="s">
        <v>31</v>
      </c>
      <c r="AX99" s="13" t="s">
        <v>70</v>
      </c>
      <c r="AY99" s="238" t="s">
        <v>157</v>
      </c>
    </row>
    <row r="100" s="14" customFormat="1">
      <c r="A100" s="14"/>
      <c r="B100" s="239"/>
      <c r="C100" s="240"/>
      <c r="D100" s="230" t="s">
        <v>166</v>
      </c>
      <c r="E100" s="241" t="s">
        <v>19</v>
      </c>
      <c r="F100" s="242" t="s">
        <v>539</v>
      </c>
      <c r="G100" s="240"/>
      <c r="H100" s="243">
        <v>1.1499999999999999</v>
      </c>
      <c r="I100" s="244"/>
      <c r="J100" s="240"/>
      <c r="K100" s="240"/>
      <c r="L100" s="245"/>
      <c r="M100" s="246"/>
      <c r="N100" s="247"/>
      <c r="O100" s="247"/>
      <c r="P100" s="247"/>
      <c r="Q100" s="247"/>
      <c r="R100" s="247"/>
      <c r="S100" s="247"/>
      <c r="T100" s="248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T100" s="249" t="s">
        <v>166</v>
      </c>
      <c r="AU100" s="249" t="s">
        <v>70</v>
      </c>
      <c r="AV100" s="14" t="s">
        <v>79</v>
      </c>
      <c r="AW100" s="14" t="s">
        <v>31</v>
      </c>
      <c r="AX100" s="14" t="s">
        <v>70</v>
      </c>
      <c r="AY100" s="249" t="s">
        <v>157</v>
      </c>
    </row>
    <row r="101" s="13" customFormat="1">
      <c r="A101" s="13"/>
      <c r="B101" s="228"/>
      <c r="C101" s="229"/>
      <c r="D101" s="230" t="s">
        <v>166</v>
      </c>
      <c r="E101" s="231" t="s">
        <v>19</v>
      </c>
      <c r="F101" s="232" t="s">
        <v>540</v>
      </c>
      <c r="G101" s="229"/>
      <c r="H101" s="231" t="s">
        <v>19</v>
      </c>
      <c r="I101" s="233"/>
      <c r="J101" s="229"/>
      <c r="K101" s="229"/>
      <c r="L101" s="234"/>
      <c r="M101" s="235"/>
      <c r="N101" s="236"/>
      <c r="O101" s="236"/>
      <c r="P101" s="236"/>
      <c r="Q101" s="236"/>
      <c r="R101" s="236"/>
      <c r="S101" s="236"/>
      <c r="T101" s="237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38" t="s">
        <v>166</v>
      </c>
      <c r="AU101" s="238" t="s">
        <v>70</v>
      </c>
      <c r="AV101" s="13" t="s">
        <v>77</v>
      </c>
      <c r="AW101" s="13" t="s">
        <v>31</v>
      </c>
      <c r="AX101" s="13" t="s">
        <v>70</v>
      </c>
      <c r="AY101" s="238" t="s">
        <v>157</v>
      </c>
    </row>
    <row r="102" s="14" customFormat="1">
      <c r="A102" s="14"/>
      <c r="B102" s="239"/>
      <c r="C102" s="240"/>
      <c r="D102" s="230" t="s">
        <v>166</v>
      </c>
      <c r="E102" s="241" t="s">
        <v>19</v>
      </c>
      <c r="F102" s="242" t="s">
        <v>541</v>
      </c>
      <c r="G102" s="240"/>
      <c r="H102" s="243">
        <v>0.495</v>
      </c>
      <c r="I102" s="244"/>
      <c r="J102" s="240"/>
      <c r="K102" s="240"/>
      <c r="L102" s="245"/>
      <c r="M102" s="246"/>
      <c r="N102" s="247"/>
      <c r="O102" s="247"/>
      <c r="P102" s="247"/>
      <c r="Q102" s="247"/>
      <c r="R102" s="247"/>
      <c r="S102" s="247"/>
      <c r="T102" s="248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T102" s="249" t="s">
        <v>166</v>
      </c>
      <c r="AU102" s="249" t="s">
        <v>70</v>
      </c>
      <c r="AV102" s="14" t="s">
        <v>79</v>
      </c>
      <c r="AW102" s="14" t="s">
        <v>31</v>
      </c>
      <c r="AX102" s="14" t="s">
        <v>70</v>
      </c>
      <c r="AY102" s="249" t="s">
        <v>157</v>
      </c>
    </row>
    <row r="103" s="13" customFormat="1">
      <c r="A103" s="13"/>
      <c r="B103" s="228"/>
      <c r="C103" s="229"/>
      <c r="D103" s="230" t="s">
        <v>166</v>
      </c>
      <c r="E103" s="231" t="s">
        <v>19</v>
      </c>
      <c r="F103" s="232" t="s">
        <v>542</v>
      </c>
      <c r="G103" s="229"/>
      <c r="H103" s="231" t="s">
        <v>19</v>
      </c>
      <c r="I103" s="233"/>
      <c r="J103" s="229"/>
      <c r="K103" s="229"/>
      <c r="L103" s="234"/>
      <c r="M103" s="235"/>
      <c r="N103" s="236"/>
      <c r="O103" s="236"/>
      <c r="P103" s="236"/>
      <c r="Q103" s="236"/>
      <c r="R103" s="236"/>
      <c r="S103" s="236"/>
      <c r="T103" s="237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38" t="s">
        <v>166</v>
      </c>
      <c r="AU103" s="238" t="s">
        <v>70</v>
      </c>
      <c r="AV103" s="13" t="s">
        <v>77</v>
      </c>
      <c r="AW103" s="13" t="s">
        <v>31</v>
      </c>
      <c r="AX103" s="13" t="s">
        <v>70</v>
      </c>
      <c r="AY103" s="238" t="s">
        <v>157</v>
      </c>
    </row>
    <row r="104" s="14" customFormat="1">
      <c r="A104" s="14"/>
      <c r="B104" s="239"/>
      <c r="C104" s="240"/>
      <c r="D104" s="230" t="s">
        <v>166</v>
      </c>
      <c r="E104" s="241" t="s">
        <v>19</v>
      </c>
      <c r="F104" s="242" t="s">
        <v>543</v>
      </c>
      <c r="G104" s="240"/>
      <c r="H104" s="243">
        <v>1.7</v>
      </c>
      <c r="I104" s="244"/>
      <c r="J104" s="240"/>
      <c r="K104" s="240"/>
      <c r="L104" s="245"/>
      <c r="M104" s="246"/>
      <c r="N104" s="247"/>
      <c r="O104" s="247"/>
      <c r="P104" s="247"/>
      <c r="Q104" s="247"/>
      <c r="R104" s="247"/>
      <c r="S104" s="247"/>
      <c r="T104" s="248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T104" s="249" t="s">
        <v>166</v>
      </c>
      <c r="AU104" s="249" t="s">
        <v>70</v>
      </c>
      <c r="AV104" s="14" t="s">
        <v>79</v>
      </c>
      <c r="AW104" s="14" t="s">
        <v>31</v>
      </c>
      <c r="AX104" s="14" t="s">
        <v>70</v>
      </c>
      <c r="AY104" s="249" t="s">
        <v>157</v>
      </c>
    </row>
    <row r="105" s="13" customFormat="1">
      <c r="A105" s="13"/>
      <c r="B105" s="228"/>
      <c r="C105" s="229"/>
      <c r="D105" s="230" t="s">
        <v>166</v>
      </c>
      <c r="E105" s="231" t="s">
        <v>19</v>
      </c>
      <c r="F105" s="232" t="s">
        <v>544</v>
      </c>
      <c r="G105" s="229"/>
      <c r="H105" s="231" t="s">
        <v>19</v>
      </c>
      <c r="I105" s="233"/>
      <c r="J105" s="229"/>
      <c r="K105" s="229"/>
      <c r="L105" s="234"/>
      <c r="M105" s="235"/>
      <c r="N105" s="236"/>
      <c r="O105" s="236"/>
      <c r="P105" s="236"/>
      <c r="Q105" s="236"/>
      <c r="R105" s="236"/>
      <c r="S105" s="236"/>
      <c r="T105" s="237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38" t="s">
        <v>166</v>
      </c>
      <c r="AU105" s="238" t="s">
        <v>70</v>
      </c>
      <c r="AV105" s="13" t="s">
        <v>77</v>
      </c>
      <c r="AW105" s="13" t="s">
        <v>31</v>
      </c>
      <c r="AX105" s="13" t="s">
        <v>70</v>
      </c>
      <c r="AY105" s="238" t="s">
        <v>157</v>
      </c>
    </row>
    <row r="106" s="14" customFormat="1">
      <c r="A106" s="14"/>
      <c r="B106" s="239"/>
      <c r="C106" s="240"/>
      <c r="D106" s="230" t="s">
        <v>166</v>
      </c>
      <c r="E106" s="241" t="s">
        <v>19</v>
      </c>
      <c r="F106" s="242" t="s">
        <v>545</v>
      </c>
      <c r="G106" s="240"/>
      <c r="H106" s="243">
        <v>0.20000000000000001</v>
      </c>
      <c r="I106" s="244"/>
      <c r="J106" s="240"/>
      <c r="K106" s="240"/>
      <c r="L106" s="245"/>
      <c r="M106" s="246"/>
      <c r="N106" s="247"/>
      <c r="O106" s="247"/>
      <c r="P106" s="247"/>
      <c r="Q106" s="247"/>
      <c r="R106" s="247"/>
      <c r="S106" s="247"/>
      <c r="T106" s="248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49" t="s">
        <v>166</v>
      </c>
      <c r="AU106" s="249" t="s">
        <v>70</v>
      </c>
      <c r="AV106" s="14" t="s">
        <v>79</v>
      </c>
      <c r="AW106" s="14" t="s">
        <v>31</v>
      </c>
      <c r="AX106" s="14" t="s">
        <v>70</v>
      </c>
      <c r="AY106" s="249" t="s">
        <v>157</v>
      </c>
    </row>
    <row r="107" s="13" customFormat="1">
      <c r="A107" s="13"/>
      <c r="B107" s="228"/>
      <c r="C107" s="229"/>
      <c r="D107" s="230" t="s">
        <v>166</v>
      </c>
      <c r="E107" s="231" t="s">
        <v>19</v>
      </c>
      <c r="F107" s="232" t="s">
        <v>546</v>
      </c>
      <c r="G107" s="229"/>
      <c r="H107" s="231" t="s">
        <v>19</v>
      </c>
      <c r="I107" s="233"/>
      <c r="J107" s="229"/>
      <c r="K107" s="229"/>
      <c r="L107" s="234"/>
      <c r="M107" s="235"/>
      <c r="N107" s="236"/>
      <c r="O107" s="236"/>
      <c r="P107" s="236"/>
      <c r="Q107" s="236"/>
      <c r="R107" s="236"/>
      <c r="S107" s="236"/>
      <c r="T107" s="237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38" t="s">
        <v>166</v>
      </c>
      <c r="AU107" s="238" t="s">
        <v>70</v>
      </c>
      <c r="AV107" s="13" t="s">
        <v>77</v>
      </c>
      <c r="AW107" s="13" t="s">
        <v>31</v>
      </c>
      <c r="AX107" s="13" t="s">
        <v>70</v>
      </c>
      <c r="AY107" s="238" t="s">
        <v>157</v>
      </c>
    </row>
    <row r="108" s="14" customFormat="1">
      <c r="A108" s="14"/>
      <c r="B108" s="239"/>
      <c r="C108" s="240"/>
      <c r="D108" s="230" t="s">
        <v>166</v>
      </c>
      <c r="E108" s="241" t="s">
        <v>19</v>
      </c>
      <c r="F108" s="242" t="s">
        <v>237</v>
      </c>
      <c r="G108" s="240"/>
      <c r="H108" s="243">
        <v>0.69999999999999996</v>
      </c>
      <c r="I108" s="244"/>
      <c r="J108" s="240"/>
      <c r="K108" s="240"/>
      <c r="L108" s="245"/>
      <c r="M108" s="246"/>
      <c r="N108" s="247"/>
      <c r="O108" s="247"/>
      <c r="P108" s="247"/>
      <c r="Q108" s="247"/>
      <c r="R108" s="247"/>
      <c r="S108" s="247"/>
      <c r="T108" s="248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T108" s="249" t="s">
        <v>166</v>
      </c>
      <c r="AU108" s="249" t="s">
        <v>70</v>
      </c>
      <c r="AV108" s="14" t="s">
        <v>79</v>
      </c>
      <c r="AW108" s="14" t="s">
        <v>31</v>
      </c>
      <c r="AX108" s="14" t="s">
        <v>70</v>
      </c>
      <c r="AY108" s="249" t="s">
        <v>157</v>
      </c>
    </row>
    <row r="109" s="13" customFormat="1">
      <c r="A109" s="13"/>
      <c r="B109" s="228"/>
      <c r="C109" s="229"/>
      <c r="D109" s="230" t="s">
        <v>166</v>
      </c>
      <c r="E109" s="231" t="s">
        <v>19</v>
      </c>
      <c r="F109" s="232" t="s">
        <v>547</v>
      </c>
      <c r="G109" s="229"/>
      <c r="H109" s="231" t="s">
        <v>19</v>
      </c>
      <c r="I109" s="233"/>
      <c r="J109" s="229"/>
      <c r="K109" s="229"/>
      <c r="L109" s="234"/>
      <c r="M109" s="235"/>
      <c r="N109" s="236"/>
      <c r="O109" s="236"/>
      <c r="P109" s="236"/>
      <c r="Q109" s="236"/>
      <c r="R109" s="236"/>
      <c r="S109" s="236"/>
      <c r="T109" s="237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38" t="s">
        <v>166</v>
      </c>
      <c r="AU109" s="238" t="s">
        <v>70</v>
      </c>
      <c r="AV109" s="13" t="s">
        <v>77</v>
      </c>
      <c r="AW109" s="13" t="s">
        <v>31</v>
      </c>
      <c r="AX109" s="13" t="s">
        <v>70</v>
      </c>
      <c r="AY109" s="238" t="s">
        <v>157</v>
      </c>
    </row>
    <row r="110" s="14" customFormat="1">
      <c r="A110" s="14"/>
      <c r="B110" s="239"/>
      <c r="C110" s="240"/>
      <c r="D110" s="230" t="s">
        <v>166</v>
      </c>
      <c r="E110" s="241" t="s">
        <v>19</v>
      </c>
      <c r="F110" s="242" t="s">
        <v>548</v>
      </c>
      <c r="G110" s="240"/>
      <c r="H110" s="243">
        <v>0.92000000000000004</v>
      </c>
      <c r="I110" s="244"/>
      <c r="J110" s="240"/>
      <c r="K110" s="240"/>
      <c r="L110" s="245"/>
      <c r="M110" s="246"/>
      <c r="N110" s="247"/>
      <c r="O110" s="247"/>
      <c r="P110" s="247"/>
      <c r="Q110" s="247"/>
      <c r="R110" s="247"/>
      <c r="S110" s="247"/>
      <c r="T110" s="248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T110" s="249" t="s">
        <v>166</v>
      </c>
      <c r="AU110" s="249" t="s">
        <v>70</v>
      </c>
      <c r="AV110" s="14" t="s">
        <v>79</v>
      </c>
      <c r="AW110" s="14" t="s">
        <v>31</v>
      </c>
      <c r="AX110" s="14" t="s">
        <v>70</v>
      </c>
      <c r="AY110" s="249" t="s">
        <v>157</v>
      </c>
    </row>
    <row r="111" s="13" customFormat="1">
      <c r="A111" s="13"/>
      <c r="B111" s="228"/>
      <c r="C111" s="229"/>
      <c r="D111" s="230" t="s">
        <v>166</v>
      </c>
      <c r="E111" s="231" t="s">
        <v>19</v>
      </c>
      <c r="F111" s="232" t="s">
        <v>549</v>
      </c>
      <c r="G111" s="229"/>
      <c r="H111" s="231" t="s">
        <v>19</v>
      </c>
      <c r="I111" s="233"/>
      <c r="J111" s="229"/>
      <c r="K111" s="229"/>
      <c r="L111" s="234"/>
      <c r="M111" s="235"/>
      <c r="N111" s="236"/>
      <c r="O111" s="236"/>
      <c r="P111" s="236"/>
      <c r="Q111" s="236"/>
      <c r="R111" s="236"/>
      <c r="S111" s="236"/>
      <c r="T111" s="237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38" t="s">
        <v>166</v>
      </c>
      <c r="AU111" s="238" t="s">
        <v>70</v>
      </c>
      <c r="AV111" s="13" t="s">
        <v>77</v>
      </c>
      <c r="AW111" s="13" t="s">
        <v>31</v>
      </c>
      <c r="AX111" s="13" t="s">
        <v>70</v>
      </c>
      <c r="AY111" s="238" t="s">
        <v>157</v>
      </c>
    </row>
    <row r="112" s="14" customFormat="1">
      <c r="A112" s="14"/>
      <c r="B112" s="239"/>
      <c r="C112" s="240"/>
      <c r="D112" s="230" t="s">
        <v>166</v>
      </c>
      <c r="E112" s="241" t="s">
        <v>19</v>
      </c>
      <c r="F112" s="242" t="s">
        <v>550</v>
      </c>
      <c r="G112" s="240"/>
      <c r="H112" s="243">
        <v>0.14999999999999999</v>
      </c>
      <c r="I112" s="244"/>
      <c r="J112" s="240"/>
      <c r="K112" s="240"/>
      <c r="L112" s="245"/>
      <c r="M112" s="246"/>
      <c r="N112" s="247"/>
      <c r="O112" s="247"/>
      <c r="P112" s="247"/>
      <c r="Q112" s="247"/>
      <c r="R112" s="247"/>
      <c r="S112" s="247"/>
      <c r="T112" s="248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T112" s="249" t="s">
        <v>166</v>
      </c>
      <c r="AU112" s="249" t="s">
        <v>70</v>
      </c>
      <c r="AV112" s="14" t="s">
        <v>79</v>
      </c>
      <c r="AW112" s="14" t="s">
        <v>31</v>
      </c>
      <c r="AX112" s="14" t="s">
        <v>70</v>
      </c>
      <c r="AY112" s="249" t="s">
        <v>157</v>
      </c>
    </row>
    <row r="113" s="13" customFormat="1">
      <c r="A113" s="13"/>
      <c r="B113" s="228"/>
      <c r="C113" s="229"/>
      <c r="D113" s="230" t="s">
        <v>166</v>
      </c>
      <c r="E113" s="231" t="s">
        <v>19</v>
      </c>
      <c r="F113" s="232" t="s">
        <v>551</v>
      </c>
      <c r="G113" s="229"/>
      <c r="H113" s="231" t="s">
        <v>19</v>
      </c>
      <c r="I113" s="233"/>
      <c r="J113" s="229"/>
      <c r="K113" s="229"/>
      <c r="L113" s="234"/>
      <c r="M113" s="235"/>
      <c r="N113" s="236"/>
      <c r="O113" s="236"/>
      <c r="P113" s="236"/>
      <c r="Q113" s="236"/>
      <c r="R113" s="236"/>
      <c r="S113" s="236"/>
      <c r="T113" s="237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38" t="s">
        <v>166</v>
      </c>
      <c r="AU113" s="238" t="s">
        <v>70</v>
      </c>
      <c r="AV113" s="13" t="s">
        <v>77</v>
      </c>
      <c r="AW113" s="13" t="s">
        <v>31</v>
      </c>
      <c r="AX113" s="13" t="s">
        <v>70</v>
      </c>
      <c r="AY113" s="238" t="s">
        <v>157</v>
      </c>
    </row>
    <row r="114" s="14" customFormat="1">
      <c r="A114" s="14"/>
      <c r="B114" s="239"/>
      <c r="C114" s="240"/>
      <c r="D114" s="230" t="s">
        <v>166</v>
      </c>
      <c r="E114" s="241" t="s">
        <v>19</v>
      </c>
      <c r="F114" s="242" t="s">
        <v>552</v>
      </c>
      <c r="G114" s="240"/>
      <c r="H114" s="243">
        <v>0.34000000000000002</v>
      </c>
      <c r="I114" s="244"/>
      <c r="J114" s="240"/>
      <c r="K114" s="240"/>
      <c r="L114" s="245"/>
      <c r="M114" s="246"/>
      <c r="N114" s="247"/>
      <c r="O114" s="247"/>
      <c r="P114" s="247"/>
      <c r="Q114" s="247"/>
      <c r="R114" s="247"/>
      <c r="S114" s="247"/>
      <c r="T114" s="248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T114" s="249" t="s">
        <v>166</v>
      </c>
      <c r="AU114" s="249" t="s">
        <v>70</v>
      </c>
      <c r="AV114" s="14" t="s">
        <v>79</v>
      </c>
      <c r="AW114" s="14" t="s">
        <v>31</v>
      </c>
      <c r="AX114" s="14" t="s">
        <v>70</v>
      </c>
      <c r="AY114" s="249" t="s">
        <v>157</v>
      </c>
    </row>
    <row r="115" s="13" customFormat="1">
      <c r="A115" s="13"/>
      <c r="B115" s="228"/>
      <c r="C115" s="229"/>
      <c r="D115" s="230" t="s">
        <v>166</v>
      </c>
      <c r="E115" s="231" t="s">
        <v>19</v>
      </c>
      <c r="F115" s="232" t="s">
        <v>553</v>
      </c>
      <c r="G115" s="229"/>
      <c r="H115" s="231" t="s">
        <v>19</v>
      </c>
      <c r="I115" s="233"/>
      <c r="J115" s="229"/>
      <c r="K115" s="229"/>
      <c r="L115" s="234"/>
      <c r="M115" s="235"/>
      <c r="N115" s="236"/>
      <c r="O115" s="236"/>
      <c r="P115" s="236"/>
      <c r="Q115" s="236"/>
      <c r="R115" s="236"/>
      <c r="S115" s="236"/>
      <c r="T115" s="237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38" t="s">
        <v>166</v>
      </c>
      <c r="AU115" s="238" t="s">
        <v>70</v>
      </c>
      <c r="AV115" s="13" t="s">
        <v>77</v>
      </c>
      <c r="AW115" s="13" t="s">
        <v>31</v>
      </c>
      <c r="AX115" s="13" t="s">
        <v>70</v>
      </c>
      <c r="AY115" s="238" t="s">
        <v>157</v>
      </c>
    </row>
    <row r="116" s="14" customFormat="1">
      <c r="A116" s="14"/>
      <c r="B116" s="239"/>
      <c r="C116" s="240"/>
      <c r="D116" s="230" t="s">
        <v>166</v>
      </c>
      <c r="E116" s="241" t="s">
        <v>19</v>
      </c>
      <c r="F116" s="242" t="s">
        <v>535</v>
      </c>
      <c r="G116" s="240"/>
      <c r="H116" s="243">
        <v>0.29999999999999999</v>
      </c>
      <c r="I116" s="244"/>
      <c r="J116" s="240"/>
      <c r="K116" s="240"/>
      <c r="L116" s="245"/>
      <c r="M116" s="246"/>
      <c r="N116" s="247"/>
      <c r="O116" s="247"/>
      <c r="P116" s="247"/>
      <c r="Q116" s="247"/>
      <c r="R116" s="247"/>
      <c r="S116" s="247"/>
      <c r="T116" s="248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T116" s="249" t="s">
        <v>166</v>
      </c>
      <c r="AU116" s="249" t="s">
        <v>70</v>
      </c>
      <c r="AV116" s="14" t="s">
        <v>79</v>
      </c>
      <c r="AW116" s="14" t="s">
        <v>31</v>
      </c>
      <c r="AX116" s="14" t="s">
        <v>70</v>
      </c>
      <c r="AY116" s="249" t="s">
        <v>157</v>
      </c>
    </row>
    <row r="117" s="13" customFormat="1">
      <c r="A117" s="13"/>
      <c r="B117" s="228"/>
      <c r="C117" s="229"/>
      <c r="D117" s="230" t="s">
        <v>166</v>
      </c>
      <c r="E117" s="231" t="s">
        <v>19</v>
      </c>
      <c r="F117" s="232" t="s">
        <v>554</v>
      </c>
      <c r="G117" s="229"/>
      <c r="H117" s="231" t="s">
        <v>19</v>
      </c>
      <c r="I117" s="233"/>
      <c r="J117" s="229"/>
      <c r="K117" s="229"/>
      <c r="L117" s="234"/>
      <c r="M117" s="235"/>
      <c r="N117" s="236"/>
      <c r="O117" s="236"/>
      <c r="P117" s="236"/>
      <c r="Q117" s="236"/>
      <c r="R117" s="236"/>
      <c r="S117" s="236"/>
      <c r="T117" s="237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38" t="s">
        <v>166</v>
      </c>
      <c r="AU117" s="238" t="s">
        <v>70</v>
      </c>
      <c r="AV117" s="13" t="s">
        <v>77</v>
      </c>
      <c r="AW117" s="13" t="s">
        <v>31</v>
      </c>
      <c r="AX117" s="13" t="s">
        <v>70</v>
      </c>
      <c r="AY117" s="238" t="s">
        <v>157</v>
      </c>
    </row>
    <row r="118" s="14" customFormat="1">
      <c r="A118" s="14"/>
      <c r="B118" s="239"/>
      <c r="C118" s="240"/>
      <c r="D118" s="230" t="s">
        <v>166</v>
      </c>
      <c r="E118" s="241" t="s">
        <v>19</v>
      </c>
      <c r="F118" s="242" t="s">
        <v>555</v>
      </c>
      <c r="G118" s="240"/>
      <c r="H118" s="243">
        <v>0.5</v>
      </c>
      <c r="I118" s="244"/>
      <c r="J118" s="240"/>
      <c r="K118" s="240"/>
      <c r="L118" s="245"/>
      <c r="M118" s="246"/>
      <c r="N118" s="247"/>
      <c r="O118" s="247"/>
      <c r="P118" s="247"/>
      <c r="Q118" s="247"/>
      <c r="R118" s="247"/>
      <c r="S118" s="247"/>
      <c r="T118" s="248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T118" s="249" t="s">
        <v>166</v>
      </c>
      <c r="AU118" s="249" t="s">
        <v>70</v>
      </c>
      <c r="AV118" s="14" t="s">
        <v>79</v>
      </c>
      <c r="AW118" s="14" t="s">
        <v>31</v>
      </c>
      <c r="AX118" s="14" t="s">
        <v>70</v>
      </c>
      <c r="AY118" s="249" t="s">
        <v>157</v>
      </c>
    </row>
    <row r="119" s="13" customFormat="1">
      <c r="A119" s="13"/>
      <c r="B119" s="228"/>
      <c r="C119" s="229"/>
      <c r="D119" s="230" t="s">
        <v>166</v>
      </c>
      <c r="E119" s="231" t="s">
        <v>19</v>
      </c>
      <c r="F119" s="232" t="s">
        <v>556</v>
      </c>
      <c r="G119" s="229"/>
      <c r="H119" s="231" t="s">
        <v>19</v>
      </c>
      <c r="I119" s="233"/>
      <c r="J119" s="229"/>
      <c r="K119" s="229"/>
      <c r="L119" s="234"/>
      <c r="M119" s="235"/>
      <c r="N119" s="236"/>
      <c r="O119" s="236"/>
      <c r="P119" s="236"/>
      <c r="Q119" s="236"/>
      <c r="R119" s="236"/>
      <c r="S119" s="236"/>
      <c r="T119" s="237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38" t="s">
        <v>166</v>
      </c>
      <c r="AU119" s="238" t="s">
        <v>70</v>
      </c>
      <c r="AV119" s="13" t="s">
        <v>77</v>
      </c>
      <c r="AW119" s="13" t="s">
        <v>31</v>
      </c>
      <c r="AX119" s="13" t="s">
        <v>70</v>
      </c>
      <c r="AY119" s="238" t="s">
        <v>157</v>
      </c>
    </row>
    <row r="120" s="14" customFormat="1">
      <c r="A120" s="14"/>
      <c r="B120" s="239"/>
      <c r="C120" s="240"/>
      <c r="D120" s="230" t="s">
        <v>166</v>
      </c>
      <c r="E120" s="241" t="s">
        <v>19</v>
      </c>
      <c r="F120" s="242" t="s">
        <v>555</v>
      </c>
      <c r="G120" s="240"/>
      <c r="H120" s="243">
        <v>0.5</v>
      </c>
      <c r="I120" s="244"/>
      <c r="J120" s="240"/>
      <c r="K120" s="240"/>
      <c r="L120" s="245"/>
      <c r="M120" s="246"/>
      <c r="N120" s="247"/>
      <c r="O120" s="247"/>
      <c r="P120" s="247"/>
      <c r="Q120" s="247"/>
      <c r="R120" s="247"/>
      <c r="S120" s="247"/>
      <c r="T120" s="248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T120" s="249" t="s">
        <v>166</v>
      </c>
      <c r="AU120" s="249" t="s">
        <v>70</v>
      </c>
      <c r="AV120" s="14" t="s">
        <v>79</v>
      </c>
      <c r="AW120" s="14" t="s">
        <v>31</v>
      </c>
      <c r="AX120" s="14" t="s">
        <v>70</v>
      </c>
      <c r="AY120" s="249" t="s">
        <v>157</v>
      </c>
    </row>
    <row r="121" s="13" customFormat="1">
      <c r="A121" s="13"/>
      <c r="B121" s="228"/>
      <c r="C121" s="229"/>
      <c r="D121" s="230" t="s">
        <v>166</v>
      </c>
      <c r="E121" s="231" t="s">
        <v>19</v>
      </c>
      <c r="F121" s="232" t="s">
        <v>557</v>
      </c>
      <c r="G121" s="229"/>
      <c r="H121" s="231" t="s">
        <v>19</v>
      </c>
      <c r="I121" s="233"/>
      <c r="J121" s="229"/>
      <c r="K121" s="229"/>
      <c r="L121" s="234"/>
      <c r="M121" s="235"/>
      <c r="N121" s="236"/>
      <c r="O121" s="236"/>
      <c r="P121" s="236"/>
      <c r="Q121" s="236"/>
      <c r="R121" s="236"/>
      <c r="S121" s="236"/>
      <c r="T121" s="237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38" t="s">
        <v>166</v>
      </c>
      <c r="AU121" s="238" t="s">
        <v>70</v>
      </c>
      <c r="AV121" s="13" t="s">
        <v>77</v>
      </c>
      <c r="AW121" s="13" t="s">
        <v>31</v>
      </c>
      <c r="AX121" s="13" t="s">
        <v>70</v>
      </c>
      <c r="AY121" s="238" t="s">
        <v>157</v>
      </c>
    </row>
    <row r="122" s="14" customFormat="1">
      <c r="A122" s="14"/>
      <c r="B122" s="239"/>
      <c r="C122" s="240"/>
      <c r="D122" s="230" t="s">
        <v>166</v>
      </c>
      <c r="E122" s="241" t="s">
        <v>19</v>
      </c>
      <c r="F122" s="242" t="s">
        <v>550</v>
      </c>
      <c r="G122" s="240"/>
      <c r="H122" s="243">
        <v>0.14999999999999999</v>
      </c>
      <c r="I122" s="244"/>
      <c r="J122" s="240"/>
      <c r="K122" s="240"/>
      <c r="L122" s="245"/>
      <c r="M122" s="246"/>
      <c r="N122" s="247"/>
      <c r="O122" s="247"/>
      <c r="P122" s="247"/>
      <c r="Q122" s="247"/>
      <c r="R122" s="247"/>
      <c r="S122" s="247"/>
      <c r="T122" s="248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49" t="s">
        <v>166</v>
      </c>
      <c r="AU122" s="249" t="s">
        <v>70</v>
      </c>
      <c r="AV122" s="14" t="s">
        <v>79</v>
      </c>
      <c r="AW122" s="14" t="s">
        <v>31</v>
      </c>
      <c r="AX122" s="14" t="s">
        <v>70</v>
      </c>
      <c r="AY122" s="249" t="s">
        <v>157</v>
      </c>
    </row>
    <row r="123" s="13" customFormat="1">
      <c r="A123" s="13"/>
      <c r="B123" s="228"/>
      <c r="C123" s="229"/>
      <c r="D123" s="230" t="s">
        <v>166</v>
      </c>
      <c r="E123" s="231" t="s">
        <v>19</v>
      </c>
      <c r="F123" s="232" t="s">
        <v>558</v>
      </c>
      <c r="G123" s="229"/>
      <c r="H123" s="231" t="s">
        <v>19</v>
      </c>
      <c r="I123" s="233"/>
      <c r="J123" s="229"/>
      <c r="K123" s="229"/>
      <c r="L123" s="234"/>
      <c r="M123" s="235"/>
      <c r="N123" s="236"/>
      <c r="O123" s="236"/>
      <c r="P123" s="236"/>
      <c r="Q123" s="236"/>
      <c r="R123" s="236"/>
      <c r="S123" s="236"/>
      <c r="T123" s="237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38" t="s">
        <v>166</v>
      </c>
      <c r="AU123" s="238" t="s">
        <v>70</v>
      </c>
      <c r="AV123" s="13" t="s">
        <v>77</v>
      </c>
      <c r="AW123" s="13" t="s">
        <v>31</v>
      </c>
      <c r="AX123" s="13" t="s">
        <v>70</v>
      </c>
      <c r="AY123" s="238" t="s">
        <v>157</v>
      </c>
    </row>
    <row r="124" s="14" customFormat="1">
      <c r="A124" s="14"/>
      <c r="B124" s="239"/>
      <c r="C124" s="240"/>
      <c r="D124" s="230" t="s">
        <v>166</v>
      </c>
      <c r="E124" s="241" t="s">
        <v>19</v>
      </c>
      <c r="F124" s="242" t="s">
        <v>559</v>
      </c>
      <c r="G124" s="240"/>
      <c r="H124" s="243">
        <v>2</v>
      </c>
      <c r="I124" s="244"/>
      <c r="J124" s="240"/>
      <c r="K124" s="240"/>
      <c r="L124" s="245"/>
      <c r="M124" s="246"/>
      <c r="N124" s="247"/>
      <c r="O124" s="247"/>
      <c r="P124" s="247"/>
      <c r="Q124" s="247"/>
      <c r="R124" s="247"/>
      <c r="S124" s="247"/>
      <c r="T124" s="248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49" t="s">
        <v>166</v>
      </c>
      <c r="AU124" s="249" t="s">
        <v>70</v>
      </c>
      <c r="AV124" s="14" t="s">
        <v>79</v>
      </c>
      <c r="AW124" s="14" t="s">
        <v>31</v>
      </c>
      <c r="AX124" s="14" t="s">
        <v>70</v>
      </c>
      <c r="AY124" s="249" t="s">
        <v>157</v>
      </c>
    </row>
    <row r="125" s="13" customFormat="1">
      <c r="A125" s="13"/>
      <c r="B125" s="228"/>
      <c r="C125" s="229"/>
      <c r="D125" s="230" t="s">
        <v>166</v>
      </c>
      <c r="E125" s="231" t="s">
        <v>19</v>
      </c>
      <c r="F125" s="232" t="s">
        <v>560</v>
      </c>
      <c r="G125" s="229"/>
      <c r="H125" s="231" t="s">
        <v>19</v>
      </c>
      <c r="I125" s="233"/>
      <c r="J125" s="229"/>
      <c r="K125" s="229"/>
      <c r="L125" s="234"/>
      <c r="M125" s="235"/>
      <c r="N125" s="236"/>
      <c r="O125" s="236"/>
      <c r="P125" s="236"/>
      <c r="Q125" s="236"/>
      <c r="R125" s="236"/>
      <c r="S125" s="236"/>
      <c r="T125" s="237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38" t="s">
        <v>166</v>
      </c>
      <c r="AU125" s="238" t="s">
        <v>70</v>
      </c>
      <c r="AV125" s="13" t="s">
        <v>77</v>
      </c>
      <c r="AW125" s="13" t="s">
        <v>31</v>
      </c>
      <c r="AX125" s="13" t="s">
        <v>70</v>
      </c>
      <c r="AY125" s="238" t="s">
        <v>157</v>
      </c>
    </row>
    <row r="126" s="14" customFormat="1">
      <c r="A126" s="14"/>
      <c r="B126" s="239"/>
      <c r="C126" s="240"/>
      <c r="D126" s="230" t="s">
        <v>166</v>
      </c>
      <c r="E126" s="241" t="s">
        <v>19</v>
      </c>
      <c r="F126" s="242" t="s">
        <v>561</v>
      </c>
      <c r="G126" s="240"/>
      <c r="H126" s="243">
        <v>1.05</v>
      </c>
      <c r="I126" s="244"/>
      <c r="J126" s="240"/>
      <c r="K126" s="240"/>
      <c r="L126" s="245"/>
      <c r="M126" s="246"/>
      <c r="N126" s="247"/>
      <c r="O126" s="247"/>
      <c r="P126" s="247"/>
      <c r="Q126" s="247"/>
      <c r="R126" s="247"/>
      <c r="S126" s="247"/>
      <c r="T126" s="248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49" t="s">
        <v>166</v>
      </c>
      <c r="AU126" s="249" t="s">
        <v>70</v>
      </c>
      <c r="AV126" s="14" t="s">
        <v>79</v>
      </c>
      <c r="AW126" s="14" t="s">
        <v>31</v>
      </c>
      <c r="AX126" s="14" t="s">
        <v>70</v>
      </c>
      <c r="AY126" s="249" t="s">
        <v>157</v>
      </c>
    </row>
    <row r="127" s="13" customFormat="1">
      <c r="A127" s="13"/>
      <c r="B127" s="228"/>
      <c r="C127" s="229"/>
      <c r="D127" s="230" t="s">
        <v>166</v>
      </c>
      <c r="E127" s="231" t="s">
        <v>19</v>
      </c>
      <c r="F127" s="232" t="s">
        <v>562</v>
      </c>
      <c r="G127" s="229"/>
      <c r="H127" s="231" t="s">
        <v>19</v>
      </c>
      <c r="I127" s="233"/>
      <c r="J127" s="229"/>
      <c r="K127" s="229"/>
      <c r="L127" s="234"/>
      <c r="M127" s="235"/>
      <c r="N127" s="236"/>
      <c r="O127" s="236"/>
      <c r="P127" s="236"/>
      <c r="Q127" s="236"/>
      <c r="R127" s="236"/>
      <c r="S127" s="236"/>
      <c r="T127" s="237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38" t="s">
        <v>166</v>
      </c>
      <c r="AU127" s="238" t="s">
        <v>70</v>
      </c>
      <c r="AV127" s="13" t="s">
        <v>77</v>
      </c>
      <c r="AW127" s="13" t="s">
        <v>31</v>
      </c>
      <c r="AX127" s="13" t="s">
        <v>70</v>
      </c>
      <c r="AY127" s="238" t="s">
        <v>157</v>
      </c>
    </row>
    <row r="128" s="14" customFormat="1">
      <c r="A128" s="14"/>
      <c r="B128" s="239"/>
      <c r="C128" s="240"/>
      <c r="D128" s="230" t="s">
        <v>166</v>
      </c>
      <c r="E128" s="241" t="s">
        <v>19</v>
      </c>
      <c r="F128" s="242" t="s">
        <v>563</v>
      </c>
      <c r="G128" s="240"/>
      <c r="H128" s="243">
        <v>0.81999999999999995</v>
      </c>
      <c r="I128" s="244"/>
      <c r="J128" s="240"/>
      <c r="K128" s="240"/>
      <c r="L128" s="245"/>
      <c r="M128" s="246"/>
      <c r="N128" s="247"/>
      <c r="O128" s="247"/>
      <c r="P128" s="247"/>
      <c r="Q128" s="247"/>
      <c r="R128" s="247"/>
      <c r="S128" s="247"/>
      <c r="T128" s="248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49" t="s">
        <v>166</v>
      </c>
      <c r="AU128" s="249" t="s">
        <v>70</v>
      </c>
      <c r="AV128" s="14" t="s">
        <v>79</v>
      </c>
      <c r="AW128" s="14" t="s">
        <v>31</v>
      </c>
      <c r="AX128" s="14" t="s">
        <v>70</v>
      </c>
      <c r="AY128" s="249" t="s">
        <v>157</v>
      </c>
    </row>
    <row r="129" s="13" customFormat="1">
      <c r="A129" s="13"/>
      <c r="B129" s="228"/>
      <c r="C129" s="229"/>
      <c r="D129" s="230" t="s">
        <v>166</v>
      </c>
      <c r="E129" s="231" t="s">
        <v>19</v>
      </c>
      <c r="F129" s="232" t="s">
        <v>564</v>
      </c>
      <c r="G129" s="229"/>
      <c r="H129" s="231" t="s">
        <v>19</v>
      </c>
      <c r="I129" s="233"/>
      <c r="J129" s="229"/>
      <c r="K129" s="229"/>
      <c r="L129" s="234"/>
      <c r="M129" s="235"/>
      <c r="N129" s="236"/>
      <c r="O129" s="236"/>
      <c r="P129" s="236"/>
      <c r="Q129" s="236"/>
      <c r="R129" s="236"/>
      <c r="S129" s="236"/>
      <c r="T129" s="237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38" t="s">
        <v>166</v>
      </c>
      <c r="AU129" s="238" t="s">
        <v>70</v>
      </c>
      <c r="AV129" s="13" t="s">
        <v>77</v>
      </c>
      <c r="AW129" s="13" t="s">
        <v>31</v>
      </c>
      <c r="AX129" s="13" t="s">
        <v>70</v>
      </c>
      <c r="AY129" s="238" t="s">
        <v>157</v>
      </c>
    </row>
    <row r="130" s="14" customFormat="1">
      <c r="A130" s="14"/>
      <c r="B130" s="239"/>
      <c r="C130" s="240"/>
      <c r="D130" s="230" t="s">
        <v>166</v>
      </c>
      <c r="E130" s="241" t="s">
        <v>19</v>
      </c>
      <c r="F130" s="242" t="s">
        <v>565</v>
      </c>
      <c r="G130" s="240"/>
      <c r="H130" s="243">
        <v>0.87</v>
      </c>
      <c r="I130" s="244"/>
      <c r="J130" s="240"/>
      <c r="K130" s="240"/>
      <c r="L130" s="245"/>
      <c r="M130" s="246"/>
      <c r="N130" s="247"/>
      <c r="O130" s="247"/>
      <c r="P130" s="247"/>
      <c r="Q130" s="247"/>
      <c r="R130" s="247"/>
      <c r="S130" s="247"/>
      <c r="T130" s="248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49" t="s">
        <v>166</v>
      </c>
      <c r="AU130" s="249" t="s">
        <v>70</v>
      </c>
      <c r="AV130" s="14" t="s">
        <v>79</v>
      </c>
      <c r="AW130" s="14" t="s">
        <v>31</v>
      </c>
      <c r="AX130" s="14" t="s">
        <v>70</v>
      </c>
      <c r="AY130" s="249" t="s">
        <v>157</v>
      </c>
    </row>
    <row r="131" s="13" customFormat="1">
      <c r="A131" s="13"/>
      <c r="B131" s="228"/>
      <c r="C131" s="229"/>
      <c r="D131" s="230" t="s">
        <v>166</v>
      </c>
      <c r="E131" s="231" t="s">
        <v>19</v>
      </c>
      <c r="F131" s="232" t="s">
        <v>566</v>
      </c>
      <c r="G131" s="229"/>
      <c r="H131" s="231" t="s">
        <v>19</v>
      </c>
      <c r="I131" s="233"/>
      <c r="J131" s="229"/>
      <c r="K131" s="229"/>
      <c r="L131" s="234"/>
      <c r="M131" s="235"/>
      <c r="N131" s="236"/>
      <c r="O131" s="236"/>
      <c r="P131" s="236"/>
      <c r="Q131" s="236"/>
      <c r="R131" s="236"/>
      <c r="S131" s="236"/>
      <c r="T131" s="237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38" t="s">
        <v>166</v>
      </c>
      <c r="AU131" s="238" t="s">
        <v>70</v>
      </c>
      <c r="AV131" s="13" t="s">
        <v>77</v>
      </c>
      <c r="AW131" s="13" t="s">
        <v>31</v>
      </c>
      <c r="AX131" s="13" t="s">
        <v>70</v>
      </c>
      <c r="AY131" s="238" t="s">
        <v>157</v>
      </c>
    </row>
    <row r="132" s="14" customFormat="1">
      <c r="A132" s="14"/>
      <c r="B132" s="239"/>
      <c r="C132" s="240"/>
      <c r="D132" s="230" t="s">
        <v>166</v>
      </c>
      <c r="E132" s="241" t="s">
        <v>19</v>
      </c>
      <c r="F132" s="242" t="s">
        <v>237</v>
      </c>
      <c r="G132" s="240"/>
      <c r="H132" s="243">
        <v>0.69999999999999996</v>
      </c>
      <c r="I132" s="244"/>
      <c r="J132" s="240"/>
      <c r="K132" s="240"/>
      <c r="L132" s="245"/>
      <c r="M132" s="246"/>
      <c r="N132" s="247"/>
      <c r="O132" s="247"/>
      <c r="P132" s="247"/>
      <c r="Q132" s="247"/>
      <c r="R132" s="247"/>
      <c r="S132" s="247"/>
      <c r="T132" s="248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49" t="s">
        <v>166</v>
      </c>
      <c r="AU132" s="249" t="s">
        <v>70</v>
      </c>
      <c r="AV132" s="14" t="s">
        <v>79</v>
      </c>
      <c r="AW132" s="14" t="s">
        <v>31</v>
      </c>
      <c r="AX132" s="14" t="s">
        <v>70</v>
      </c>
      <c r="AY132" s="249" t="s">
        <v>157</v>
      </c>
    </row>
    <row r="133" s="13" customFormat="1">
      <c r="A133" s="13"/>
      <c r="B133" s="228"/>
      <c r="C133" s="229"/>
      <c r="D133" s="230" t="s">
        <v>166</v>
      </c>
      <c r="E133" s="231" t="s">
        <v>19</v>
      </c>
      <c r="F133" s="232" t="s">
        <v>567</v>
      </c>
      <c r="G133" s="229"/>
      <c r="H133" s="231" t="s">
        <v>19</v>
      </c>
      <c r="I133" s="233"/>
      <c r="J133" s="229"/>
      <c r="K133" s="229"/>
      <c r="L133" s="234"/>
      <c r="M133" s="235"/>
      <c r="N133" s="236"/>
      <c r="O133" s="236"/>
      <c r="P133" s="236"/>
      <c r="Q133" s="236"/>
      <c r="R133" s="236"/>
      <c r="S133" s="236"/>
      <c r="T133" s="237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38" t="s">
        <v>166</v>
      </c>
      <c r="AU133" s="238" t="s">
        <v>70</v>
      </c>
      <c r="AV133" s="13" t="s">
        <v>77</v>
      </c>
      <c r="AW133" s="13" t="s">
        <v>31</v>
      </c>
      <c r="AX133" s="13" t="s">
        <v>70</v>
      </c>
      <c r="AY133" s="238" t="s">
        <v>157</v>
      </c>
    </row>
    <row r="134" s="14" customFormat="1">
      <c r="A134" s="14"/>
      <c r="B134" s="239"/>
      <c r="C134" s="240"/>
      <c r="D134" s="230" t="s">
        <v>166</v>
      </c>
      <c r="E134" s="241" t="s">
        <v>19</v>
      </c>
      <c r="F134" s="242" t="s">
        <v>550</v>
      </c>
      <c r="G134" s="240"/>
      <c r="H134" s="243">
        <v>0.14999999999999999</v>
      </c>
      <c r="I134" s="244"/>
      <c r="J134" s="240"/>
      <c r="K134" s="240"/>
      <c r="L134" s="245"/>
      <c r="M134" s="246"/>
      <c r="N134" s="247"/>
      <c r="O134" s="247"/>
      <c r="P134" s="247"/>
      <c r="Q134" s="247"/>
      <c r="R134" s="247"/>
      <c r="S134" s="247"/>
      <c r="T134" s="248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49" t="s">
        <v>166</v>
      </c>
      <c r="AU134" s="249" t="s">
        <v>70</v>
      </c>
      <c r="AV134" s="14" t="s">
        <v>79</v>
      </c>
      <c r="AW134" s="14" t="s">
        <v>31</v>
      </c>
      <c r="AX134" s="14" t="s">
        <v>70</v>
      </c>
      <c r="AY134" s="249" t="s">
        <v>157</v>
      </c>
    </row>
    <row r="135" s="13" customFormat="1">
      <c r="A135" s="13"/>
      <c r="B135" s="228"/>
      <c r="C135" s="229"/>
      <c r="D135" s="230" t="s">
        <v>166</v>
      </c>
      <c r="E135" s="231" t="s">
        <v>19</v>
      </c>
      <c r="F135" s="232" t="s">
        <v>568</v>
      </c>
      <c r="G135" s="229"/>
      <c r="H135" s="231" t="s">
        <v>19</v>
      </c>
      <c r="I135" s="233"/>
      <c r="J135" s="229"/>
      <c r="K135" s="229"/>
      <c r="L135" s="234"/>
      <c r="M135" s="235"/>
      <c r="N135" s="236"/>
      <c r="O135" s="236"/>
      <c r="P135" s="236"/>
      <c r="Q135" s="236"/>
      <c r="R135" s="236"/>
      <c r="S135" s="236"/>
      <c r="T135" s="237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38" t="s">
        <v>166</v>
      </c>
      <c r="AU135" s="238" t="s">
        <v>70</v>
      </c>
      <c r="AV135" s="13" t="s">
        <v>77</v>
      </c>
      <c r="AW135" s="13" t="s">
        <v>31</v>
      </c>
      <c r="AX135" s="13" t="s">
        <v>70</v>
      </c>
      <c r="AY135" s="238" t="s">
        <v>157</v>
      </c>
    </row>
    <row r="136" s="14" customFormat="1">
      <c r="A136" s="14"/>
      <c r="B136" s="239"/>
      <c r="C136" s="240"/>
      <c r="D136" s="230" t="s">
        <v>166</v>
      </c>
      <c r="E136" s="241" t="s">
        <v>19</v>
      </c>
      <c r="F136" s="242" t="s">
        <v>569</v>
      </c>
      <c r="G136" s="240"/>
      <c r="H136" s="243">
        <v>0.10000000000000001</v>
      </c>
      <c r="I136" s="244"/>
      <c r="J136" s="240"/>
      <c r="K136" s="240"/>
      <c r="L136" s="245"/>
      <c r="M136" s="246"/>
      <c r="N136" s="247"/>
      <c r="O136" s="247"/>
      <c r="P136" s="247"/>
      <c r="Q136" s="247"/>
      <c r="R136" s="247"/>
      <c r="S136" s="247"/>
      <c r="T136" s="248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49" t="s">
        <v>166</v>
      </c>
      <c r="AU136" s="249" t="s">
        <v>70</v>
      </c>
      <c r="AV136" s="14" t="s">
        <v>79</v>
      </c>
      <c r="AW136" s="14" t="s">
        <v>31</v>
      </c>
      <c r="AX136" s="14" t="s">
        <v>70</v>
      </c>
      <c r="AY136" s="249" t="s">
        <v>157</v>
      </c>
    </row>
    <row r="137" s="13" customFormat="1">
      <c r="A137" s="13"/>
      <c r="B137" s="228"/>
      <c r="C137" s="229"/>
      <c r="D137" s="230" t="s">
        <v>166</v>
      </c>
      <c r="E137" s="231" t="s">
        <v>19</v>
      </c>
      <c r="F137" s="232" t="s">
        <v>570</v>
      </c>
      <c r="G137" s="229"/>
      <c r="H137" s="231" t="s">
        <v>19</v>
      </c>
      <c r="I137" s="233"/>
      <c r="J137" s="229"/>
      <c r="K137" s="229"/>
      <c r="L137" s="234"/>
      <c r="M137" s="235"/>
      <c r="N137" s="236"/>
      <c r="O137" s="236"/>
      <c r="P137" s="236"/>
      <c r="Q137" s="236"/>
      <c r="R137" s="236"/>
      <c r="S137" s="236"/>
      <c r="T137" s="237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38" t="s">
        <v>166</v>
      </c>
      <c r="AU137" s="238" t="s">
        <v>70</v>
      </c>
      <c r="AV137" s="13" t="s">
        <v>77</v>
      </c>
      <c r="AW137" s="13" t="s">
        <v>31</v>
      </c>
      <c r="AX137" s="13" t="s">
        <v>70</v>
      </c>
      <c r="AY137" s="238" t="s">
        <v>157</v>
      </c>
    </row>
    <row r="138" s="14" customFormat="1">
      <c r="A138" s="14"/>
      <c r="B138" s="239"/>
      <c r="C138" s="240"/>
      <c r="D138" s="230" t="s">
        <v>166</v>
      </c>
      <c r="E138" s="241" t="s">
        <v>19</v>
      </c>
      <c r="F138" s="242" t="s">
        <v>571</v>
      </c>
      <c r="G138" s="240"/>
      <c r="H138" s="243">
        <v>0.59999999999999998</v>
      </c>
      <c r="I138" s="244"/>
      <c r="J138" s="240"/>
      <c r="K138" s="240"/>
      <c r="L138" s="245"/>
      <c r="M138" s="246"/>
      <c r="N138" s="247"/>
      <c r="O138" s="247"/>
      <c r="P138" s="247"/>
      <c r="Q138" s="247"/>
      <c r="R138" s="247"/>
      <c r="S138" s="247"/>
      <c r="T138" s="248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49" t="s">
        <v>166</v>
      </c>
      <c r="AU138" s="249" t="s">
        <v>70</v>
      </c>
      <c r="AV138" s="14" t="s">
        <v>79</v>
      </c>
      <c r="AW138" s="14" t="s">
        <v>31</v>
      </c>
      <c r="AX138" s="14" t="s">
        <v>70</v>
      </c>
      <c r="AY138" s="249" t="s">
        <v>157</v>
      </c>
    </row>
    <row r="139" s="13" customFormat="1">
      <c r="A139" s="13"/>
      <c r="B139" s="228"/>
      <c r="C139" s="229"/>
      <c r="D139" s="230" t="s">
        <v>166</v>
      </c>
      <c r="E139" s="231" t="s">
        <v>19</v>
      </c>
      <c r="F139" s="232" t="s">
        <v>572</v>
      </c>
      <c r="G139" s="229"/>
      <c r="H139" s="231" t="s">
        <v>19</v>
      </c>
      <c r="I139" s="233"/>
      <c r="J139" s="229"/>
      <c r="K139" s="229"/>
      <c r="L139" s="234"/>
      <c r="M139" s="235"/>
      <c r="N139" s="236"/>
      <c r="O139" s="236"/>
      <c r="P139" s="236"/>
      <c r="Q139" s="236"/>
      <c r="R139" s="236"/>
      <c r="S139" s="236"/>
      <c r="T139" s="237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38" t="s">
        <v>166</v>
      </c>
      <c r="AU139" s="238" t="s">
        <v>70</v>
      </c>
      <c r="AV139" s="13" t="s">
        <v>77</v>
      </c>
      <c r="AW139" s="13" t="s">
        <v>31</v>
      </c>
      <c r="AX139" s="13" t="s">
        <v>70</v>
      </c>
      <c r="AY139" s="238" t="s">
        <v>157</v>
      </c>
    </row>
    <row r="140" s="14" customFormat="1">
      <c r="A140" s="14"/>
      <c r="B140" s="239"/>
      <c r="C140" s="240"/>
      <c r="D140" s="230" t="s">
        <v>166</v>
      </c>
      <c r="E140" s="241" t="s">
        <v>19</v>
      </c>
      <c r="F140" s="242" t="s">
        <v>537</v>
      </c>
      <c r="G140" s="240"/>
      <c r="H140" s="243">
        <v>0.25</v>
      </c>
      <c r="I140" s="244"/>
      <c r="J140" s="240"/>
      <c r="K140" s="240"/>
      <c r="L140" s="245"/>
      <c r="M140" s="246"/>
      <c r="N140" s="247"/>
      <c r="O140" s="247"/>
      <c r="P140" s="247"/>
      <c r="Q140" s="247"/>
      <c r="R140" s="247"/>
      <c r="S140" s="247"/>
      <c r="T140" s="248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49" t="s">
        <v>166</v>
      </c>
      <c r="AU140" s="249" t="s">
        <v>70</v>
      </c>
      <c r="AV140" s="14" t="s">
        <v>79</v>
      </c>
      <c r="AW140" s="14" t="s">
        <v>31</v>
      </c>
      <c r="AX140" s="14" t="s">
        <v>70</v>
      </c>
      <c r="AY140" s="249" t="s">
        <v>157</v>
      </c>
    </row>
    <row r="141" s="13" customFormat="1">
      <c r="A141" s="13"/>
      <c r="B141" s="228"/>
      <c r="C141" s="229"/>
      <c r="D141" s="230" t="s">
        <v>166</v>
      </c>
      <c r="E141" s="231" t="s">
        <v>19</v>
      </c>
      <c r="F141" s="232" t="s">
        <v>573</v>
      </c>
      <c r="G141" s="229"/>
      <c r="H141" s="231" t="s">
        <v>19</v>
      </c>
      <c r="I141" s="233"/>
      <c r="J141" s="229"/>
      <c r="K141" s="229"/>
      <c r="L141" s="234"/>
      <c r="M141" s="235"/>
      <c r="N141" s="236"/>
      <c r="O141" s="236"/>
      <c r="P141" s="236"/>
      <c r="Q141" s="236"/>
      <c r="R141" s="236"/>
      <c r="S141" s="236"/>
      <c r="T141" s="237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38" t="s">
        <v>166</v>
      </c>
      <c r="AU141" s="238" t="s">
        <v>70</v>
      </c>
      <c r="AV141" s="13" t="s">
        <v>77</v>
      </c>
      <c r="AW141" s="13" t="s">
        <v>31</v>
      </c>
      <c r="AX141" s="13" t="s">
        <v>70</v>
      </c>
      <c r="AY141" s="238" t="s">
        <v>157</v>
      </c>
    </row>
    <row r="142" s="14" customFormat="1">
      <c r="A142" s="14"/>
      <c r="B142" s="239"/>
      <c r="C142" s="240"/>
      <c r="D142" s="230" t="s">
        <v>166</v>
      </c>
      <c r="E142" s="241" t="s">
        <v>19</v>
      </c>
      <c r="F142" s="242" t="s">
        <v>545</v>
      </c>
      <c r="G142" s="240"/>
      <c r="H142" s="243">
        <v>0.20000000000000001</v>
      </c>
      <c r="I142" s="244"/>
      <c r="J142" s="240"/>
      <c r="K142" s="240"/>
      <c r="L142" s="245"/>
      <c r="M142" s="246"/>
      <c r="N142" s="247"/>
      <c r="O142" s="247"/>
      <c r="P142" s="247"/>
      <c r="Q142" s="247"/>
      <c r="R142" s="247"/>
      <c r="S142" s="247"/>
      <c r="T142" s="248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49" t="s">
        <v>166</v>
      </c>
      <c r="AU142" s="249" t="s">
        <v>70</v>
      </c>
      <c r="AV142" s="14" t="s">
        <v>79</v>
      </c>
      <c r="AW142" s="14" t="s">
        <v>31</v>
      </c>
      <c r="AX142" s="14" t="s">
        <v>70</v>
      </c>
      <c r="AY142" s="249" t="s">
        <v>157</v>
      </c>
    </row>
    <row r="143" s="13" customFormat="1">
      <c r="A143" s="13"/>
      <c r="B143" s="228"/>
      <c r="C143" s="229"/>
      <c r="D143" s="230" t="s">
        <v>166</v>
      </c>
      <c r="E143" s="231" t="s">
        <v>19</v>
      </c>
      <c r="F143" s="232" t="s">
        <v>574</v>
      </c>
      <c r="G143" s="229"/>
      <c r="H143" s="231" t="s">
        <v>19</v>
      </c>
      <c r="I143" s="233"/>
      <c r="J143" s="229"/>
      <c r="K143" s="229"/>
      <c r="L143" s="234"/>
      <c r="M143" s="235"/>
      <c r="N143" s="236"/>
      <c r="O143" s="236"/>
      <c r="P143" s="236"/>
      <c r="Q143" s="236"/>
      <c r="R143" s="236"/>
      <c r="S143" s="236"/>
      <c r="T143" s="237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38" t="s">
        <v>166</v>
      </c>
      <c r="AU143" s="238" t="s">
        <v>70</v>
      </c>
      <c r="AV143" s="13" t="s">
        <v>77</v>
      </c>
      <c r="AW143" s="13" t="s">
        <v>31</v>
      </c>
      <c r="AX143" s="13" t="s">
        <v>70</v>
      </c>
      <c r="AY143" s="238" t="s">
        <v>157</v>
      </c>
    </row>
    <row r="144" s="14" customFormat="1">
      <c r="A144" s="14"/>
      <c r="B144" s="239"/>
      <c r="C144" s="240"/>
      <c r="D144" s="230" t="s">
        <v>166</v>
      </c>
      <c r="E144" s="241" t="s">
        <v>19</v>
      </c>
      <c r="F144" s="242" t="s">
        <v>545</v>
      </c>
      <c r="G144" s="240"/>
      <c r="H144" s="243">
        <v>0.20000000000000001</v>
      </c>
      <c r="I144" s="244"/>
      <c r="J144" s="240"/>
      <c r="K144" s="240"/>
      <c r="L144" s="245"/>
      <c r="M144" s="246"/>
      <c r="N144" s="247"/>
      <c r="O144" s="247"/>
      <c r="P144" s="247"/>
      <c r="Q144" s="247"/>
      <c r="R144" s="247"/>
      <c r="S144" s="247"/>
      <c r="T144" s="248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49" t="s">
        <v>166</v>
      </c>
      <c r="AU144" s="249" t="s">
        <v>70</v>
      </c>
      <c r="AV144" s="14" t="s">
        <v>79</v>
      </c>
      <c r="AW144" s="14" t="s">
        <v>31</v>
      </c>
      <c r="AX144" s="14" t="s">
        <v>70</v>
      </c>
      <c r="AY144" s="249" t="s">
        <v>157</v>
      </c>
    </row>
    <row r="145" s="13" customFormat="1">
      <c r="A145" s="13"/>
      <c r="B145" s="228"/>
      <c r="C145" s="229"/>
      <c r="D145" s="230" t="s">
        <v>166</v>
      </c>
      <c r="E145" s="231" t="s">
        <v>19</v>
      </c>
      <c r="F145" s="232" t="s">
        <v>575</v>
      </c>
      <c r="G145" s="229"/>
      <c r="H145" s="231" t="s">
        <v>19</v>
      </c>
      <c r="I145" s="233"/>
      <c r="J145" s="229"/>
      <c r="K145" s="229"/>
      <c r="L145" s="234"/>
      <c r="M145" s="235"/>
      <c r="N145" s="236"/>
      <c r="O145" s="236"/>
      <c r="P145" s="236"/>
      <c r="Q145" s="236"/>
      <c r="R145" s="236"/>
      <c r="S145" s="236"/>
      <c r="T145" s="237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38" t="s">
        <v>166</v>
      </c>
      <c r="AU145" s="238" t="s">
        <v>70</v>
      </c>
      <c r="AV145" s="13" t="s">
        <v>77</v>
      </c>
      <c r="AW145" s="13" t="s">
        <v>31</v>
      </c>
      <c r="AX145" s="13" t="s">
        <v>70</v>
      </c>
      <c r="AY145" s="238" t="s">
        <v>157</v>
      </c>
    </row>
    <row r="146" s="14" customFormat="1">
      <c r="A146" s="14"/>
      <c r="B146" s="239"/>
      <c r="C146" s="240"/>
      <c r="D146" s="230" t="s">
        <v>166</v>
      </c>
      <c r="E146" s="241" t="s">
        <v>19</v>
      </c>
      <c r="F146" s="242" t="s">
        <v>576</v>
      </c>
      <c r="G146" s="240"/>
      <c r="H146" s="243">
        <v>0.34999999999999998</v>
      </c>
      <c r="I146" s="244"/>
      <c r="J146" s="240"/>
      <c r="K146" s="240"/>
      <c r="L146" s="245"/>
      <c r="M146" s="246"/>
      <c r="N146" s="247"/>
      <c r="O146" s="247"/>
      <c r="P146" s="247"/>
      <c r="Q146" s="247"/>
      <c r="R146" s="247"/>
      <c r="S146" s="247"/>
      <c r="T146" s="248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49" t="s">
        <v>166</v>
      </c>
      <c r="AU146" s="249" t="s">
        <v>70</v>
      </c>
      <c r="AV146" s="14" t="s">
        <v>79</v>
      </c>
      <c r="AW146" s="14" t="s">
        <v>31</v>
      </c>
      <c r="AX146" s="14" t="s">
        <v>70</v>
      </c>
      <c r="AY146" s="249" t="s">
        <v>157</v>
      </c>
    </row>
    <row r="147" s="13" customFormat="1">
      <c r="A147" s="13"/>
      <c r="B147" s="228"/>
      <c r="C147" s="229"/>
      <c r="D147" s="230" t="s">
        <v>166</v>
      </c>
      <c r="E147" s="231" t="s">
        <v>19</v>
      </c>
      <c r="F147" s="232" t="s">
        <v>577</v>
      </c>
      <c r="G147" s="229"/>
      <c r="H147" s="231" t="s">
        <v>19</v>
      </c>
      <c r="I147" s="233"/>
      <c r="J147" s="229"/>
      <c r="K147" s="229"/>
      <c r="L147" s="234"/>
      <c r="M147" s="235"/>
      <c r="N147" s="236"/>
      <c r="O147" s="236"/>
      <c r="P147" s="236"/>
      <c r="Q147" s="236"/>
      <c r="R147" s="236"/>
      <c r="S147" s="236"/>
      <c r="T147" s="237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38" t="s">
        <v>166</v>
      </c>
      <c r="AU147" s="238" t="s">
        <v>70</v>
      </c>
      <c r="AV147" s="13" t="s">
        <v>77</v>
      </c>
      <c r="AW147" s="13" t="s">
        <v>31</v>
      </c>
      <c r="AX147" s="13" t="s">
        <v>70</v>
      </c>
      <c r="AY147" s="238" t="s">
        <v>157</v>
      </c>
    </row>
    <row r="148" s="14" customFormat="1">
      <c r="A148" s="14"/>
      <c r="B148" s="239"/>
      <c r="C148" s="240"/>
      <c r="D148" s="230" t="s">
        <v>166</v>
      </c>
      <c r="E148" s="241" t="s">
        <v>19</v>
      </c>
      <c r="F148" s="242" t="s">
        <v>578</v>
      </c>
      <c r="G148" s="240"/>
      <c r="H148" s="243">
        <v>0.65000000000000002</v>
      </c>
      <c r="I148" s="244"/>
      <c r="J148" s="240"/>
      <c r="K148" s="240"/>
      <c r="L148" s="245"/>
      <c r="M148" s="246"/>
      <c r="N148" s="247"/>
      <c r="O148" s="247"/>
      <c r="P148" s="247"/>
      <c r="Q148" s="247"/>
      <c r="R148" s="247"/>
      <c r="S148" s="247"/>
      <c r="T148" s="248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49" t="s">
        <v>166</v>
      </c>
      <c r="AU148" s="249" t="s">
        <v>70</v>
      </c>
      <c r="AV148" s="14" t="s">
        <v>79</v>
      </c>
      <c r="AW148" s="14" t="s">
        <v>31</v>
      </c>
      <c r="AX148" s="14" t="s">
        <v>70</v>
      </c>
      <c r="AY148" s="249" t="s">
        <v>157</v>
      </c>
    </row>
    <row r="149" s="13" customFormat="1">
      <c r="A149" s="13"/>
      <c r="B149" s="228"/>
      <c r="C149" s="229"/>
      <c r="D149" s="230" t="s">
        <v>166</v>
      </c>
      <c r="E149" s="231" t="s">
        <v>19</v>
      </c>
      <c r="F149" s="232" t="s">
        <v>579</v>
      </c>
      <c r="G149" s="229"/>
      <c r="H149" s="231" t="s">
        <v>19</v>
      </c>
      <c r="I149" s="233"/>
      <c r="J149" s="229"/>
      <c r="K149" s="229"/>
      <c r="L149" s="234"/>
      <c r="M149" s="235"/>
      <c r="N149" s="236"/>
      <c r="O149" s="236"/>
      <c r="P149" s="236"/>
      <c r="Q149" s="236"/>
      <c r="R149" s="236"/>
      <c r="S149" s="236"/>
      <c r="T149" s="237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38" t="s">
        <v>166</v>
      </c>
      <c r="AU149" s="238" t="s">
        <v>70</v>
      </c>
      <c r="AV149" s="13" t="s">
        <v>77</v>
      </c>
      <c r="AW149" s="13" t="s">
        <v>31</v>
      </c>
      <c r="AX149" s="13" t="s">
        <v>70</v>
      </c>
      <c r="AY149" s="238" t="s">
        <v>157</v>
      </c>
    </row>
    <row r="150" s="14" customFormat="1">
      <c r="A150" s="14"/>
      <c r="B150" s="239"/>
      <c r="C150" s="240"/>
      <c r="D150" s="230" t="s">
        <v>166</v>
      </c>
      <c r="E150" s="241" t="s">
        <v>19</v>
      </c>
      <c r="F150" s="242" t="s">
        <v>550</v>
      </c>
      <c r="G150" s="240"/>
      <c r="H150" s="243">
        <v>0.14999999999999999</v>
      </c>
      <c r="I150" s="244"/>
      <c r="J150" s="240"/>
      <c r="K150" s="240"/>
      <c r="L150" s="245"/>
      <c r="M150" s="246"/>
      <c r="N150" s="247"/>
      <c r="O150" s="247"/>
      <c r="P150" s="247"/>
      <c r="Q150" s="247"/>
      <c r="R150" s="247"/>
      <c r="S150" s="247"/>
      <c r="T150" s="248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49" t="s">
        <v>166</v>
      </c>
      <c r="AU150" s="249" t="s">
        <v>70</v>
      </c>
      <c r="AV150" s="14" t="s">
        <v>79</v>
      </c>
      <c r="AW150" s="14" t="s">
        <v>31</v>
      </c>
      <c r="AX150" s="14" t="s">
        <v>70</v>
      </c>
      <c r="AY150" s="249" t="s">
        <v>157</v>
      </c>
    </row>
    <row r="151" s="13" customFormat="1">
      <c r="A151" s="13"/>
      <c r="B151" s="228"/>
      <c r="C151" s="229"/>
      <c r="D151" s="230" t="s">
        <v>166</v>
      </c>
      <c r="E151" s="231" t="s">
        <v>19</v>
      </c>
      <c r="F151" s="232" t="s">
        <v>580</v>
      </c>
      <c r="G151" s="229"/>
      <c r="H151" s="231" t="s">
        <v>19</v>
      </c>
      <c r="I151" s="233"/>
      <c r="J151" s="229"/>
      <c r="K151" s="229"/>
      <c r="L151" s="234"/>
      <c r="M151" s="235"/>
      <c r="N151" s="236"/>
      <c r="O151" s="236"/>
      <c r="P151" s="236"/>
      <c r="Q151" s="236"/>
      <c r="R151" s="236"/>
      <c r="S151" s="236"/>
      <c r="T151" s="237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38" t="s">
        <v>166</v>
      </c>
      <c r="AU151" s="238" t="s">
        <v>70</v>
      </c>
      <c r="AV151" s="13" t="s">
        <v>77</v>
      </c>
      <c r="AW151" s="13" t="s">
        <v>31</v>
      </c>
      <c r="AX151" s="13" t="s">
        <v>70</v>
      </c>
      <c r="AY151" s="238" t="s">
        <v>157</v>
      </c>
    </row>
    <row r="152" s="14" customFormat="1">
      <c r="A152" s="14"/>
      <c r="B152" s="239"/>
      <c r="C152" s="240"/>
      <c r="D152" s="230" t="s">
        <v>166</v>
      </c>
      <c r="E152" s="241" t="s">
        <v>19</v>
      </c>
      <c r="F152" s="242" t="s">
        <v>537</v>
      </c>
      <c r="G152" s="240"/>
      <c r="H152" s="243">
        <v>0.25</v>
      </c>
      <c r="I152" s="244"/>
      <c r="J152" s="240"/>
      <c r="K152" s="240"/>
      <c r="L152" s="245"/>
      <c r="M152" s="246"/>
      <c r="N152" s="247"/>
      <c r="O152" s="247"/>
      <c r="P152" s="247"/>
      <c r="Q152" s="247"/>
      <c r="R152" s="247"/>
      <c r="S152" s="247"/>
      <c r="T152" s="248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49" t="s">
        <v>166</v>
      </c>
      <c r="AU152" s="249" t="s">
        <v>70</v>
      </c>
      <c r="AV152" s="14" t="s">
        <v>79</v>
      </c>
      <c r="AW152" s="14" t="s">
        <v>31</v>
      </c>
      <c r="AX152" s="14" t="s">
        <v>70</v>
      </c>
      <c r="AY152" s="249" t="s">
        <v>157</v>
      </c>
    </row>
    <row r="153" s="13" customFormat="1">
      <c r="A153" s="13"/>
      <c r="B153" s="228"/>
      <c r="C153" s="229"/>
      <c r="D153" s="230" t="s">
        <v>166</v>
      </c>
      <c r="E153" s="231" t="s">
        <v>19</v>
      </c>
      <c r="F153" s="232" t="s">
        <v>581</v>
      </c>
      <c r="G153" s="229"/>
      <c r="H153" s="231" t="s">
        <v>19</v>
      </c>
      <c r="I153" s="233"/>
      <c r="J153" s="229"/>
      <c r="K153" s="229"/>
      <c r="L153" s="234"/>
      <c r="M153" s="235"/>
      <c r="N153" s="236"/>
      <c r="O153" s="236"/>
      <c r="P153" s="236"/>
      <c r="Q153" s="236"/>
      <c r="R153" s="236"/>
      <c r="S153" s="236"/>
      <c r="T153" s="237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38" t="s">
        <v>166</v>
      </c>
      <c r="AU153" s="238" t="s">
        <v>70</v>
      </c>
      <c r="AV153" s="13" t="s">
        <v>77</v>
      </c>
      <c r="AW153" s="13" t="s">
        <v>31</v>
      </c>
      <c r="AX153" s="13" t="s">
        <v>70</v>
      </c>
      <c r="AY153" s="238" t="s">
        <v>157</v>
      </c>
    </row>
    <row r="154" s="14" customFormat="1">
      <c r="A154" s="14"/>
      <c r="B154" s="239"/>
      <c r="C154" s="240"/>
      <c r="D154" s="230" t="s">
        <v>166</v>
      </c>
      <c r="E154" s="241" t="s">
        <v>19</v>
      </c>
      <c r="F154" s="242" t="s">
        <v>582</v>
      </c>
      <c r="G154" s="240"/>
      <c r="H154" s="243">
        <v>0.45000000000000001</v>
      </c>
      <c r="I154" s="244"/>
      <c r="J154" s="240"/>
      <c r="K154" s="240"/>
      <c r="L154" s="245"/>
      <c r="M154" s="246"/>
      <c r="N154" s="247"/>
      <c r="O154" s="247"/>
      <c r="P154" s="247"/>
      <c r="Q154" s="247"/>
      <c r="R154" s="247"/>
      <c r="S154" s="247"/>
      <c r="T154" s="248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49" t="s">
        <v>166</v>
      </c>
      <c r="AU154" s="249" t="s">
        <v>70</v>
      </c>
      <c r="AV154" s="14" t="s">
        <v>79</v>
      </c>
      <c r="AW154" s="14" t="s">
        <v>31</v>
      </c>
      <c r="AX154" s="14" t="s">
        <v>70</v>
      </c>
      <c r="AY154" s="249" t="s">
        <v>157</v>
      </c>
    </row>
    <row r="155" s="13" customFormat="1">
      <c r="A155" s="13"/>
      <c r="B155" s="228"/>
      <c r="C155" s="229"/>
      <c r="D155" s="230" t="s">
        <v>166</v>
      </c>
      <c r="E155" s="231" t="s">
        <v>19</v>
      </c>
      <c r="F155" s="232" t="s">
        <v>583</v>
      </c>
      <c r="G155" s="229"/>
      <c r="H155" s="231" t="s">
        <v>19</v>
      </c>
      <c r="I155" s="233"/>
      <c r="J155" s="229"/>
      <c r="K155" s="229"/>
      <c r="L155" s="234"/>
      <c r="M155" s="235"/>
      <c r="N155" s="236"/>
      <c r="O155" s="236"/>
      <c r="P155" s="236"/>
      <c r="Q155" s="236"/>
      <c r="R155" s="236"/>
      <c r="S155" s="236"/>
      <c r="T155" s="237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38" t="s">
        <v>166</v>
      </c>
      <c r="AU155" s="238" t="s">
        <v>70</v>
      </c>
      <c r="AV155" s="13" t="s">
        <v>77</v>
      </c>
      <c r="AW155" s="13" t="s">
        <v>31</v>
      </c>
      <c r="AX155" s="13" t="s">
        <v>70</v>
      </c>
      <c r="AY155" s="238" t="s">
        <v>157</v>
      </c>
    </row>
    <row r="156" s="14" customFormat="1">
      <c r="A156" s="14"/>
      <c r="B156" s="239"/>
      <c r="C156" s="240"/>
      <c r="D156" s="230" t="s">
        <v>166</v>
      </c>
      <c r="E156" s="241" t="s">
        <v>19</v>
      </c>
      <c r="F156" s="242" t="s">
        <v>584</v>
      </c>
      <c r="G156" s="240"/>
      <c r="H156" s="243">
        <v>0.90000000000000002</v>
      </c>
      <c r="I156" s="244"/>
      <c r="J156" s="240"/>
      <c r="K156" s="240"/>
      <c r="L156" s="245"/>
      <c r="M156" s="246"/>
      <c r="N156" s="247"/>
      <c r="O156" s="247"/>
      <c r="P156" s="247"/>
      <c r="Q156" s="247"/>
      <c r="R156" s="247"/>
      <c r="S156" s="247"/>
      <c r="T156" s="248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49" t="s">
        <v>166</v>
      </c>
      <c r="AU156" s="249" t="s">
        <v>70</v>
      </c>
      <c r="AV156" s="14" t="s">
        <v>79</v>
      </c>
      <c r="AW156" s="14" t="s">
        <v>31</v>
      </c>
      <c r="AX156" s="14" t="s">
        <v>70</v>
      </c>
      <c r="AY156" s="249" t="s">
        <v>157</v>
      </c>
    </row>
    <row r="157" s="13" customFormat="1">
      <c r="A157" s="13"/>
      <c r="B157" s="228"/>
      <c r="C157" s="229"/>
      <c r="D157" s="230" t="s">
        <v>166</v>
      </c>
      <c r="E157" s="231" t="s">
        <v>19</v>
      </c>
      <c r="F157" s="232" t="s">
        <v>585</v>
      </c>
      <c r="G157" s="229"/>
      <c r="H157" s="231" t="s">
        <v>19</v>
      </c>
      <c r="I157" s="233"/>
      <c r="J157" s="229"/>
      <c r="K157" s="229"/>
      <c r="L157" s="234"/>
      <c r="M157" s="235"/>
      <c r="N157" s="236"/>
      <c r="O157" s="236"/>
      <c r="P157" s="236"/>
      <c r="Q157" s="236"/>
      <c r="R157" s="236"/>
      <c r="S157" s="236"/>
      <c r="T157" s="237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38" t="s">
        <v>166</v>
      </c>
      <c r="AU157" s="238" t="s">
        <v>70</v>
      </c>
      <c r="AV157" s="13" t="s">
        <v>77</v>
      </c>
      <c r="AW157" s="13" t="s">
        <v>31</v>
      </c>
      <c r="AX157" s="13" t="s">
        <v>70</v>
      </c>
      <c r="AY157" s="238" t="s">
        <v>157</v>
      </c>
    </row>
    <row r="158" s="14" customFormat="1">
      <c r="A158" s="14"/>
      <c r="B158" s="239"/>
      <c r="C158" s="240"/>
      <c r="D158" s="230" t="s">
        <v>166</v>
      </c>
      <c r="E158" s="241" t="s">
        <v>19</v>
      </c>
      <c r="F158" s="242" t="s">
        <v>535</v>
      </c>
      <c r="G158" s="240"/>
      <c r="H158" s="243">
        <v>0.29999999999999999</v>
      </c>
      <c r="I158" s="244"/>
      <c r="J158" s="240"/>
      <c r="K158" s="240"/>
      <c r="L158" s="245"/>
      <c r="M158" s="246"/>
      <c r="N158" s="247"/>
      <c r="O158" s="247"/>
      <c r="P158" s="247"/>
      <c r="Q158" s="247"/>
      <c r="R158" s="247"/>
      <c r="S158" s="247"/>
      <c r="T158" s="248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49" t="s">
        <v>166</v>
      </c>
      <c r="AU158" s="249" t="s">
        <v>70</v>
      </c>
      <c r="AV158" s="14" t="s">
        <v>79</v>
      </c>
      <c r="AW158" s="14" t="s">
        <v>31</v>
      </c>
      <c r="AX158" s="14" t="s">
        <v>70</v>
      </c>
      <c r="AY158" s="249" t="s">
        <v>157</v>
      </c>
    </row>
    <row r="159" s="15" customFormat="1">
      <c r="A159" s="15"/>
      <c r="B159" s="250"/>
      <c r="C159" s="251"/>
      <c r="D159" s="230" t="s">
        <v>166</v>
      </c>
      <c r="E159" s="252" t="s">
        <v>19</v>
      </c>
      <c r="F159" s="253" t="s">
        <v>169</v>
      </c>
      <c r="G159" s="251"/>
      <c r="H159" s="254">
        <v>18.84</v>
      </c>
      <c r="I159" s="255"/>
      <c r="J159" s="251"/>
      <c r="K159" s="251"/>
      <c r="L159" s="256"/>
      <c r="M159" s="257"/>
      <c r="N159" s="258"/>
      <c r="O159" s="258"/>
      <c r="P159" s="258"/>
      <c r="Q159" s="258"/>
      <c r="R159" s="258"/>
      <c r="S159" s="258"/>
      <c r="T159" s="259"/>
      <c r="U159" s="15"/>
      <c r="V159" s="15"/>
      <c r="W159" s="15"/>
      <c r="X159" s="15"/>
      <c r="Y159" s="15"/>
      <c r="Z159" s="15"/>
      <c r="AA159" s="15"/>
      <c r="AB159" s="15"/>
      <c r="AC159" s="15"/>
      <c r="AD159" s="15"/>
      <c r="AE159" s="15"/>
      <c r="AT159" s="260" t="s">
        <v>166</v>
      </c>
      <c r="AU159" s="260" t="s">
        <v>70</v>
      </c>
      <c r="AV159" s="15" t="s">
        <v>164</v>
      </c>
      <c r="AW159" s="15" t="s">
        <v>31</v>
      </c>
      <c r="AX159" s="15" t="s">
        <v>77</v>
      </c>
      <c r="AY159" s="260" t="s">
        <v>157</v>
      </c>
    </row>
    <row r="160" s="2" customFormat="1" ht="66.75" customHeight="1">
      <c r="A160" s="38"/>
      <c r="B160" s="39"/>
      <c r="C160" s="214" t="s">
        <v>79</v>
      </c>
      <c r="D160" s="214" t="s">
        <v>160</v>
      </c>
      <c r="E160" s="215" t="s">
        <v>586</v>
      </c>
      <c r="F160" s="216" t="s">
        <v>587</v>
      </c>
      <c r="G160" s="217" t="s">
        <v>191</v>
      </c>
      <c r="H160" s="218">
        <v>159.69999999999999</v>
      </c>
      <c r="I160" s="219"/>
      <c r="J160" s="220">
        <f>ROUND(I160*H160,2)</f>
        <v>0</v>
      </c>
      <c r="K160" s="221"/>
      <c r="L160" s="44"/>
      <c r="M160" s="222" t="s">
        <v>19</v>
      </c>
      <c r="N160" s="223" t="s">
        <v>41</v>
      </c>
      <c r="O160" s="84"/>
      <c r="P160" s="224">
        <f>O160*H160</f>
        <v>0</v>
      </c>
      <c r="Q160" s="224">
        <v>0</v>
      </c>
      <c r="R160" s="224">
        <f>Q160*H160</f>
        <v>0</v>
      </c>
      <c r="S160" s="224">
        <v>0</v>
      </c>
      <c r="T160" s="225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26" t="s">
        <v>164</v>
      </c>
      <c r="AT160" s="226" t="s">
        <v>160</v>
      </c>
      <c r="AU160" s="226" t="s">
        <v>70</v>
      </c>
      <c r="AY160" s="17" t="s">
        <v>157</v>
      </c>
      <c r="BE160" s="227">
        <f>IF(N160="základní",J160,0)</f>
        <v>0</v>
      </c>
      <c r="BF160" s="227">
        <f>IF(N160="snížená",J160,0)</f>
        <v>0</v>
      </c>
      <c r="BG160" s="227">
        <f>IF(N160="zákl. přenesená",J160,0)</f>
        <v>0</v>
      </c>
      <c r="BH160" s="227">
        <f>IF(N160="sníž. přenesená",J160,0)</f>
        <v>0</v>
      </c>
      <c r="BI160" s="227">
        <f>IF(N160="nulová",J160,0)</f>
        <v>0</v>
      </c>
      <c r="BJ160" s="17" t="s">
        <v>77</v>
      </c>
      <c r="BK160" s="227">
        <f>ROUND(I160*H160,2)</f>
        <v>0</v>
      </c>
      <c r="BL160" s="17" t="s">
        <v>164</v>
      </c>
      <c r="BM160" s="226" t="s">
        <v>588</v>
      </c>
    </row>
    <row r="161" s="13" customFormat="1">
      <c r="A161" s="13"/>
      <c r="B161" s="228"/>
      <c r="C161" s="229"/>
      <c r="D161" s="230" t="s">
        <v>166</v>
      </c>
      <c r="E161" s="231" t="s">
        <v>19</v>
      </c>
      <c r="F161" s="232" t="s">
        <v>589</v>
      </c>
      <c r="G161" s="229"/>
      <c r="H161" s="231" t="s">
        <v>19</v>
      </c>
      <c r="I161" s="233"/>
      <c r="J161" s="229"/>
      <c r="K161" s="229"/>
      <c r="L161" s="234"/>
      <c r="M161" s="235"/>
      <c r="N161" s="236"/>
      <c r="O161" s="236"/>
      <c r="P161" s="236"/>
      <c r="Q161" s="236"/>
      <c r="R161" s="236"/>
      <c r="S161" s="236"/>
      <c r="T161" s="237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38" t="s">
        <v>166</v>
      </c>
      <c r="AU161" s="238" t="s">
        <v>70</v>
      </c>
      <c r="AV161" s="13" t="s">
        <v>77</v>
      </c>
      <c r="AW161" s="13" t="s">
        <v>31</v>
      </c>
      <c r="AX161" s="13" t="s">
        <v>70</v>
      </c>
      <c r="AY161" s="238" t="s">
        <v>157</v>
      </c>
    </row>
    <row r="162" s="14" customFormat="1">
      <c r="A162" s="14"/>
      <c r="B162" s="239"/>
      <c r="C162" s="240"/>
      <c r="D162" s="230" t="s">
        <v>166</v>
      </c>
      <c r="E162" s="241" t="s">
        <v>19</v>
      </c>
      <c r="F162" s="242" t="s">
        <v>590</v>
      </c>
      <c r="G162" s="240"/>
      <c r="H162" s="243">
        <v>79.849999999999994</v>
      </c>
      <c r="I162" s="244"/>
      <c r="J162" s="240"/>
      <c r="K162" s="240"/>
      <c r="L162" s="245"/>
      <c r="M162" s="246"/>
      <c r="N162" s="247"/>
      <c r="O162" s="247"/>
      <c r="P162" s="247"/>
      <c r="Q162" s="247"/>
      <c r="R162" s="247"/>
      <c r="S162" s="247"/>
      <c r="T162" s="248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49" t="s">
        <v>166</v>
      </c>
      <c r="AU162" s="249" t="s">
        <v>70</v>
      </c>
      <c r="AV162" s="14" t="s">
        <v>79</v>
      </c>
      <c r="AW162" s="14" t="s">
        <v>31</v>
      </c>
      <c r="AX162" s="14" t="s">
        <v>70</v>
      </c>
      <c r="AY162" s="249" t="s">
        <v>157</v>
      </c>
    </row>
    <row r="163" s="13" customFormat="1">
      <c r="A163" s="13"/>
      <c r="B163" s="228"/>
      <c r="C163" s="229"/>
      <c r="D163" s="230" t="s">
        <v>166</v>
      </c>
      <c r="E163" s="231" t="s">
        <v>19</v>
      </c>
      <c r="F163" s="232" t="s">
        <v>591</v>
      </c>
      <c r="G163" s="229"/>
      <c r="H163" s="231" t="s">
        <v>19</v>
      </c>
      <c r="I163" s="233"/>
      <c r="J163" s="229"/>
      <c r="K163" s="229"/>
      <c r="L163" s="234"/>
      <c r="M163" s="235"/>
      <c r="N163" s="236"/>
      <c r="O163" s="236"/>
      <c r="P163" s="236"/>
      <c r="Q163" s="236"/>
      <c r="R163" s="236"/>
      <c r="S163" s="236"/>
      <c r="T163" s="237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38" t="s">
        <v>166</v>
      </c>
      <c r="AU163" s="238" t="s">
        <v>70</v>
      </c>
      <c r="AV163" s="13" t="s">
        <v>77</v>
      </c>
      <c r="AW163" s="13" t="s">
        <v>31</v>
      </c>
      <c r="AX163" s="13" t="s">
        <v>70</v>
      </c>
      <c r="AY163" s="238" t="s">
        <v>157</v>
      </c>
    </row>
    <row r="164" s="14" customFormat="1">
      <c r="A164" s="14"/>
      <c r="B164" s="239"/>
      <c r="C164" s="240"/>
      <c r="D164" s="230" t="s">
        <v>166</v>
      </c>
      <c r="E164" s="241" t="s">
        <v>19</v>
      </c>
      <c r="F164" s="242" t="s">
        <v>590</v>
      </c>
      <c r="G164" s="240"/>
      <c r="H164" s="243">
        <v>79.849999999999994</v>
      </c>
      <c r="I164" s="244"/>
      <c r="J164" s="240"/>
      <c r="K164" s="240"/>
      <c r="L164" s="245"/>
      <c r="M164" s="246"/>
      <c r="N164" s="247"/>
      <c r="O164" s="247"/>
      <c r="P164" s="247"/>
      <c r="Q164" s="247"/>
      <c r="R164" s="247"/>
      <c r="S164" s="247"/>
      <c r="T164" s="248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49" t="s">
        <v>166</v>
      </c>
      <c r="AU164" s="249" t="s">
        <v>70</v>
      </c>
      <c r="AV164" s="14" t="s">
        <v>79</v>
      </c>
      <c r="AW164" s="14" t="s">
        <v>31</v>
      </c>
      <c r="AX164" s="14" t="s">
        <v>70</v>
      </c>
      <c r="AY164" s="249" t="s">
        <v>157</v>
      </c>
    </row>
    <row r="165" s="15" customFormat="1">
      <c r="A165" s="15"/>
      <c r="B165" s="250"/>
      <c r="C165" s="251"/>
      <c r="D165" s="230" t="s">
        <v>166</v>
      </c>
      <c r="E165" s="252" t="s">
        <v>19</v>
      </c>
      <c r="F165" s="253" t="s">
        <v>169</v>
      </c>
      <c r="G165" s="251"/>
      <c r="H165" s="254">
        <v>159.69999999999999</v>
      </c>
      <c r="I165" s="255"/>
      <c r="J165" s="251"/>
      <c r="K165" s="251"/>
      <c r="L165" s="256"/>
      <c r="M165" s="257"/>
      <c r="N165" s="258"/>
      <c r="O165" s="258"/>
      <c r="P165" s="258"/>
      <c r="Q165" s="258"/>
      <c r="R165" s="258"/>
      <c r="S165" s="258"/>
      <c r="T165" s="259"/>
      <c r="U165" s="15"/>
      <c r="V165" s="15"/>
      <c r="W165" s="15"/>
      <c r="X165" s="15"/>
      <c r="Y165" s="15"/>
      <c r="Z165" s="15"/>
      <c r="AA165" s="15"/>
      <c r="AB165" s="15"/>
      <c r="AC165" s="15"/>
      <c r="AD165" s="15"/>
      <c r="AE165" s="15"/>
      <c r="AT165" s="260" t="s">
        <v>166</v>
      </c>
      <c r="AU165" s="260" t="s">
        <v>70</v>
      </c>
      <c r="AV165" s="15" t="s">
        <v>164</v>
      </c>
      <c r="AW165" s="15" t="s">
        <v>31</v>
      </c>
      <c r="AX165" s="15" t="s">
        <v>77</v>
      </c>
      <c r="AY165" s="260" t="s">
        <v>157</v>
      </c>
    </row>
    <row r="166" s="2" customFormat="1" ht="33" customHeight="1">
      <c r="A166" s="38"/>
      <c r="B166" s="39"/>
      <c r="C166" s="214" t="s">
        <v>85</v>
      </c>
      <c r="D166" s="214" t="s">
        <v>160</v>
      </c>
      <c r="E166" s="215" t="s">
        <v>173</v>
      </c>
      <c r="F166" s="216" t="s">
        <v>174</v>
      </c>
      <c r="G166" s="217" t="s">
        <v>175</v>
      </c>
      <c r="H166" s="218">
        <v>1947</v>
      </c>
      <c r="I166" s="219"/>
      <c r="J166" s="220">
        <f>ROUND(I166*H166,2)</f>
        <v>0</v>
      </c>
      <c r="K166" s="221"/>
      <c r="L166" s="44"/>
      <c r="M166" s="222" t="s">
        <v>19</v>
      </c>
      <c r="N166" s="223" t="s">
        <v>41</v>
      </c>
      <c r="O166" s="84"/>
      <c r="P166" s="224">
        <f>O166*H166</f>
        <v>0</v>
      </c>
      <c r="Q166" s="224">
        <v>0</v>
      </c>
      <c r="R166" s="224">
        <f>Q166*H166</f>
        <v>0</v>
      </c>
      <c r="S166" s="224">
        <v>0</v>
      </c>
      <c r="T166" s="225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26" t="s">
        <v>164</v>
      </c>
      <c r="AT166" s="226" t="s">
        <v>160</v>
      </c>
      <c r="AU166" s="226" t="s">
        <v>70</v>
      </c>
      <c r="AY166" s="17" t="s">
        <v>157</v>
      </c>
      <c r="BE166" s="227">
        <f>IF(N166="základní",J166,0)</f>
        <v>0</v>
      </c>
      <c r="BF166" s="227">
        <f>IF(N166="snížená",J166,0)</f>
        <v>0</v>
      </c>
      <c r="BG166" s="227">
        <f>IF(N166="zákl. přenesená",J166,0)</f>
        <v>0</v>
      </c>
      <c r="BH166" s="227">
        <f>IF(N166="sníž. přenesená",J166,0)</f>
        <v>0</v>
      </c>
      <c r="BI166" s="227">
        <f>IF(N166="nulová",J166,0)</f>
        <v>0</v>
      </c>
      <c r="BJ166" s="17" t="s">
        <v>77</v>
      </c>
      <c r="BK166" s="227">
        <f>ROUND(I166*H166,2)</f>
        <v>0</v>
      </c>
      <c r="BL166" s="17" t="s">
        <v>164</v>
      </c>
      <c r="BM166" s="226" t="s">
        <v>592</v>
      </c>
    </row>
    <row r="167" s="14" customFormat="1">
      <c r="A167" s="14"/>
      <c r="B167" s="239"/>
      <c r="C167" s="240"/>
      <c r="D167" s="230" t="s">
        <v>166</v>
      </c>
      <c r="E167" s="241" t="s">
        <v>19</v>
      </c>
      <c r="F167" s="242" t="s">
        <v>593</v>
      </c>
      <c r="G167" s="240"/>
      <c r="H167" s="243">
        <v>1947</v>
      </c>
      <c r="I167" s="244"/>
      <c r="J167" s="240"/>
      <c r="K167" s="240"/>
      <c r="L167" s="245"/>
      <c r="M167" s="246"/>
      <c r="N167" s="247"/>
      <c r="O167" s="247"/>
      <c r="P167" s="247"/>
      <c r="Q167" s="247"/>
      <c r="R167" s="247"/>
      <c r="S167" s="247"/>
      <c r="T167" s="248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49" t="s">
        <v>166</v>
      </c>
      <c r="AU167" s="249" t="s">
        <v>70</v>
      </c>
      <c r="AV167" s="14" t="s">
        <v>79</v>
      </c>
      <c r="AW167" s="14" t="s">
        <v>31</v>
      </c>
      <c r="AX167" s="14" t="s">
        <v>77</v>
      </c>
      <c r="AY167" s="249" t="s">
        <v>157</v>
      </c>
    </row>
    <row r="168" s="2" customFormat="1" ht="16.5" customHeight="1">
      <c r="A168" s="38"/>
      <c r="B168" s="39"/>
      <c r="C168" s="261" t="s">
        <v>164</v>
      </c>
      <c r="D168" s="261" t="s">
        <v>178</v>
      </c>
      <c r="E168" s="262" t="s">
        <v>274</v>
      </c>
      <c r="F168" s="263" t="s">
        <v>275</v>
      </c>
      <c r="G168" s="264" t="s">
        <v>181</v>
      </c>
      <c r="H168" s="265">
        <v>3115.1999999999998</v>
      </c>
      <c r="I168" s="266"/>
      <c r="J168" s="267">
        <f>ROUND(I168*H168,2)</f>
        <v>0</v>
      </c>
      <c r="K168" s="268"/>
      <c r="L168" s="269"/>
      <c r="M168" s="270" t="s">
        <v>19</v>
      </c>
      <c r="N168" s="271" t="s">
        <v>41</v>
      </c>
      <c r="O168" s="84"/>
      <c r="P168" s="224">
        <f>O168*H168</f>
        <v>0</v>
      </c>
      <c r="Q168" s="224">
        <v>1</v>
      </c>
      <c r="R168" s="224">
        <f>Q168*H168</f>
        <v>0</v>
      </c>
      <c r="S168" s="224">
        <v>0</v>
      </c>
      <c r="T168" s="225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26" t="s">
        <v>182</v>
      </c>
      <c r="AT168" s="226" t="s">
        <v>178</v>
      </c>
      <c r="AU168" s="226" t="s">
        <v>70</v>
      </c>
      <c r="AY168" s="17" t="s">
        <v>157</v>
      </c>
      <c r="BE168" s="227">
        <f>IF(N168="základní",J168,0)</f>
        <v>0</v>
      </c>
      <c r="BF168" s="227">
        <f>IF(N168="snížená",J168,0)</f>
        <v>0</v>
      </c>
      <c r="BG168" s="227">
        <f>IF(N168="zákl. přenesená",J168,0)</f>
        <v>0</v>
      </c>
      <c r="BH168" s="227">
        <f>IF(N168="sníž. přenesená",J168,0)</f>
        <v>0</v>
      </c>
      <c r="BI168" s="227">
        <f>IF(N168="nulová",J168,0)</f>
        <v>0</v>
      </c>
      <c r="BJ168" s="17" t="s">
        <v>77</v>
      </c>
      <c r="BK168" s="227">
        <f>ROUND(I168*H168,2)</f>
        <v>0</v>
      </c>
      <c r="BL168" s="17" t="s">
        <v>164</v>
      </c>
      <c r="BM168" s="226" t="s">
        <v>594</v>
      </c>
    </row>
    <row r="169" s="14" customFormat="1">
      <c r="A169" s="14"/>
      <c r="B169" s="239"/>
      <c r="C169" s="240"/>
      <c r="D169" s="230" t="s">
        <v>166</v>
      </c>
      <c r="E169" s="241" t="s">
        <v>19</v>
      </c>
      <c r="F169" s="242" t="s">
        <v>595</v>
      </c>
      <c r="G169" s="240"/>
      <c r="H169" s="243">
        <v>3115.1999999999998</v>
      </c>
      <c r="I169" s="244"/>
      <c r="J169" s="240"/>
      <c r="K169" s="240"/>
      <c r="L169" s="245"/>
      <c r="M169" s="246"/>
      <c r="N169" s="247"/>
      <c r="O169" s="247"/>
      <c r="P169" s="247"/>
      <c r="Q169" s="247"/>
      <c r="R169" s="247"/>
      <c r="S169" s="247"/>
      <c r="T169" s="248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49" t="s">
        <v>166</v>
      </c>
      <c r="AU169" s="249" t="s">
        <v>70</v>
      </c>
      <c r="AV169" s="14" t="s">
        <v>79</v>
      </c>
      <c r="AW169" s="14" t="s">
        <v>31</v>
      </c>
      <c r="AX169" s="14" t="s">
        <v>77</v>
      </c>
      <c r="AY169" s="249" t="s">
        <v>157</v>
      </c>
    </row>
    <row r="170" s="2" customFormat="1" ht="21.75" customHeight="1">
      <c r="A170" s="38"/>
      <c r="B170" s="39"/>
      <c r="C170" s="214" t="s">
        <v>158</v>
      </c>
      <c r="D170" s="214" t="s">
        <v>160</v>
      </c>
      <c r="E170" s="215" t="s">
        <v>596</v>
      </c>
      <c r="F170" s="216" t="s">
        <v>597</v>
      </c>
      <c r="G170" s="217" t="s">
        <v>212</v>
      </c>
      <c r="H170" s="218">
        <v>24</v>
      </c>
      <c r="I170" s="219"/>
      <c r="J170" s="220">
        <f>ROUND(I170*H170,2)</f>
        <v>0</v>
      </c>
      <c r="K170" s="221"/>
      <c r="L170" s="44"/>
      <c r="M170" s="222" t="s">
        <v>19</v>
      </c>
      <c r="N170" s="223" t="s">
        <v>41</v>
      </c>
      <c r="O170" s="84"/>
      <c r="P170" s="224">
        <f>O170*H170</f>
        <v>0</v>
      </c>
      <c r="Q170" s="224">
        <v>0</v>
      </c>
      <c r="R170" s="224">
        <f>Q170*H170</f>
        <v>0</v>
      </c>
      <c r="S170" s="224">
        <v>0</v>
      </c>
      <c r="T170" s="225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26" t="s">
        <v>164</v>
      </c>
      <c r="AT170" s="226" t="s">
        <v>160</v>
      </c>
      <c r="AU170" s="226" t="s">
        <v>70</v>
      </c>
      <c r="AY170" s="17" t="s">
        <v>157</v>
      </c>
      <c r="BE170" s="227">
        <f>IF(N170="základní",J170,0)</f>
        <v>0</v>
      </c>
      <c r="BF170" s="227">
        <f>IF(N170="snížená",J170,0)</f>
        <v>0</v>
      </c>
      <c r="BG170" s="227">
        <f>IF(N170="zákl. přenesená",J170,0)</f>
        <v>0</v>
      </c>
      <c r="BH170" s="227">
        <f>IF(N170="sníž. přenesená",J170,0)</f>
        <v>0</v>
      </c>
      <c r="BI170" s="227">
        <f>IF(N170="nulová",J170,0)</f>
        <v>0</v>
      </c>
      <c r="BJ170" s="17" t="s">
        <v>77</v>
      </c>
      <c r="BK170" s="227">
        <f>ROUND(I170*H170,2)</f>
        <v>0</v>
      </c>
      <c r="BL170" s="17" t="s">
        <v>164</v>
      </c>
      <c r="BM170" s="226" t="s">
        <v>598</v>
      </c>
    </row>
    <row r="171" s="2" customFormat="1" ht="16.5" customHeight="1">
      <c r="A171" s="38"/>
      <c r="B171" s="39"/>
      <c r="C171" s="214" t="s">
        <v>188</v>
      </c>
      <c r="D171" s="214" t="s">
        <v>160</v>
      </c>
      <c r="E171" s="215" t="s">
        <v>221</v>
      </c>
      <c r="F171" s="216" t="s">
        <v>222</v>
      </c>
      <c r="G171" s="217" t="s">
        <v>212</v>
      </c>
      <c r="H171" s="218">
        <v>21</v>
      </c>
      <c r="I171" s="219"/>
      <c r="J171" s="220">
        <f>ROUND(I171*H171,2)</f>
        <v>0</v>
      </c>
      <c r="K171" s="221"/>
      <c r="L171" s="44"/>
      <c r="M171" s="222" t="s">
        <v>19</v>
      </c>
      <c r="N171" s="223" t="s">
        <v>41</v>
      </c>
      <c r="O171" s="84"/>
      <c r="P171" s="224">
        <f>O171*H171</f>
        <v>0</v>
      </c>
      <c r="Q171" s="224">
        <v>0</v>
      </c>
      <c r="R171" s="224">
        <f>Q171*H171</f>
        <v>0</v>
      </c>
      <c r="S171" s="224">
        <v>0</v>
      </c>
      <c r="T171" s="225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26" t="s">
        <v>164</v>
      </c>
      <c r="AT171" s="226" t="s">
        <v>160</v>
      </c>
      <c r="AU171" s="226" t="s">
        <v>70</v>
      </c>
      <c r="AY171" s="17" t="s">
        <v>157</v>
      </c>
      <c r="BE171" s="227">
        <f>IF(N171="základní",J171,0)</f>
        <v>0</v>
      </c>
      <c r="BF171" s="227">
        <f>IF(N171="snížená",J171,0)</f>
        <v>0</v>
      </c>
      <c r="BG171" s="227">
        <f>IF(N171="zákl. přenesená",J171,0)</f>
        <v>0</v>
      </c>
      <c r="BH171" s="227">
        <f>IF(N171="sníž. přenesená",J171,0)</f>
        <v>0</v>
      </c>
      <c r="BI171" s="227">
        <f>IF(N171="nulová",J171,0)</f>
        <v>0</v>
      </c>
      <c r="BJ171" s="17" t="s">
        <v>77</v>
      </c>
      <c r="BK171" s="227">
        <f>ROUND(I171*H171,2)</f>
        <v>0</v>
      </c>
      <c r="BL171" s="17" t="s">
        <v>164</v>
      </c>
      <c r="BM171" s="226" t="s">
        <v>599</v>
      </c>
    </row>
    <row r="172" s="2" customFormat="1" ht="16.5" customHeight="1">
      <c r="A172" s="38"/>
      <c r="B172" s="39"/>
      <c r="C172" s="214" t="s">
        <v>193</v>
      </c>
      <c r="D172" s="214" t="s">
        <v>160</v>
      </c>
      <c r="E172" s="215" t="s">
        <v>225</v>
      </c>
      <c r="F172" s="216" t="s">
        <v>226</v>
      </c>
      <c r="G172" s="217" t="s">
        <v>212</v>
      </c>
      <c r="H172" s="218">
        <v>21</v>
      </c>
      <c r="I172" s="219"/>
      <c r="J172" s="220">
        <f>ROUND(I172*H172,2)</f>
        <v>0</v>
      </c>
      <c r="K172" s="221"/>
      <c r="L172" s="44"/>
      <c r="M172" s="222" t="s">
        <v>19</v>
      </c>
      <c r="N172" s="223" t="s">
        <v>41</v>
      </c>
      <c r="O172" s="84"/>
      <c r="P172" s="224">
        <f>O172*H172</f>
        <v>0</v>
      </c>
      <c r="Q172" s="224">
        <v>0</v>
      </c>
      <c r="R172" s="224">
        <f>Q172*H172</f>
        <v>0</v>
      </c>
      <c r="S172" s="224">
        <v>0</v>
      </c>
      <c r="T172" s="225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26" t="s">
        <v>164</v>
      </c>
      <c r="AT172" s="226" t="s">
        <v>160</v>
      </c>
      <c r="AU172" s="226" t="s">
        <v>70</v>
      </c>
      <c r="AY172" s="17" t="s">
        <v>157</v>
      </c>
      <c r="BE172" s="227">
        <f>IF(N172="základní",J172,0)</f>
        <v>0</v>
      </c>
      <c r="BF172" s="227">
        <f>IF(N172="snížená",J172,0)</f>
        <v>0</v>
      </c>
      <c r="BG172" s="227">
        <f>IF(N172="zákl. přenesená",J172,0)</f>
        <v>0</v>
      </c>
      <c r="BH172" s="227">
        <f>IF(N172="sníž. přenesená",J172,0)</f>
        <v>0</v>
      </c>
      <c r="BI172" s="227">
        <f>IF(N172="nulová",J172,0)</f>
        <v>0</v>
      </c>
      <c r="BJ172" s="17" t="s">
        <v>77</v>
      </c>
      <c r="BK172" s="227">
        <f>ROUND(I172*H172,2)</f>
        <v>0</v>
      </c>
      <c r="BL172" s="17" t="s">
        <v>164</v>
      </c>
      <c r="BM172" s="226" t="s">
        <v>600</v>
      </c>
    </row>
    <row r="173" s="2" customFormat="1" ht="21.75" customHeight="1">
      <c r="A173" s="38"/>
      <c r="B173" s="39"/>
      <c r="C173" s="214" t="s">
        <v>182</v>
      </c>
      <c r="D173" s="214" t="s">
        <v>160</v>
      </c>
      <c r="E173" s="215" t="s">
        <v>601</v>
      </c>
      <c r="F173" s="216" t="s">
        <v>602</v>
      </c>
      <c r="G173" s="217" t="s">
        <v>212</v>
      </c>
      <c r="H173" s="218">
        <v>25</v>
      </c>
      <c r="I173" s="219"/>
      <c r="J173" s="220">
        <f>ROUND(I173*H173,2)</f>
        <v>0</v>
      </c>
      <c r="K173" s="221"/>
      <c r="L173" s="44"/>
      <c r="M173" s="222" t="s">
        <v>19</v>
      </c>
      <c r="N173" s="223" t="s">
        <v>41</v>
      </c>
      <c r="O173" s="84"/>
      <c r="P173" s="224">
        <f>O173*H173</f>
        <v>0</v>
      </c>
      <c r="Q173" s="224">
        <v>0</v>
      </c>
      <c r="R173" s="224">
        <f>Q173*H173</f>
        <v>0</v>
      </c>
      <c r="S173" s="224">
        <v>0</v>
      </c>
      <c r="T173" s="225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26" t="s">
        <v>164</v>
      </c>
      <c r="AT173" s="226" t="s">
        <v>160</v>
      </c>
      <c r="AU173" s="226" t="s">
        <v>70</v>
      </c>
      <c r="AY173" s="17" t="s">
        <v>157</v>
      </c>
      <c r="BE173" s="227">
        <f>IF(N173="základní",J173,0)</f>
        <v>0</v>
      </c>
      <c r="BF173" s="227">
        <f>IF(N173="snížená",J173,0)</f>
        <v>0</v>
      </c>
      <c r="BG173" s="227">
        <f>IF(N173="zákl. přenesená",J173,0)</f>
        <v>0</v>
      </c>
      <c r="BH173" s="227">
        <f>IF(N173="sníž. přenesená",J173,0)</f>
        <v>0</v>
      </c>
      <c r="BI173" s="227">
        <f>IF(N173="nulová",J173,0)</f>
        <v>0</v>
      </c>
      <c r="BJ173" s="17" t="s">
        <v>77</v>
      </c>
      <c r="BK173" s="227">
        <f>ROUND(I173*H173,2)</f>
        <v>0</v>
      </c>
      <c r="BL173" s="17" t="s">
        <v>164</v>
      </c>
      <c r="BM173" s="226" t="s">
        <v>603</v>
      </c>
    </row>
    <row r="174" s="14" customFormat="1">
      <c r="A174" s="14"/>
      <c r="B174" s="239"/>
      <c r="C174" s="240"/>
      <c r="D174" s="230" t="s">
        <v>166</v>
      </c>
      <c r="E174" s="241" t="s">
        <v>19</v>
      </c>
      <c r="F174" s="242" t="s">
        <v>604</v>
      </c>
      <c r="G174" s="240"/>
      <c r="H174" s="243">
        <v>6</v>
      </c>
      <c r="I174" s="244"/>
      <c r="J174" s="240"/>
      <c r="K174" s="240"/>
      <c r="L174" s="245"/>
      <c r="M174" s="246"/>
      <c r="N174" s="247"/>
      <c r="O174" s="247"/>
      <c r="P174" s="247"/>
      <c r="Q174" s="247"/>
      <c r="R174" s="247"/>
      <c r="S174" s="247"/>
      <c r="T174" s="248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49" t="s">
        <v>166</v>
      </c>
      <c r="AU174" s="249" t="s">
        <v>70</v>
      </c>
      <c r="AV174" s="14" t="s">
        <v>79</v>
      </c>
      <c r="AW174" s="14" t="s">
        <v>31</v>
      </c>
      <c r="AX174" s="14" t="s">
        <v>70</v>
      </c>
      <c r="AY174" s="249" t="s">
        <v>157</v>
      </c>
    </row>
    <row r="175" s="14" customFormat="1">
      <c r="A175" s="14"/>
      <c r="B175" s="239"/>
      <c r="C175" s="240"/>
      <c r="D175" s="230" t="s">
        <v>166</v>
      </c>
      <c r="E175" s="241" t="s">
        <v>19</v>
      </c>
      <c r="F175" s="242" t="s">
        <v>605</v>
      </c>
      <c r="G175" s="240"/>
      <c r="H175" s="243">
        <v>6</v>
      </c>
      <c r="I175" s="244"/>
      <c r="J175" s="240"/>
      <c r="K175" s="240"/>
      <c r="L175" s="245"/>
      <c r="M175" s="246"/>
      <c r="N175" s="247"/>
      <c r="O175" s="247"/>
      <c r="P175" s="247"/>
      <c r="Q175" s="247"/>
      <c r="R175" s="247"/>
      <c r="S175" s="247"/>
      <c r="T175" s="248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49" t="s">
        <v>166</v>
      </c>
      <c r="AU175" s="249" t="s">
        <v>70</v>
      </c>
      <c r="AV175" s="14" t="s">
        <v>79</v>
      </c>
      <c r="AW175" s="14" t="s">
        <v>31</v>
      </c>
      <c r="AX175" s="14" t="s">
        <v>70</v>
      </c>
      <c r="AY175" s="249" t="s">
        <v>157</v>
      </c>
    </row>
    <row r="176" s="14" customFormat="1">
      <c r="A176" s="14"/>
      <c r="B176" s="239"/>
      <c r="C176" s="240"/>
      <c r="D176" s="230" t="s">
        <v>166</v>
      </c>
      <c r="E176" s="241" t="s">
        <v>19</v>
      </c>
      <c r="F176" s="242" t="s">
        <v>606</v>
      </c>
      <c r="G176" s="240"/>
      <c r="H176" s="243">
        <v>2</v>
      </c>
      <c r="I176" s="244"/>
      <c r="J176" s="240"/>
      <c r="K176" s="240"/>
      <c r="L176" s="245"/>
      <c r="M176" s="246"/>
      <c r="N176" s="247"/>
      <c r="O176" s="247"/>
      <c r="P176" s="247"/>
      <c r="Q176" s="247"/>
      <c r="R176" s="247"/>
      <c r="S176" s="247"/>
      <c r="T176" s="248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49" t="s">
        <v>166</v>
      </c>
      <c r="AU176" s="249" t="s">
        <v>70</v>
      </c>
      <c r="AV176" s="14" t="s">
        <v>79</v>
      </c>
      <c r="AW176" s="14" t="s">
        <v>31</v>
      </c>
      <c r="AX176" s="14" t="s">
        <v>70</v>
      </c>
      <c r="AY176" s="249" t="s">
        <v>157</v>
      </c>
    </row>
    <row r="177" s="14" customFormat="1">
      <c r="A177" s="14"/>
      <c r="B177" s="239"/>
      <c r="C177" s="240"/>
      <c r="D177" s="230" t="s">
        <v>166</v>
      </c>
      <c r="E177" s="241" t="s">
        <v>19</v>
      </c>
      <c r="F177" s="242" t="s">
        <v>607</v>
      </c>
      <c r="G177" s="240"/>
      <c r="H177" s="243">
        <v>2</v>
      </c>
      <c r="I177" s="244"/>
      <c r="J177" s="240"/>
      <c r="K177" s="240"/>
      <c r="L177" s="245"/>
      <c r="M177" s="246"/>
      <c r="N177" s="247"/>
      <c r="O177" s="247"/>
      <c r="P177" s="247"/>
      <c r="Q177" s="247"/>
      <c r="R177" s="247"/>
      <c r="S177" s="247"/>
      <c r="T177" s="248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49" t="s">
        <v>166</v>
      </c>
      <c r="AU177" s="249" t="s">
        <v>70</v>
      </c>
      <c r="AV177" s="14" t="s">
        <v>79</v>
      </c>
      <c r="AW177" s="14" t="s">
        <v>31</v>
      </c>
      <c r="AX177" s="14" t="s">
        <v>70</v>
      </c>
      <c r="AY177" s="249" t="s">
        <v>157</v>
      </c>
    </row>
    <row r="178" s="14" customFormat="1">
      <c r="A178" s="14"/>
      <c r="B178" s="239"/>
      <c r="C178" s="240"/>
      <c r="D178" s="230" t="s">
        <v>166</v>
      </c>
      <c r="E178" s="241" t="s">
        <v>19</v>
      </c>
      <c r="F178" s="242" t="s">
        <v>608</v>
      </c>
      <c r="G178" s="240"/>
      <c r="H178" s="243">
        <v>9</v>
      </c>
      <c r="I178" s="244"/>
      <c r="J178" s="240"/>
      <c r="K178" s="240"/>
      <c r="L178" s="245"/>
      <c r="M178" s="246"/>
      <c r="N178" s="247"/>
      <c r="O178" s="247"/>
      <c r="P178" s="247"/>
      <c r="Q178" s="247"/>
      <c r="R178" s="247"/>
      <c r="S178" s="247"/>
      <c r="T178" s="248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49" t="s">
        <v>166</v>
      </c>
      <c r="AU178" s="249" t="s">
        <v>70</v>
      </c>
      <c r="AV178" s="14" t="s">
        <v>79</v>
      </c>
      <c r="AW178" s="14" t="s">
        <v>31</v>
      </c>
      <c r="AX178" s="14" t="s">
        <v>70</v>
      </c>
      <c r="AY178" s="249" t="s">
        <v>157</v>
      </c>
    </row>
    <row r="179" s="15" customFormat="1">
      <c r="A179" s="15"/>
      <c r="B179" s="250"/>
      <c r="C179" s="251"/>
      <c r="D179" s="230" t="s">
        <v>166</v>
      </c>
      <c r="E179" s="252" t="s">
        <v>19</v>
      </c>
      <c r="F179" s="253" t="s">
        <v>169</v>
      </c>
      <c r="G179" s="251"/>
      <c r="H179" s="254">
        <v>25</v>
      </c>
      <c r="I179" s="255"/>
      <c r="J179" s="251"/>
      <c r="K179" s="251"/>
      <c r="L179" s="256"/>
      <c r="M179" s="257"/>
      <c r="N179" s="258"/>
      <c r="O179" s="258"/>
      <c r="P179" s="258"/>
      <c r="Q179" s="258"/>
      <c r="R179" s="258"/>
      <c r="S179" s="258"/>
      <c r="T179" s="259"/>
      <c r="U179" s="15"/>
      <c r="V179" s="15"/>
      <c r="W179" s="15"/>
      <c r="X179" s="15"/>
      <c r="Y179" s="15"/>
      <c r="Z179" s="15"/>
      <c r="AA179" s="15"/>
      <c r="AB179" s="15"/>
      <c r="AC179" s="15"/>
      <c r="AD179" s="15"/>
      <c r="AE179" s="15"/>
      <c r="AT179" s="260" t="s">
        <v>166</v>
      </c>
      <c r="AU179" s="260" t="s">
        <v>70</v>
      </c>
      <c r="AV179" s="15" t="s">
        <v>164</v>
      </c>
      <c r="AW179" s="15" t="s">
        <v>31</v>
      </c>
      <c r="AX179" s="15" t="s">
        <v>77</v>
      </c>
      <c r="AY179" s="260" t="s">
        <v>157</v>
      </c>
    </row>
    <row r="180" s="2" customFormat="1" ht="21.75" customHeight="1">
      <c r="A180" s="38"/>
      <c r="B180" s="39"/>
      <c r="C180" s="214" t="s">
        <v>201</v>
      </c>
      <c r="D180" s="214" t="s">
        <v>160</v>
      </c>
      <c r="E180" s="215" t="s">
        <v>609</v>
      </c>
      <c r="F180" s="216" t="s">
        <v>610</v>
      </c>
      <c r="G180" s="217" t="s">
        <v>212</v>
      </c>
      <c r="H180" s="218">
        <v>24</v>
      </c>
      <c r="I180" s="219"/>
      <c r="J180" s="220">
        <f>ROUND(I180*H180,2)</f>
        <v>0</v>
      </c>
      <c r="K180" s="221"/>
      <c r="L180" s="44"/>
      <c r="M180" s="222" t="s">
        <v>19</v>
      </c>
      <c r="N180" s="223" t="s">
        <v>41</v>
      </c>
      <c r="O180" s="84"/>
      <c r="P180" s="224">
        <f>O180*H180</f>
        <v>0</v>
      </c>
      <c r="Q180" s="224">
        <v>0</v>
      </c>
      <c r="R180" s="224">
        <f>Q180*H180</f>
        <v>0</v>
      </c>
      <c r="S180" s="224">
        <v>0</v>
      </c>
      <c r="T180" s="225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26" t="s">
        <v>164</v>
      </c>
      <c r="AT180" s="226" t="s">
        <v>160</v>
      </c>
      <c r="AU180" s="226" t="s">
        <v>70</v>
      </c>
      <c r="AY180" s="17" t="s">
        <v>157</v>
      </c>
      <c r="BE180" s="227">
        <f>IF(N180="základní",J180,0)</f>
        <v>0</v>
      </c>
      <c r="BF180" s="227">
        <f>IF(N180="snížená",J180,0)</f>
        <v>0</v>
      </c>
      <c r="BG180" s="227">
        <f>IF(N180="zákl. přenesená",J180,0)</f>
        <v>0</v>
      </c>
      <c r="BH180" s="227">
        <f>IF(N180="sníž. přenesená",J180,0)</f>
        <v>0</v>
      </c>
      <c r="BI180" s="227">
        <f>IF(N180="nulová",J180,0)</f>
        <v>0</v>
      </c>
      <c r="BJ180" s="17" t="s">
        <v>77</v>
      </c>
      <c r="BK180" s="227">
        <f>ROUND(I180*H180,2)</f>
        <v>0</v>
      </c>
      <c r="BL180" s="17" t="s">
        <v>164</v>
      </c>
      <c r="BM180" s="226" t="s">
        <v>611</v>
      </c>
    </row>
    <row r="181" s="14" customFormat="1">
      <c r="A181" s="14"/>
      <c r="B181" s="239"/>
      <c r="C181" s="240"/>
      <c r="D181" s="230" t="s">
        <v>166</v>
      </c>
      <c r="E181" s="241" t="s">
        <v>19</v>
      </c>
      <c r="F181" s="242" t="s">
        <v>612</v>
      </c>
      <c r="G181" s="240"/>
      <c r="H181" s="243">
        <v>12</v>
      </c>
      <c r="I181" s="244"/>
      <c r="J181" s="240"/>
      <c r="K181" s="240"/>
      <c r="L181" s="245"/>
      <c r="M181" s="246"/>
      <c r="N181" s="247"/>
      <c r="O181" s="247"/>
      <c r="P181" s="247"/>
      <c r="Q181" s="247"/>
      <c r="R181" s="247"/>
      <c r="S181" s="247"/>
      <c r="T181" s="248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49" t="s">
        <v>166</v>
      </c>
      <c r="AU181" s="249" t="s">
        <v>70</v>
      </c>
      <c r="AV181" s="14" t="s">
        <v>79</v>
      </c>
      <c r="AW181" s="14" t="s">
        <v>31</v>
      </c>
      <c r="AX181" s="14" t="s">
        <v>70</v>
      </c>
      <c r="AY181" s="249" t="s">
        <v>157</v>
      </c>
    </row>
    <row r="182" s="14" customFormat="1">
      <c r="A182" s="14"/>
      <c r="B182" s="239"/>
      <c r="C182" s="240"/>
      <c r="D182" s="230" t="s">
        <v>166</v>
      </c>
      <c r="E182" s="241" t="s">
        <v>19</v>
      </c>
      <c r="F182" s="242" t="s">
        <v>613</v>
      </c>
      <c r="G182" s="240"/>
      <c r="H182" s="243">
        <v>12</v>
      </c>
      <c r="I182" s="244"/>
      <c r="J182" s="240"/>
      <c r="K182" s="240"/>
      <c r="L182" s="245"/>
      <c r="M182" s="246"/>
      <c r="N182" s="247"/>
      <c r="O182" s="247"/>
      <c r="P182" s="247"/>
      <c r="Q182" s="247"/>
      <c r="R182" s="247"/>
      <c r="S182" s="247"/>
      <c r="T182" s="248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49" t="s">
        <v>166</v>
      </c>
      <c r="AU182" s="249" t="s">
        <v>70</v>
      </c>
      <c r="AV182" s="14" t="s">
        <v>79</v>
      </c>
      <c r="AW182" s="14" t="s">
        <v>31</v>
      </c>
      <c r="AX182" s="14" t="s">
        <v>70</v>
      </c>
      <c r="AY182" s="249" t="s">
        <v>157</v>
      </c>
    </row>
    <row r="183" s="15" customFormat="1">
      <c r="A183" s="15"/>
      <c r="B183" s="250"/>
      <c r="C183" s="251"/>
      <c r="D183" s="230" t="s">
        <v>166</v>
      </c>
      <c r="E183" s="252" t="s">
        <v>19</v>
      </c>
      <c r="F183" s="253" t="s">
        <v>169</v>
      </c>
      <c r="G183" s="251"/>
      <c r="H183" s="254">
        <v>24</v>
      </c>
      <c r="I183" s="255"/>
      <c r="J183" s="251"/>
      <c r="K183" s="251"/>
      <c r="L183" s="256"/>
      <c r="M183" s="257"/>
      <c r="N183" s="258"/>
      <c r="O183" s="258"/>
      <c r="P183" s="258"/>
      <c r="Q183" s="258"/>
      <c r="R183" s="258"/>
      <c r="S183" s="258"/>
      <c r="T183" s="259"/>
      <c r="U183" s="15"/>
      <c r="V183" s="15"/>
      <c r="W183" s="15"/>
      <c r="X183" s="15"/>
      <c r="Y183" s="15"/>
      <c r="Z183" s="15"/>
      <c r="AA183" s="15"/>
      <c r="AB183" s="15"/>
      <c r="AC183" s="15"/>
      <c r="AD183" s="15"/>
      <c r="AE183" s="15"/>
      <c r="AT183" s="260" t="s">
        <v>166</v>
      </c>
      <c r="AU183" s="260" t="s">
        <v>70</v>
      </c>
      <c r="AV183" s="15" t="s">
        <v>164</v>
      </c>
      <c r="AW183" s="15" t="s">
        <v>31</v>
      </c>
      <c r="AX183" s="15" t="s">
        <v>77</v>
      </c>
      <c r="AY183" s="260" t="s">
        <v>157</v>
      </c>
    </row>
    <row r="184" s="2" customFormat="1" ht="33" customHeight="1">
      <c r="A184" s="38"/>
      <c r="B184" s="39"/>
      <c r="C184" s="214" t="s">
        <v>111</v>
      </c>
      <c r="D184" s="214" t="s">
        <v>160</v>
      </c>
      <c r="E184" s="215" t="s">
        <v>614</v>
      </c>
      <c r="F184" s="216" t="s">
        <v>615</v>
      </c>
      <c r="G184" s="217" t="s">
        <v>212</v>
      </c>
      <c r="H184" s="218">
        <v>25</v>
      </c>
      <c r="I184" s="219"/>
      <c r="J184" s="220">
        <f>ROUND(I184*H184,2)</f>
        <v>0</v>
      </c>
      <c r="K184" s="221"/>
      <c r="L184" s="44"/>
      <c r="M184" s="222" t="s">
        <v>19</v>
      </c>
      <c r="N184" s="223" t="s">
        <v>41</v>
      </c>
      <c r="O184" s="84"/>
      <c r="P184" s="224">
        <f>O184*H184</f>
        <v>0</v>
      </c>
      <c r="Q184" s="224">
        <v>0</v>
      </c>
      <c r="R184" s="224">
        <f>Q184*H184</f>
        <v>0</v>
      </c>
      <c r="S184" s="224">
        <v>0</v>
      </c>
      <c r="T184" s="225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26" t="s">
        <v>164</v>
      </c>
      <c r="AT184" s="226" t="s">
        <v>160</v>
      </c>
      <c r="AU184" s="226" t="s">
        <v>70</v>
      </c>
      <c r="AY184" s="17" t="s">
        <v>157</v>
      </c>
      <c r="BE184" s="227">
        <f>IF(N184="základní",J184,0)</f>
        <v>0</v>
      </c>
      <c r="BF184" s="227">
        <f>IF(N184="snížená",J184,0)</f>
        <v>0</v>
      </c>
      <c r="BG184" s="227">
        <f>IF(N184="zákl. přenesená",J184,0)</f>
        <v>0</v>
      </c>
      <c r="BH184" s="227">
        <f>IF(N184="sníž. přenesená",J184,0)</f>
        <v>0</v>
      </c>
      <c r="BI184" s="227">
        <f>IF(N184="nulová",J184,0)</f>
        <v>0</v>
      </c>
      <c r="BJ184" s="17" t="s">
        <v>77</v>
      </c>
      <c r="BK184" s="227">
        <f>ROUND(I184*H184,2)</f>
        <v>0</v>
      </c>
      <c r="BL184" s="17" t="s">
        <v>164</v>
      </c>
      <c r="BM184" s="226" t="s">
        <v>616</v>
      </c>
    </row>
    <row r="185" s="14" customFormat="1">
      <c r="A185" s="14"/>
      <c r="B185" s="239"/>
      <c r="C185" s="240"/>
      <c r="D185" s="230" t="s">
        <v>166</v>
      </c>
      <c r="E185" s="241" t="s">
        <v>19</v>
      </c>
      <c r="F185" s="242" t="s">
        <v>604</v>
      </c>
      <c r="G185" s="240"/>
      <c r="H185" s="243">
        <v>6</v>
      </c>
      <c r="I185" s="244"/>
      <c r="J185" s="240"/>
      <c r="K185" s="240"/>
      <c r="L185" s="245"/>
      <c r="M185" s="246"/>
      <c r="N185" s="247"/>
      <c r="O185" s="247"/>
      <c r="P185" s="247"/>
      <c r="Q185" s="247"/>
      <c r="R185" s="247"/>
      <c r="S185" s="247"/>
      <c r="T185" s="248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49" t="s">
        <v>166</v>
      </c>
      <c r="AU185" s="249" t="s">
        <v>70</v>
      </c>
      <c r="AV185" s="14" t="s">
        <v>79</v>
      </c>
      <c r="AW185" s="14" t="s">
        <v>31</v>
      </c>
      <c r="AX185" s="14" t="s">
        <v>70</v>
      </c>
      <c r="AY185" s="249" t="s">
        <v>157</v>
      </c>
    </row>
    <row r="186" s="14" customFormat="1">
      <c r="A186" s="14"/>
      <c r="B186" s="239"/>
      <c r="C186" s="240"/>
      <c r="D186" s="230" t="s">
        <v>166</v>
      </c>
      <c r="E186" s="241" t="s">
        <v>19</v>
      </c>
      <c r="F186" s="242" t="s">
        <v>605</v>
      </c>
      <c r="G186" s="240"/>
      <c r="H186" s="243">
        <v>6</v>
      </c>
      <c r="I186" s="244"/>
      <c r="J186" s="240"/>
      <c r="K186" s="240"/>
      <c r="L186" s="245"/>
      <c r="M186" s="246"/>
      <c r="N186" s="247"/>
      <c r="O186" s="247"/>
      <c r="P186" s="247"/>
      <c r="Q186" s="247"/>
      <c r="R186" s="247"/>
      <c r="S186" s="247"/>
      <c r="T186" s="248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49" t="s">
        <v>166</v>
      </c>
      <c r="AU186" s="249" t="s">
        <v>70</v>
      </c>
      <c r="AV186" s="14" t="s">
        <v>79</v>
      </c>
      <c r="AW186" s="14" t="s">
        <v>31</v>
      </c>
      <c r="AX186" s="14" t="s">
        <v>70</v>
      </c>
      <c r="AY186" s="249" t="s">
        <v>157</v>
      </c>
    </row>
    <row r="187" s="14" customFormat="1">
      <c r="A187" s="14"/>
      <c r="B187" s="239"/>
      <c r="C187" s="240"/>
      <c r="D187" s="230" t="s">
        <v>166</v>
      </c>
      <c r="E187" s="241" t="s">
        <v>19</v>
      </c>
      <c r="F187" s="242" t="s">
        <v>606</v>
      </c>
      <c r="G187" s="240"/>
      <c r="H187" s="243">
        <v>2</v>
      </c>
      <c r="I187" s="244"/>
      <c r="J187" s="240"/>
      <c r="K187" s="240"/>
      <c r="L187" s="245"/>
      <c r="M187" s="246"/>
      <c r="N187" s="247"/>
      <c r="O187" s="247"/>
      <c r="P187" s="247"/>
      <c r="Q187" s="247"/>
      <c r="R187" s="247"/>
      <c r="S187" s="247"/>
      <c r="T187" s="248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49" t="s">
        <v>166</v>
      </c>
      <c r="AU187" s="249" t="s">
        <v>70</v>
      </c>
      <c r="AV187" s="14" t="s">
        <v>79</v>
      </c>
      <c r="AW187" s="14" t="s">
        <v>31</v>
      </c>
      <c r="AX187" s="14" t="s">
        <v>70</v>
      </c>
      <c r="AY187" s="249" t="s">
        <v>157</v>
      </c>
    </row>
    <row r="188" s="14" customFormat="1">
      <c r="A188" s="14"/>
      <c r="B188" s="239"/>
      <c r="C188" s="240"/>
      <c r="D188" s="230" t="s">
        <v>166</v>
      </c>
      <c r="E188" s="241" t="s">
        <v>19</v>
      </c>
      <c r="F188" s="242" t="s">
        <v>607</v>
      </c>
      <c r="G188" s="240"/>
      <c r="H188" s="243">
        <v>2</v>
      </c>
      <c r="I188" s="244"/>
      <c r="J188" s="240"/>
      <c r="K188" s="240"/>
      <c r="L188" s="245"/>
      <c r="M188" s="246"/>
      <c r="N188" s="247"/>
      <c r="O188" s="247"/>
      <c r="P188" s="247"/>
      <c r="Q188" s="247"/>
      <c r="R188" s="247"/>
      <c r="S188" s="247"/>
      <c r="T188" s="248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49" t="s">
        <v>166</v>
      </c>
      <c r="AU188" s="249" t="s">
        <v>70</v>
      </c>
      <c r="AV188" s="14" t="s">
        <v>79</v>
      </c>
      <c r="AW188" s="14" t="s">
        <v>31</v>
      </c>
      <c r="AX188" s="14" t="s">
        <v>70</v>
      </c>
      <c r="AY188" s="249" t="s">
        <v>157</v>
      </c>
    </row>
    <row r="189" s="14" customFormat="1">
      <c r="A189" s="14"/>
      <c r="B189" s="239"/>
      <c r="C189" s="240"/>
      <c r="D189" s="230" t="s">
        <v>166</v>
      </c>
      <c r="E189" s="241" t="s">
        <v>19</v>
      </c>
      <c r="F189" s="242" t="s">
        <v>608</v>
      </c>
      <c r="G189" s="240"/>
      <c r="H189" s="243">
        <v>9</v>
      </c>
      <c r="I189" s="244"/>
      <c r="J189" s="240"/>
      <c r="K189" s="240"/>
      <c r="L189" s="245"/>
      <c r="M189" s="246"/>
      <c r="N189" s="247"/>
      <c r="O189" s="247"/>
      <c r="P189" s="247"/>
      <c r="Q189" s="247"/>
      <c r="R189" s="247"/>
      <c r="S189" s="247"/>
      <c r="T189" s="248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49" t="s">
        <v>166</v>
      </c>
      <c r="AU189" s="249" t="s">
        <v>70</v>
      </c>
      <c r="AV189" s="14" t="s">
        <v>79</v>
      </c>
      <c r="AW189" s="14" t="s">
        <v>31</v>
      </c>
      <c r="AX189" s="14" t="s">
        <v>70</v>
      </c>
      <c r="AY189" s="249" t="s">
        <v>157</v>
      </c>
    </row>
    <row r="190" s="15" customFormat="1">
      <c r="A190" s="15"/>
      <c r="B190" s="250"/>
      <c r="C190" s="251"/>
      <c r="D190" s="230" t="s">
        <v>166</v>
      </c>
      <c r="E190" s="252" t="s">
        <v>19</v>
      </c>
      <c r="F190" s="253" t="s">
        <v>169</v>
      </c>
      <c r="G190" s="251"/>
      <c r="H190" s="254">
        <v>25</v>
      </c>
      <c r="I190" s="255"/>
      <c r="J190" s="251"/>
      <c r="K190" s="251"/>
      <c r="L190" s="256"/>
      <c r="M190" s="257"/>
      <c r="N190" s="258"/>
      <c r="O190" s="258"/>
      <c r="P190" s="258"/>
      <c r="Q190" s="258"/>
      <c r="R190" s="258"/>
      <c r="S190" s="258"/>
      <c r="T190" s="259"/>
      <c r="U190" s="15"/>
      <c r="V190" s="15"/>
      <c r="W190" s="15"/>
      <c r="X190" s="15"/>
      <c r="Y190" s="15"/>
      <c r="Z190" s="15"/>
      <c r="AA190" s="15"/>
      <c r="AB190" s="15"/>
      <c r="AC190" s="15"/>
      <c r="AD190" s="15"/>
      <c r="AE190" s="15"/>
      <c r="AT190" s="260" t="s">
        <v>166</v>
      </c>
      <c r="AU190" s="260" t="s">
        <v>70</v>
      </c>
      <c r="AV190" s="15" t="s">
        <v>164</v>
      </c>
      <c r="AW190" s="15" t="s">
        <v>31</v>
      </c>
      <c r="AX190" s="15" t="s">
        <v>77</v>
      </c>
      <c r="AY190" s="260" t="s">
        <v>157</v>
      </c>
    </row>
    <row r="191" s="2" customFormat="1" ht="33" customHeight="1">
      <c r="A191" s="38"/>
      <c r="B191" s="39"/>
      <c r="C191" s="214" t="s">
        <v>209</v>
      </c>
      <c r="D191" s="214" t="s">
        <v>160</v>
      </c>
      <c r="E191" s="215" t="s">
        <v>617</v>
      </c>
      <c r="F191" s="216" t="s">
        <v>618</v>
      </c>
      <c r="G191" s="217" t="s">
        <v>212</v>
      </c>
      <c r="H191" s="218">
        <v>24</v>
      </c>
      <c r="I191" s="219"/>
      <c r="J191" s="220">
        <f>ROUND(I191*H191,2)</f>
        <v>0</v>
      </c>
      <c r="K191" s="221"/>
      <c r="L191" s="44"/>
      <c r="M191" s="222" t="s">
        <v>19</v>
      </c>
      <c r="N191" s="223" t="s">
        <v>41</v>
      </c>
      <c r="O191" s="84"/>
      <c r="P191" s="224">
        <f>O191*H191</f>
        <v>0</v>
      </c>
      <c r="Q191" s="224">
        <v>0</v>
      </c>
      <c r="R191" s="224">
        <f>Q191*H191</f>
        <v>0</v>
      </c>
      <c r="S191" s="224">
        <v>0</v>
      </c>
      <c r="T191" s="225">
        <f>S191*H191</f>
        <v>0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226" t="s">
        <v>164</v>
      </c>
      <c r="AT191" s="226" t="s">
        <v>160</v>
      </c>
      <c r="AU191" s="226" t="s">
        <v>70</v>
      </c>
      <c r="AY191" s="17" t="s">
        <v>157</v>
      </c>
      <c r="BE191" s="227">
        <f>IF(N191="základní",J191,0)</f>
        <v>0</v>
      </c>
      <c r="BF191" s="227">
        <f>IF(N191="snížená",J191,0)</f>
        <v>0</v>
      </c>
      <c r="BG191" s="227">
        <f>IF(N191="zákl. přenesená",J191,0)</f>
        <v>0</v>
      </c>
      <c r="BH191" s="227">
        <f>IF(N191="sníž. přenesená",J191,0)</f>
        <v>0</v>
      </c>
      <c r="BI191" s="227">
        <f>IF(N191="nulová",J191,0)</f>
        <v>0</v>
      </c>
      <c r="BJ191" s="17" t="s">
        <v>77</v>
      </c>
      <c r="BK191" s="227">
        <f>ROUND(I191*H191,2)</f>
        <v>0</v>
      </c>
      <c r="BL191" s="17" t="s">
        <v>164</v>
      </c>
      <c r="BM191" s="226" t="s">
        <v>619</v>
      </c>
    </row>
    <row r="192" s="14" customFormat="1">
      <c r="A192" s="14"/>
      <c r="B192" s="239"/>
      <c r="C192" s="240"/>
      <c r="D192" s="230" t="s">
        <v>166</v>
      </c>
      <c r="E192" s="241" t="s">
        <v>19</v>
      </c>
      <c r="F192" s="242" t="s">
        <v>612</v>
      </c>
      <c r="G192" s="240"/>
      <c r="H192" s="243">
        <v>12</v>
      </c>
      <c r="I192" s="244"/>
      <c r="J192" s="240"/>
      <c r="K192" s="240"/>
      <c r="L192" s="245"/>
      <c r="M192" s="246"/>
      <c r="N192" s="247"/>
      <c r="O192" s="247"/>
      <c r="P192" s="247"/>
      <c r="Q192" s="247"/>
      <c r="R192" s="247"/>
      <c r="S192" s="247"/>
      <c r="T192" s="248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49" t="s">
        <v>166</v>
      </c>
      <c r="AU192" s="249" t="s">
        <v>70</v>
      </c>
      <c r="AV192" s="14" t="s">
        <v>79</v>
      </c>
      <c r="AW192" s="14" t="s">
        <v>31</v>
      </c>
      <c r="AX192" s="14" t="s">
        <v>70</v>
      </c>
      <c r="AY192" s="249" t="s">
        <v>157</v>
      </c>
    </row>
    <row r="193" s="14" customFormat="1">
      <c r="A193" s="14"/>
      <c r="B193" s="239"/>
      <c r="C193" s="240"/>
      <c r="D193" s="230" t="s">
        <v>166</v>
      </c>
      <c r="E193" s="241" t="s">
        <v>19</v>
      </c>
      <c r="F193" s="242" t="s">
        <v>613</v>
      </c>
      <c r="G193" s="240"/>
      <c r="H193" s="243">
        <v>12</v>
      </c>
      <c r="I193" s="244"/>
      <c r="J193" s="240"/>
      <c r="K193" s="240"/>
      <c r="L193" s="245"/>
      <c r="M193" s="246"/>
      <c r="N193" s="247"/>
      <c r="O193" s="247"/>
      <c r="P193" s="247"/>
      <c r="Q193" s="247"/>
      <c r="R193" s="247"/>
      <c r="S193" s="247"/>
      <c r="T193" s="248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49" t="s">
        <v>166</v>
      </c>
      <c r="AU193" s="249" t="s">
        <v>70</v>
      </c>
      <c r="AV193" s="14" t="s">
        <v>79</v>
      </c>
      <c r="AW193" s="14" t="s">
        <v>31</v>
      </c>
      <c r="AX193" s="14" t="s">
        <v>70</v>
      </c>
      <c r="AY193" s="249" t="s">
        <v>157</v>
      </c>
    </row>
    <row r="194" s="15" customFormat="1">
      <c r="A194" s="15"/>
      <c r="B194" s="250"/>
      <c r="C194" s="251"/>
      <c r="D194" s="230" t="s">
        <v>166</v>
      </c>
      <c r="E194" s="252" t="s">
        <v>19</v>
      </c>
      <c r="F194" s="253" t="s">
        <v>169</v>
      </c>
      <c r="G194" s="251"/>
      <c r="H194" s="254">
        <v>24</v>
      </c>
      <c r="I194" s="255"/>
      <c r="J194" s="251"/>
      <c r="K194" s="251"/>
      <c r="L194" s="256"/>
      <c r="M194" s="257"/>
      <c r="N194" s="258"/>
      <c r="O194" s="258"/>
      <c r="P194" s="258"/>
      <c r="Q194" s="258"/>
      <c r="R194" s="258"/>
      <c r="S194" s="258"/>
      <c r="T194" s="259"/>
      <c r="U194" s="15"/>
      <c r="V194" s="15"/>
      <c r="W194" s="15"/>
      <c r="X194" s="15"/>
      <c r="Y194" s="15"/>
      <c r="Z194" s="15"/>
      <c r="AA194" s="15"/>
      <c r="AB194" s="15"/>
      <c r="AC194" s="15"/>
      <c r="AD194" s="15"/>
      <c r="AE194" s="15"/>
      <c r="AT194" s="260" t="s">
        <v>166</v>
      </c>
      <c r="AU194" s="260" t="s">
        <v>70</v>
      </c>
      <c r="AV194" s="15" t="s">
        <v>164</v>
      </c>
      <c r="AW194" s="15" t="s">
        <v>31</v>
      </c>
      <c r="AX194" s="15" t="s">
        <v>77</v>
      </c>
      <c r="AY194" s="260" t="s">
        <v>157</v>
      </c>
    </row>
    <row r="195" s="2" customFormat="1" ht="16.5" customHeight="1">
      <c r="A195" s="38"/>
      <c r="B195" s="39"/>
      <c r="C195" s="261" t="s">
        <v>216</v>
      </c>
      <c r="D195" s="261" t="s">
        <v>178</v>
      </c>
      <c r="E195" s="262" t="s">
        <v>620</v>
      </c>
      <c r="F195" s="263" t="s">
        <v>621</v>
      </c>
      <c r="G195" s="264" t="s">
        <v>181</v>
      </c>
      <c r="H195" s="265">
        <v>10.08</v>
      </c>
      <c r="I195" s="266"/>
      <c r="J195" s="267">
        <f>ROUND(I195*H195,2)</f>
        <v>0</v>
      </c>
      <c r="K195" s="268"/>
      <c r="L195" s="269"/>
      <c r="M195" s="270" t="s">
        <v>19</v>
      </c>
      <c r="N195" s="271" t="s">
        <v>41</v>
      </c>
      <c r="O195" s="84"/>
      <c r="P195" s="224">
        <f>O195*H195</f>
        <v>0</v>
      </c>
      <c r="Q195" s="224">
        <v>1</v>
      </c>
      <c r="R195" s="224">
        <f>Q195*H195</f>
        <v>0</v>
      </c>
      <c r="S195" s="224">
        <v>0</v>
      </c>
      <c r="T195" s="225">
        <f>S195*H195</f>
        <v>0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226" t="s">
        <v>182</v>
      </c>
      <c r="AT195" s="226" t="s">
        <v>178</v>
      </c>
      <c r="AU195" s="226" t="s">
        <v>70</v>
      </c>
      <c r="AY195" s="17" t="s">
        <v>157</v>
      </c>
      <c r="BE195" s="227">
        <f>IF(N195="základní",J195,0)</f>
        <v>0</v>
      </c>
      <c r="BF195" s="227">
        <f>IF(N195="snížená",J195,0)</f>
        <v>0</v>
      </c>
      <c r="BG195" s="227">
        <f>IF(N195="zákl. přenesená",J195,0)</f>
        <v>0</v>
      </c>
      <c r="BH195" s="227">
        <f>IF(N195="sníž. přenesená",J195,0)</f>
        <v>0</v>
      </c>
      <c r="BI195" s="227">
        <f>IF(N195="nulová",J195,0)</f>
        <v>0</v>
      </c>
      <c r="BJ195" s="17" t="s">
        <v>77</v>
      </c>
      <c r="BK195" s="227">
        <f>ROUND(I195*H195,2)</f>
        <v>0</v>
      </c>
      <c r="BL195" s="17" t="s">
        <v>164</v>
      </c>
      <c r="BM195" s="226" t="s">
        <v>622</v>
      </c>
    </row>
    <row r="196" s="14" customFormat="1">
      <c r="A196" s="14"/>
      <c r="B196" s="239"/>
      <c r="C196" s="240"/>
      <c r="D196" s="230" t="s">
        <v>166</v>
      </c>
      <c r="E196" s="241" t="s">
        <v>19</v>
      </c>
      <c r="F196" s="242" t="s">
        <v>623</v>
      </c>
      <c r="G196" s="240"/>
      <c r="H196" s="243">
        <v>10.08</v>
      </c>
      <c r="I196" s="244"/>
      <c r="J196" s="240"/>
      <c r="K196" s="240"/>
      <c r="L196" s="245"/>
      <c r="M196" s="246"/>
      <c r="N196" s="247"/>
      <c r="O196" s="247"/>
      <c r="P196" s="247"/>
      <c r="Q196" s="247"/>
      <c r="R196" s="247"/>
      <c r="S196" s="247"/>
      <c r="T196" s="248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49" t="s">
        <v>166</v>
      </c>
      <c r="AU196" s="249" t="s">
        <v>70</v>
      </c>
      <c r="AV196" s="14" t="s">
        <v>79</v>
      </c>
      <c r="AW196" s="14" t="s">
        <v>31</v>
      </c>
      <c r="AX196" s="14" t="s">
        <v>77</v>
      </c>
      <c r="AY196" s="249" t="s">
        <v>157</v>
      </c>
    </row>
    <row r="197" s="2" customFormat="1" ht="16.5" customHeight="1">
      <c r="A197" s="38"/>
      <c r="B197" s="39"/>
      <c r="C197" s="261" t="s">
        <v>220</v>
      </c>
      <c r="D197" s="261" t="s">
        <v>178</v>
      </c>
      <c r="E197" s="262" t="s">
        <v>624</v>
      </c>
      <c r="F197" s="263" t="s">
        <v>625</v>
      </c>
      <c r="G197" s="264" t="s">
        <v>329</v>
      </c>
      <c r="H197" s="265">
        <v>56</v>
      </c>
      <c r="I197" s="266"/>
      <c r="J197" s="267">
        <f>ROUND(I197*H197,2)</f>
        <v>0</v>
      </c>
      <c r="K197" s="268"/>
      <c r="L197" s="269"/>
      <c r="M197" s="270" t="s">
        <v>19</v>
      </c>
      <c r="N197" s="271" t="s">
        <v>41</v>
      </c>
      <c r="O197" s="84"/>
      <c r="P197" s="224">
        <f>O197*H197</f>
        <v>0</v>
      </c>
      <c r="Q197" s="224">
        <v>0</v>
      </c>
      <c r="R197" s="224">
        <f>Q197*H197</f>
        <v>0</v>
      </c>
      <c r="S197" s="224">
        <v>0</v>
      </c>
      <c r="T197" s="225">
        <f>S197*H197</f>
        <v>0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226" t="s">
        <v>182</v>
      </c>
      <c r="AT197" s="226" t="s">
        <v>178</v>
      </c>
      <c r="AU197" s="226" t="s">
        <v>70</v>
      </c>
      <c r="AY197" s="17" t="s">
        <v>157</v>
      </c>
      <c r="BE197" s="227">
        <f>IF(N197="základní",J197,0)</f>
        <v>0</v>
      </c>
      <c r="BF197" s="227">
        <f>IF(N197="snížená",J197,0)</f>
        <v>0</v>
      </c>
      <c r="BG197" s="227">
        <f>IF(N197="zákl. přenesená",J197,0)</f>
        <v>0</v>
      </c>
      <c r="BH197" s="227">
        <f>IF(N197="sníž. přenesená",J197,0)</f>
        <v>0</v>
      </c>
      <c r="BI197" s="227">
        <f>IF(N197="nulová",J197,0)</f>
        <v>0</v>
      </c>
      <c r="BJ197" s="17" t="s">
        <v>77</v>
      </c>
      <c r="BK197" s="227">
        <f>ROUND(I197*H197,2)</f>
        <v>0</v>
      </c>
      <c r="BL197" s="17" t="s">
        <v>164</v>
      </c>
      <c r="BM197" s="226" t="s">
        <v>626</v>
      </c>
    </row>
    <row r="198" s="2" customFormat="1" ht="21.75" customHeight="1">
      <c r="A198" s="38"/>
      <c r="B198" s="39"/>
      <c r="C198" s="214" t="s">
        <v>224</v>
      </c>
      <c r="D198" s="214" t="s">
        <v>160</v>
      </c>
      <c r="E198" s="215" t="s">
        <v>627</v>
      </c>
      <c r="F198" s="216" t="s">
        <v>628</v>
      </c>
      <c r="G198" s="217" t="s">
        <v>191</v>
      </c>
      <c r="H198" s="218">
        <v>50</v>
      </c>
      <c r="I198" s="219"/>
      <c r="J198" s="220">
        <f>ROUND(I198*H198,2)</f>
        <v>0</v>
      </c>
      <c r="K198" s="221"/>
      <c r="L198" s="44"/>
      <c r="M198" s="222" t="s">
        <v>19</v>
      </c>
      <c r="N198" s="223" t="s">
        <v>41</v>
      </c>
      <c r="O198" s="84"/>
      <c r="P198" s="224">
        <f>O198*H198</f>
        <v>0</v>
      </c>
      <c r="Q198" s="224">
        <v>0</v>
      </c>
      <c r="R198" s="224">
        <f>Q198*H198</f>
        <v>0</v>
      </c>
      <c r="S198" s="224">
        <v>0</v>
      </c>
      <c r="T198" s="225">
        <f>S198*H198</f>
        <v>0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226" t="s">
        <v>164</v>
      </c>
      <c r="AT198" s="226" t="s">
        <v>160</v>
      </c>
      <c r="AU198" s="226" t="s">
        <v>70</v>
      </c>
      <c r="AY198" s="17" t="s">
        <v>157</v>
      </c>
      <c r="BE198" s="227">
        <f>IF(N198="základní",J198,0)</f>
        <v>0</v>
      </c>
      <c r="BF198" s="227">
        <f>IF(N198="snížená",J198,0)</f>
        <v>0</v>
      </c>
      <c r="BG198" s="227">
        <f>IF(N198="zákl. přenesená",J198,0)</f>
        <v>0</v>
      </c>
      <c r="BH198" s="227">
        <f>IF(N198="sníž. přenesená",J198,0)</f>
        <v>0</v>
      </c>
      <c r="BI198" s="227">
        <f>IF(N198="nulová",J198,0)</f>
        <v>0</v>
      </c>
      <c r="BJ198" s="17" t="s">
        <v>77</v>
      </c>
      <c r="BK198" s="227">
        <f>ROUND(I198*H198,2)</f>
        <v>0</v>
      </c>
      <c r="BL198" s="17" t="s">
        <v>164</v>
      </c>
      <c r="BM198" s="226" t="s">
        <v>629</v>
      </c>
    </row>
    <row r="199" s="2" customFormat="1" ht="33" customHeight="1">
      <c r="A199" s="38"/>
      <c r="B199" s="39"/>
      <c r="C199" s="214" t="s">
        <v>8</v>
      </c>
      <c r="D199" s="214" t="s">
        <v>160</v>
      </c>
      <c r="E199" s="215" t="s">
        <v>384</v>
      </c>
      <c r="F199" s="216" t="s">
        <v>385</v>
      </c>
      <c r="G199" s="217" t="s">
        <v>191</v>
      </c>
      <c r="H199" s="218">
        <v>7.2000000000000002</v>
      </c>
      <c r="I199" s="219"/>
      <c r="J199" s="220">
        <f>ROUND(I199*H199,2)</f>
        <v>0</v>
      </c>
      <c r="K199" s="221"/>
      <c r="L199" s="44"/>
      <c r="M199" s="222" t="s">
        <v>19</v>
      </c>
      <c r="N199" s="223" t="s">
        <v>41</v>
      </c>
      <c r="O199" s="84"/>
      <c r="P199" s="224">
        <f>O199*H199</f>
        <v>0</v>
      </c>
      <c r="Q199" s="224">
        <v>0</v>
      </c>
      <c r="R199" s="224">
        <f>Q199*H199</f>
        <v>0</v>
      </c>
      <c r="S199" s="224">
        <v>0</v>
      </c>
      <c r="T199" s="225">
        <f>S199*H199</f>
        <v>0</v>
      </c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R199" s="226" t="s">
        <v>164</v>
      </c>
      <c r="AT199" s="226" t="s">
        <v>160</v>
      </c>
      <c r="AU199" s="226" t="s">
        <v>70</v>
      </c>
      <c r="AY199" s="17" t="s">
        <v>157</v>
      </c>
      <c r="BE199" s="227">
        <f>IF(N199="základní",J199,0)</f>
        <v>0</v>
      </c>
      <c r="BF199" s="227">
        <f>IF(N199="snížená",J199,0)</f>
        <v>0</v>
      </c>
      <c r="BG199" s="227">
        <f>IF(N199="zákl. přenesená",J199,0)</f>
        <v>0</v>
      </c>
      <c r="BH199" s="227">
        <f>IF(N199="sníž. přenesená",J199,0)</f>
        <v>0</v>
      </c>
      <c r="BI199" s="227">
        <f>IF(N199="nulová",J199,0)</f>
        <v>0</v>
      </c>
      <c r="BJ199" s="17" t="s">
        <v>77</v>
      </c>
      <c r="BK199" s="227">
        <f>ROUND(I199*H199,2)</f>
        <v>0</v>
      </c>
      <c r="BL199" s="17" t="s">
        <v>164</v>
      </c>
      <c r="BM199" s="226" t="s">
        <v>630</v>
      </c>
    </row>
    <row r="200" s="14" customFormat="1">
      <c r="A200" s="14"/>
      <c r="B200" s="239"/>
      <c r="C200" s="240"/>
      <c r="D200" s="230" t="s">
        <v>166</v>
      </c>
      <c r="E200" s="241" t="s">
        <v>19</v>
      </c>
      <c r="F200" s="242" t="s">
        <v>631</v>
      </c>
      <c r="G200" s="240"/>
      <c r="H200" s="243">
        <v>7.2000000000000002</v>
      </c>
      <c r="I200" s="244"/>
      <c r="J200" s="240"/>
      <c r="K200" s="240"/>
      <c r="L200" s="245"/>
      <c r="M200" s="246"/>
      <c r="N200" s="247"/>
      <c r="O200" s="247"/>
      <c r="P200" s="247"/>
      <c r="Q200" s="247"/>
      <c r="R200" s="247"/>
      <c r="S200" s="247"/>
      <c r="T200" s="248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49" t="s">
        <v>166</v>
      </c>
      <c r="AU200" s="249" t="s">
        <v>70</v>
      </c>
      <c r="AV200" s="14" t="s">
        <v>79</v>
      </c>
      <c r="AW200" s="14" t="s">
        <v>31</v>
      </c>
      <c r="AX200" s="14" t="s">
        <v>77</v>
      </c>
      <c r="AY200" s="249" t="s">
        <v>157</v>
      </c>
    </row>
    <row r="201" s="2" customFormat="1" ht="33" customHeight="1">
      <c r="A201" s="38"/>
      <c r="B201" s="39"/>
      <c r="C201" s="214" t="s">
        <v>314</v>
      </c>
      <c r="D201" s="214" t="s">
        <v>160</v>
      </c>
      <c r="E201" s="215" t="s">
        <v>388</v>
      </c>
      <c r="F201" s="216" t="s">
        <v>389</v>
      </c>
      <c r="G201" s="217" t="s">
        <v>191</v>
      </c>
      <c r="H201" s="218">
        <v>7.2000000000000002</v>
      </c>
      <c r="I201" s="219"/>
      <c r="J201" s="220">
        <f>ROUND(I201*H201,2)</f>
        <v>0</v>
      </c>
      <c r="K201" s="221"/>
      <c r="L201" s="44"/>
      <c r="M201" s="222" t="s">
        <v>19</v>
      </c>
      <c r="N201" s="223" t="s">
        <v>41</v>
      </c>
      <c r="O201" s="84"/>
      <c r="P201" s="224">
        <f>O201*H201</f>
        <v>0</v>
      </c>
      <c r="Q201" s="224">
        <v>0</v>
      </c>
      <c r="R201" s="224">
        <f>Q201*H201</f>
        <v>0</v>
      </c>
      <c r="S201" s="224">
        <v>0</v>
      </c>
      <c r="T201" s="225">
        <f>S201*H201</f>
        <v>0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226" t="s">
        <v>164</v>
      </c>
      <c r="AT201" s="226" t="s">
        <v>160</v>
      </c>
      <c r="AU201" s="226" t="s">
        <v>70</v>
      </c>
      <c r="AY201" s="17" t="s">
        <v>157</v>
      </c>
      <c r="BE201" s="227">
        <f>IF(N201="základní",J201,0)</f>
        <v>0</v>
      </c>
      <c r="BF201" s="227">
        <f>IF(N201="snížená",J201,0)</f>
        <v>0</v>
      </c>
      <c r="BG201" s="227">
        <f>IF(N201="zákl. přenesená",J201,0)</f>
        <v>0</v>
      </c>
      <c r="BH201" s="227">
        <f>IF(N201="sníž. přenesená",J201,0)</f>
        <v>0</v>
      </c>
      <c r="BI201" s="227">
        <f>IF(N201="nulová",J201,0)</f>
        <v>0</v>
      </c>
      <c r="BJ201" s="17" t="s">
        <v>77</v>
      </c>
      <c r="BK201" s="227">
        <f>ROUND(I201*H201,2)</f>
        <v>0</v>
      </c>
      <c r="BL201" s="17" t="s">
        <v>164</v>
      </c>
      <c r="BM201" s="226" t="s">
        <v>632</v>
      </c>
    </row>
    <row r="202" s="14" customFormat="1">
      <c r="A202" s="14"/>
      <c r="B202" s="239"/>
      <c r="C202" s="240"/>
      <c r="D202" s="230" t="s">
        <v>166</v>
      </c>
      <c r="E202" s="241" t="s">
        <v>19</v>
      </c>
      <c r="F202" s="242" t="s">
        <v>631</v>
      </c>
      <c r="G202" s="240"/>
      <c r="H202" s="243">
        <v>7.2000000000000002</v>
      </c>
      <c r="I202" s="244"/>
      <c r="J202" s="240"/>
      <c r="K202" s="240"/>
      <c r="L202" s="245"/>
      <c r="M202" s="246"/>
      <c r="N202" s="247"/>
      <c r="O202" s="247"/>
      <c r="P202" s="247"/>
      <c r="Q202" s="247"/>
      <c r="R202" s="247"/>
      <c r="S202" s="247"/>
      <c r="T202" s="248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49" t="s">
        <v>166</v>
      </c>
      <c r="AU202" s="249" t="s">
        <v>70</v>
      </c>
      <c r="AV202" s="14" t="s">
        <v>79</v>
      </c>
      <c r="AW202" s="14" t="s">
        <v>31</v>
      </c>
      <c r="AX202" s="14" t="s">
        <v>77</v>
      </c>
      <c r="AY202" s="249" t="s">
        <v>157</v>
      </c>
    </row>
    <row r="203" s="2" customFormat="1" ht="21.75" customHeight="1">
      <c r="A203" s="38"/>
      <c r="B203" s="39"/>
      <c r="C203" s="214" t="s">
        <v>318</v>
      </c>
      <c r="D203" s="214" t="s">
        <v>160</v>
      </c>
      <c r="E203" s="215" t="s">
        <v>633</v>
      </c>
      <c r="F203" s="216" t="s">
        <v>203</v>
      </c>
      <c r="G203" s="217" t="s">
        <v>191</v>
      </c>
      <c r="H203" s="218">
        <v>12</v>
      </c>
      <c r="I203" s="219"/>
      <c r="J203" s="220">
        <f>ROUND(I203*H203,2)</f>
        <v>0</v>
      </c>
      <c r="K203" s="221"/>
      <c r="L203" s="44"/>
      <c r="M203" s="222" t="s">
        <v>19</v>
      </c>
      <c r="N203" s="223" t="s">
        <v>41</v>
      </c>
      <c r="O203" s="84"/>
      <c r="P203" s="224">
        <f>O203*H203</f>
        <v>0</v>
      </c>
      <c r="Q203" s="224">
        <v>0</v>
      </c>
      <c r="R203" s="224">
        <f>Q203*H203</f>
        <v>0</v>
      </c>
      <c r="S203" s="224">
        <v>0</v>
      </c>
      <c r="T203" s="225">
        <f>S203*H203</f>
        <v>0</v>
      </c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R203" s="226" t="s">
        <v>164</v>
      </c>
      <c r="AT203" s="226" t="s">
        <v>160</v>
      </c>
      <c r="AU203" s="226" t="s">
        <v>70</v>
      </c>
      <c r="AY203" s="17" t="s">
        <v>157</v>
      </c>
      <c r="BE203" s="227">
        <f>IF(N203="základní",J203,0)</f>
        <v>0</v>
      </c>
      <c r="BF203" s="227">
        <f>IF(N203="snížená",J203,0)</f>
        <v>0</v>
      </c>
      <c r="BG203" s="227">
        <f>IF(N203="zákl. přenesená",J203,0)</f>
        <v>0</v>
      </c>
      <c r="BH203" s="227">
        <f>IF(N203="sníž. přenesená",J203,0)</f>
        <v>0</v>
      </c>
      <c r="BI203" s="227">
        <f>IF(N203="nulová",J203,0)</f>
        <v>0</v>
      </c>
      <c r="BJ203" s="17" t="s">
        <v>77</v>
      </c>
      <c r="BK203" s="227">
        <f>ROUND(I203*H203,2)</f>
        <v>0</v>
      </c>
      <c r="BL203" s="17" t="s">
        <v>164</v>
      </c>
      <c r="BM203" s="226" t="s">
        <v>634</v>
      </c>
    </row>
    <row r="204" s="13" customFormat="1">
      <c r="A204" s="13"/>
      <c r="B204" s="228"/>
      <c r="C204" s="229"/>
      <c r="D204" s="230" t="s">
        <v>166</v>
      </c>
      <c r="E204" s="231" t="s">
        <v>19</v>
      </c>
      <c r="F204" s="232" t="s">
        <v>635</v>
      </c>
      <c r="G204" s="229"/>
      <c r="H204" s="231" t="s">
        <v>19</v>
      </c>
      <c r="I204" s="233"/>
      <c r="J204" s="229"/>
      <c r="K204" s="229"/>
      <c r="L204" s="234"/>
      <c r="M204" s="235"/>
      <c r="N204" s="236"/>
      <c r="O204" s="236"/>
      <c r="P204" s="236"/>
      <c r="Q204" s="236"/>
      <c r="R204" s="236"/>
      <c r="S204" s="236"/>
      <c r="T204" s="237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38" t="s">
        <v>166</v>
      </c>
      <c r="AU204" s="238" t="s">
        <v>70</v>
      </c>
      <c r="AV204" s="13" t="s">
        <v>77</v>
      </c>
      <c r="AW204" s="13" t="s">
        <v>31</v>
      </c>
      <c r="AX204" s="13" t="s">
        <v>70</v>
      </c>
      <c r="AY204" s="238" t="s">
        <v>157</v>
      </c>
    </row>
    <row r="205" s="14" customFormat="1">
      <c r="A205" s="14"/>
      <c r="B205" s="239"/>
      <c r="C205" s="240"/>
      <c r="D205" s="230" t="s">
        <v>166</v>
      </c>
      <c r="E205" s="241" t="s">
        <v>19</v>
      </c>
      <c r="F205" s="242" t="s">
        <v>636</v>
      </c>
      <c r="G205" s="240"/>
      <c r="H205" s="243">
        <v>6</v>
      </c>
      <c r="I205" s="244"/>
      <c r="J205" s="240"/>
      <c r="K205" s="240"/>
      <c r="L205" s="245"/>
      <c r="M205" s="246"/>
      <c r="N205" s="247"/>
      <c r="O205" s="247"/>
      <c r="P205" s="247"/>
      <c r="Q205" s="247"/>
      <c r="R205" s="247"/>
      <c r="S205" s="247"/>
      <c r="T205" s="248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49" t="s">
        <v>166</v>
      </c>
      <c r="AU205" s="249" t="s">
        <v>70</v>
      </c>
      <c r="AV205" s="14" t="s">
        <v>79</v>
      </c>
      <c r="AW205" s="14" t="s">
        <v>31</v>
      </c>
      <c r="AX205" s="14" t="s">
        <v>70</v>
      </c>
      <c r="AY205" s="249" t="s">
        <v>157</v>
      </c>
    </row>
    <row r="206" s="14" customFormat="1">
      <c r="A206" s="14"/>
      <c r="B206" s="239"/>
      <c r="C206" s="240"/>
      <c r="D206" s="230" t="s">
        <v>166</v>
      </c>
      <c r="E206" s="241" t="s">
        <v>19</v>
      </c>
      <c r="F206" s="242" t="s">
        <v>637</v>
      </c>
      <c r="G206" s="240"/>
      <c r="H206" s="243">
        <v>6</v>
      </c>
      <c r="I206" s="244"/>
      <c r="J206" s="240"/>
      <c r="K206" s="240"/>
      <c r="L206" s="245"/>
      <c r="M206" s="246"/>
      <c r="N206" s="247"/>
      <c r="O206" s="247"/>
      <c r="P206" s="247"/>
      <c r="Q206" s="247"/>
      <c r="R206" s="247"/>
      <c r="S206" s="247"/>
      <c r="T206" s="248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49" t="s">
        <v>166</v>
      </c>
      <c r="AU206" s="249" t="s">
        <v>70</v>
      </c>
      <c r="AV206" s="14" t="s">
        <v>79</v>
      </c>
      <c r="AW206" s="14" t="s">
        <v>31</v>
      </c>
      <c r="AX206" s="14" t="s">
        <v>70</v>
      </c>
      <c r="AY206" s="249" t="s">
        <v>157</v>
      </c>
    </row>
    <row r="207" s="15" customFormat="1">
      <c r="A207" s="15"/>
      <c r="B207" s="250"/>
      <c r="C207" s="251"/>
      <c r="D207" s="230" t="s">
        <v>166</v>
      </c>
      <c r="E207" s="252" t="s">
        <v>19</v>
      </c>
      <c r="F207" s="253" t="s">
        <v>169</v>
      </c>
      <c r="G207" s="251"/>
      <c r="H207" s="254">
        <v>12</v>
      </c>
      <c r="I207" s="255"/>
      <c r="J207" s="251"/>
      <c r="K207" s="251"/>
      <c r="L207" s="256"/>
      <c r="M207" s="257"/>
      <c r="N207" s="258"/>
      <c r="O207" s="258"/>
      <c r="P207" s="258"/>
      <c r="Q207" s="258"/>
      <c r="R207" s="258"/>
      <c r="S207" s="258"/>
      <c r="T207" s="259"/>
      <c r="U207" s="15"/>
      <c r="V207" s="15"/>
      <c r="W207" s="15"/>
      <c r="X207" s="15"/>
      <c r="Y207" s="15"/>
      <c r="Z207" s="15"/>
      <c r="AA207" s="15"/>
      <c r="AB207" s="15"/>
      <c r="AC207" s="15"/>
      <c r="AD207" s="15"/>
      <c r="AE207" s="15"/>
      <c r="AT207" s="260" t="s">
        <v>166</v>
      </c>
      <c r="AU207" s="260" t="s">
        <v>70</v>
      </c>
      <c r="AV207" s="15" t="s">
        <v>164</v>
      </c>
      <c r="AW207" s="15" t="s">
        <v>31</v>
      </c>
      <c r="AX207" s="15" t="s">
        <v>77</v>
      </c>
      <c r="AY207" s="260" t="s">
        <v>157</v>
      </c>
    </row>
    <row r="208" s="2" customFormat="1" ht="33" customHeight="1">
      <c r="A208" s="38"/>
      <c r="B208" s="39"/>
      <c r="C208" s="214" t="s">
        <v>326</v>
      </c>
      <c r="D208" s="214" t="s">
        <v>160</v>
      </c>
      <c r="E208" s="215" t="s">
        <v>638</v>
      </c>
      <c r="F208" s="216" t="s">
        <v>207</v>
      </c>
      <c r="G208" s="217" t="s">
        <v>191</v>
      </c>
      <c r="H208" s="218">
        <v>12</v>
      </c>
      <c r="I208" s="219"/>
      <c r="J208" s="220">
        <f>ROUND(I208*H208,2)</f>
        <v>0</v>
      </c>
      <c r="K208" s="221"/>
      <c r="L208" s="44"/>
      <c r="M208" s="222" t="s">
        <v>19</v>
      </c>
      <c r="N208" s="223" t="s">
        <v>41</v>
      </c>
      <c r="O208" s="84"/>
      <c r="P208" s="224">
        <f>O208*H208</f>
        <v>0</v>
      </c>
      <c r="Q208" s="224">
        <v>0</v>
      </c>
      <c r="R208" s="224">
        <f>Q208*H208</f>
        <v>0</v>
      </c>
      <c r="S208" s="224">
        <v>0</v>
      </c>
      <c r="T208" s="225">
        <f>S208*H208</f>
        <v>0</v>
      </c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R208" s="226" t="s">
        <v>164</v>
      </c>
      <c r="AT208" s="226" t="s">
        <v>160</v>
      </c>
      <c r="AU208" s="226" t="s">
        <v>70</v>
      </c>
      <c r="AY208" s="17" t="s">
        <v>157</v>
      </c>
      <c r="BE208" s="227">
        <f>IF(N208="základní",J208,0)</f>
        <v>0</v>
      </c>
      <c r="BF208" s="227">
        <f>IF(N208="snížená",J208,0)</f>
        <v>0</v>
      </c>
      <c r="BG208" s="227">
        <f>IF(N208="zákl. přenesená",J208,0)</f>
        <v>0</v>
      </c>
      <c r="BH208" s="227">
        <f>IF(N208="sníž. přenesená",J208,0)</f>
        <v>0</v>
      </c>
      <c r="BI208" s="227">
        <f>IF(N208="nulová",J208,0)</f>
        <v>0</v>
      </c>
      <c r="BJ208" s="17" t="s">
        <v>77</v>
      </c>
      <c r="BK208" s="227">
        <f>ROUND(I208*H208,2)</f>
        <v>0</v>
      </c>
      <c r="BL208" s="17" t="s">
        <v>164</v>
      </c>
      <c r="BM208" s="226" t="s">
        <v>639</v>
      </c>
    </row>
    <row r="209" s="13" customFormat="1">
      <c r="A209" s="13"/>
      <c r="B209" s="228"/>
      <c r="C209" s="229"/>
      <c r="D209" s="230" t="s">
        <v>166</v>
      </c>
      <c r="E209" s="231" t="s">
        <v>19</v>
      </c>
      <c r="F209" s="232" t="s">
        <v>635</v>
      </c>
      <c r="G209" s="229"/>
      <c r="H209" s="231" t="s">
        <v>19</v>
      </c>
      <c r="I209" s="233"/>
      <c r="J209" s="229"/>
      <c r="K209" s="229"/>
      <c r="L209" s="234"/>
      <c r="M209" s="235"/>
      <c r="N209" s="236"/>
      <c r="O209" s="236"/>
      <c r="P209" s="236"/>
      <c r="Q209" s="236"/>
      <c r="R209" s="236"/>
      <c r="S209" s="236"/>
      <c r="T209" s="237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38" t="s">
        <v>166</v>
      </c>
      <c r="AU209" s="238" t="s">
        <v>70</v>
      </c>
      <c r="AV209" s="13" t="s">
        <v>77</v>
      </c>
      <c r="AW209" s="13" t="s">
        <v>31</v>
      </c>
      <c r="AX209" s="13" t="s">
        <v>70</v>
      </c>
      <c r="AY209" s="238" t="s">
        <v>157</v>
      </c>
    </row>
    <row r="210" s="14" customFormat="1">
      <c r="A210" s="14"/>
      <c r="B210" s="239"/>
      <c r="C210" s="240"/>
      <c r="D210" s="230" t="s">
        <v>166</v>
      </c>
      <c r="E210" s="241" t="s">
        <v>19</v>
      </c>
      <c r="F210" s="242" t="s">
        <v>636</v>
      </c>
      <c r="G210" s="240"/>
      <c r="H210" s="243">
        <v>6</v>
      </c>
      <c r="I210" s="244"/>
      <c r="J210" s="240"/>
      <c r="K210" s="240"/>
      <c r="L210" s="245"/>
      <c r="M210" s="246"/>
      <c r="N210" s="247"/>
      <c r="O210" s="247"/>
      <c r="P210" s="247"/>
      <c r="Q210" s="247"/>
      <c r="R210" s="247"/>
      <c r="S210" s="247"/>
      <c r="T210" s="248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49" t="s">
        <v>166</v>
      </c>
      <c r="AU210" s="249" t="s">
        <v>70</v>
      </c>
      <c r="AV210" s="14" t="s">
        <v>79</v>
      </c>
      <c r="AW210" s="14" t="s">
        <v>31</v>
      </c>
      <c r="AX210" s="14" t="s">
        <v>70</v>
      </c>
      <c r="AY210" s="249" t="s">
        <v>157</v>
      </c>
    </row>
    <row r="211" s="14" customFormat="1">
      <c r="A211" s="14"/>
      <c r="B211" s="239"/>
      <c r="C211" s="240"/>
      <c r="D211" s="230" t="s">
        <v>166</v>
      </c>
      <c r="E211" s="241" t="s">
        <v>19</v>
      </c>
      <c r="F211" s="242" t="s">
        <v>637</v>
      </c>
      <c r="G211" s="240"/>
      <c r="H211" s="243">
        <v>6</v>
      </c>
      <c r="I211" s="244"/>
      <c r="J211" s="240"/>
      <c r="K211" s="240"/>
      <c r="L211" s="245"/>
      <c r="M211" s="246"/>
      <c r="N211" s="247"/>
      <c r="O211" s="247"/>
      <c r="P211" s="247"/>
      <c r="Q211" s="247"/>
      <c r="R211" s="247"/>
      <c r="S211" s="247"/>
      <c r="T211" s="248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49" t="s">
        <v>166</v>
      </c>
      <c r="AU211" s="249" t="s">
        <v>70</v>
      </c>
      <c r="AV211" s="14" t="s">
        <v>79</v>
      </c>
      <c r="AW211" s="14" t="s">
        <v>31</v>
      </c>
      <c r="AX211" s="14" t="s">
        <v>70</v>
      </c>
      <c r="AY211" s="249" t="s">
        <v>157</v>
      </c>
    </row>
    <row r="212" s="15" customFormat="1">
      <c r="A212" s="15"/>
      <c r="B212" s="250"/>
      <c r="C212" s="251"/>
      <c r="D212" s="230" t="s">
        <v>166</v>
      </c>
      <c r="E212" s="252" t="s">
        <v>19</v>
      </c>
      <c r="F212" s="253" t="s">
        <v>169</v>
      </c>
      <c r="G212" s="251"/>
      <c r="H212" s="254">
        <v>12</v>
      </c>
      <c r="I212" s="255"/>
      <c r="J212" s="251"/>
      <c r="K212" s="251"/>
      <c r="L212" s="256"/>
      <c r="M212" s="257"/>
      <c r="N212" s="258"/>
      <c r="O212" s="258"/>
      <c r="P212" s="258"/>
      <c r="Q212" s="258"/>
      <c r="R212" s="258"/>
      <c r="S212" s="258"/>
      <c r="T212" s="259"/>
      <c r="U212" s="15"/>
      <c r="V212" s="15"/>
      <c r="W212" s="15"/>
      <c r="X212" s="15"/>
      <c r="Y212" s="15"/>
      <c r="Z212" s="15"/>
      <c r="AA212" s="15"/>
      <c r="AB212" s="15"/>
      <c r="AC212" s="15"/>
      <c r="AD212" s="15"/>
      <c r="AE212" s="15"/>
      <c r="AT212" s="260" t="s">
        <v>166</v>
      </c>
      <c r="AU212" s="260" t="s">
        <v>70</v>
      </c>
      <c r="AV212" s="15" t="s">
        <v>164</v>
      </c>
      <c r="AW212" s="15" t="s">
        <v>31</v>
      </c>
      <c r="AX212" s="15" t="s">
        <v>77</v>
      </c>
      <c r="AY212" s="260" t="s">
        <v>157</v>
      </c>
    </row>
    <row r="213" s="2" customFormat="1" ht="33" customHeight="1">
      <c r="A213" s="38"/>
      <c r="B213" s="39"/>
      <c r="C213" s="214" t="s">
        <v>333</v>
      </c>
      <c r="D213" s="214" t="s">
        <v>160</v>
      </c>
      <c r="E213" s="215" t="s">
        <v>640</v>
      </c>
      <c r="F213" s="216" t="s">
        <v>641</v>
      </c>
      <c r="G213" s="217" t="s">
        <v>329</v>
      </c>
      <c r="H213" s="218">
        <v>126</v>
      </c>
      <c r="I213" s="219"/>
      <c r="J213" s="220">
        <f>ROUND(I213*H213,2)</f>
        <v>0</v>
      </c>
      <c r="K213" s="221"/>
      <c r="L213" s="44"/>
      <c r="M213" s="222" t="s">
        <v>19</v>
      </c>
      <c r="N213" s="223" t="s">
        <v>41</v>
      </c>
      <c r="O213" s="84"/>
      <c r="P213" s="224">
        <f>O213*H213</f>
        <v>0</v>
      </c>
      <c r="Q213" s="224">
        <v>0</v>
      </c>
      <c r="R213" s="224">
        <f>Q213*H213</f>
        <v>0</v>
      </c>
      <c r="S213" s="224">
        <v>0</v>
      </c>
      <c r="T213" s="225">
        <f>S213*H213</f>
        <v>0</v>
      </c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R213" s="226" t="s">
        <v>164</v>
      </c>
      <c r="AT213" s="226" t="s">
        <v>160</v>
      </c>
      <c r="AU213" s="226" t="s">
        <v>70</v>
      </c>
      <c r="AY213" s="17" t="s">
        <v>157</v>
      </c>
      <c r="BE213" s="227">
        <f>IF(N213="základní",J213,0)</f>
        <v>0</v>
      </c>
      <c r="BF213" s="227">
        <f>IF(N213="snížená",J213,0)</f>
        <v>0</v>
      </c>
      <c r="BG213" s="227">
        <f>IF(N213="zákl. přenesená",J213,0)</f>
        <v>0</v>
      </c>
      <c r="BH213" s="227">
        <f>IF(N213="sníž. přenesená",J213,0)</f>
        <v>0</v>
      </c>
      <c r="BI213" s="227">
        <f>IF(N213="nulová",J213,0)</f>
        <v>0</v>
      </c>
      <c r="BJ213" s="17" t="s">
        <v>77</v>
      </c>
      <c r="BK213" s="227">
        <f>ROUND(I213*H213,2)</f>
        <v>0</v>
      </c>
      <c r="BL213" s="17" t="s">
        <v>164</v>
      </c>
      <c r="BM213" s="226" t="s">
        <v>642</v>
      </c>
    </row>
    <row r="214" s="14" customFormat="1">
      <c r="A214" s="14"/>
      <c r="B214" s="239"/>
      <c r="C214" s="240"/>
      <c r="D214" s="230" t="s">
        <v>166</v>
      </c>
      <c r="E214" s="241" t="s">
        <v>19</v>
      </c>
      <c r="F214" s="242" t="s">
        <v>643</v>
      </c>
      <c r="G214" s="240"/>
      <c r="H214" s="243">
        <v>36</v>
      </c>
      <c r="I214" s="244"/>
      <c r="J214" s="240"/>
      <c r="K214" s="240"/>
      <c r="L214" s="245"/>
      <c r="M214" s="246"/>
      <c r="N214" s="247"/>
      <c r="O214" s="247"/>
      <c r="P214" s="247"/>
      <c r="Q214" s="247"/>
      <c r="R214" s="247"/>
      <c r="S214" s="247"/>
      <c r="T214" s="248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49" t="s">
        <v>166</v>
      </c>
      <c r="AU214" s="249" t="s">
        <v>70</v>
      </c>
      <c r="AV214" s="14" t="s">
        <v>79</v>
      </c>
      <c r="AW214" s="14" t="s">
        <v>31</v>
      </c>
      <c r="AX214" s="14" t="s">
        <v>70</v>
      </c>
      <c r="AY214" s="249" t="s">
        <v>157</v>
      </c>
    </row>
    <row r="215" s="14" customFormat="1">
      <c r="A215" s="14"/>
      <c r="B215" s="239"/>
      <c r="C215" s="240"/>
      <c r="D215" s="230" t="s">
        <v>166</v>
      </c>
      <c r="E215" s="241" t="s">
        <v>19</v>
      </c>
      <c r="F215" s="242" t="s">
        <v>644</v>
      </c>
      <c r="G215" s="240"/>
      <c r="H215" s="243">
        <v>54</v>
      </c>
      <c r="I215" s="244"/>
      <c r="J215" s="240"/>
      <c r="K215" s="240"/>
      <c r="L215" s="245"/>
      <c r="M215" s="246"/>
      <c r="N215" s="247"/>
      <c r="O215" s="247"/>
      <c r="P215" s="247"/>
      <c r="Q215" s="247"/>
      <c r="R215" s="247"/>
      <c r="S215" s="247"/>
      <c r="T215" s="248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49" t="s">
        <v>166</v>
      </c>
      <c r="AU215" s="249" t="s">
        <v>70</v>
      </c>
      <c r="AV215" s="14" t="s">
        <v>79</v>
      </c>
      <c r="AW215" s="14" t="s">
        <v>31</v>
      </c>
      <c r="AX215" s="14" t="s">
        <v>70</v>
      </c>
      <c r="AY215" s="249" t="s">
        <v>157</v>
      </c>
    </row>
    <row r="216" s="14" customFormat="1">
      <c r="A216" s="14"/>
      <c r="B216" s="239"/>
      <c r="C216" s="240"/>
      <c r="D216" s="230" t="s">
        <v>166</v>
      </c>
      <c r="E216" s="241" t="s">
        <v>19</v>
      </c>
      <c r="F216" s="242" t="s">
        <v>645</v>
      </c>
      <c r="G216" s="240"/>
      <c r="H216" s="243">
        <v>12</v>
      </c>
      <c r="I216" s="244"/>
      <c r="J216" s="240"/>
      <c r="K216" s="240"/>
      <c r="L216" s="245"/>
      <c r="M216" s="246"/>
      <c r="N216" s="247"/>
      <c r="O216" s="247"/>
      <c r="P216" s="247"/>
      <c r="Q216" s="247"/>
      <c r="R216" s="247"/>
      <c r="S216" s="247"/>
      <c r="T216" s="248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49" t="s">
        <v>166</v>
      </c>
      <c r="AU216" s="249" t="s">
        <v>70</v>
      </c>
      <c r="AV216" s="14" t="s">
        <v>79</v>
      </c>
      <c r="AW216" s="14" t="s">
        <v>31</v>
      </c>
      <c r="AX216" s="14" t="s">
        <v>70</v>
      </c>
      <c r="AY216" s="249" t="s">
        <v>157</v>
      </c>
    </row>
    <row r="217" s="14" customFormat="1">
      <c r="A217" s="14"/>
      <c r="B217" s="239"/>
      <c r="C217" s="240"/>
      <c r="D217" s="230" t="s">
        <v>166</v>
      </c>
      <c r="E217" s="241" t="s">
        <v>19</v>
      </c>
      <c r="F217" s="242" t="s">
        <v>646</v>
      </c>
      <c r="G217" s="240"/>
      <c r="H217" s="243">
        <v>24</v>
      </c>
      <c r="I217" s="244"/>
      <c r="J217" s="240"/>
      <c r="K217" s="240"/>
      <c r="L217" s="245"/>
      <c r="M217" s="246"/>
      <c r="N217" s="247"/>
      <c r="O217" s="247"/>
      <c r="P217" s="247"/>
      <c r="Q217" s="247"/>
      <c r="R217" s="247"/>
      <c r="S217" s="247"/>
      <c r="T217" s="248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49" t="s">
        <v>166</v>
      </c>
      <c r="AU217" s="249" t="s">
        <v>70</v>
      </c>
      <c r="AV217" s="14" t="s">
        <v>79</v>
      </c>
      <c r="AW217" s="14" t="s">
        <v>31</v>
      </c>
      <c r="AX217" s="14" t="s">
        <v>70</v>
      </c>
      <c r="AY217" s="249" t="s">
        <v>157</v>
      </c>
    </row>
    <row r="218" s="15" customFormat="1">
      <c r="A218" s="15"/>
      <c r="B218" s="250"/>
      <c r="C218" s="251"/>
      <c r="D218" s="230" t="s">
        <v>166</v>
      </c>
      <c r="E218" s="252" t="s">
        <v>19</v>
      </c>
      <c r="F218" s="253" t="s">
        <v>169</v>
      </c>
      <c r="G218" s="251"/>
      <c r="H218" s="254">
        <v>126</v>
      </c>
      <c r="I218" s="255"/>
      <c r="J218" s="251"/>
      <c r="K218" s="251"/>
      <c r="L218" s="256"/>
      <c r="M218" s="257"/>
      <c r="N218" s="258"/>
      <c r="O218" s="258"/>
      <c r="P218" s="258"/>
      <c r="Q218" s="258"/>
      <c r="R218" s="258"/>
      <c r="S218" s="258"/>
      <c r="T218" s="259"/>
      <c r="U218" s="15"/>
      <c r="V218" s="15"/>
      <c r="W218" s="15"/>
      <c r="X218" s="15"/>
      <c r="Y218" s="15"/>
      <c r="Z218" s="15"/>
      <c r="AA218" s="15"/>
      <c r="AB218" s="15"/>
      <c r="AC218" s="15"/>
      <c r="AD218" s="15"/>
      <c r="AE218" s="15"/>
      <c r="AT218" s="260" t="s">
        <v>166</v>
      </c>
      <c r="AU218" s="260" t="s">
        <v>70</v>
      </c>
      <c r="AV218" s="15" t="s">
        <v>164</v>
      </c>
      <c r="AW218" s="15" t="s">
        <v>31</v>
      </c>
      <c r="AX218" s="15" t="s">
        <v>77</v>
      </c>
      <c r="AY218" s="260" t="s">
        <v>157</v>
      </c>
    </row>
    <row r="219" s="2" customFormat="1" ht="44.25" customHeight="1">
      <c r="A219" s="38"/>
      <c r="B219" s="39"/>
      <c r="C219" s="214" t="s">
        <v>339</v>
      </c>
      <c r="D219" s="214" t="s">
        <v>160</v>
      </c>
      <c r="E219" s="215" t="s">
        <v>465</v>
      </c>
      <c r="F219" s="216" t="s">
        <v>466</v>
      </c>
      <c r="G219" s="217" t="s">
        <v>329</v>
      </c>
      <c r="H219" s="218">
        <v>126</v>
      </c>
      <c r="I219" s="219"/>
      <c r="J219" s="220">
        <f>ROUND(I219*H219,2)</f>
        <v>0</v>
      </c>
      <c r="K219" s="221"/>
      <c r="L219" s="44"/>
      <c r="M219" s="222" t="s">
        <v>19</v>
      </c>
      <c r="N219" s="223" t="s">
        <v>41</v>
      </c>
      <c r="O219" s="84"/>
      <c r="P219" s="224">
        <f>O219*H219</f>
        <v>0</v>
      </c>
      <c r="Q219" s="224">
        <v>0</v>
      </c>
      <c r="R219" s="224">
        <f>Q219*H219</f>
        <v>0</v>
      </c>
      <c r="S219" s="224">
        <v>0</v>
      </c>
      <c r="T219" s="225">
        <f>S219*H219</f>
        <v>0</v>
      </c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R219" s="226" t="s">
        <v>164</v>
      </c>
      <c r="AT219" s="226" t="s">
        <v>160</v>
      </c>
      <c r="AU219" s="226" t="s">
        <v>70</v>
      </c>
      <c r="AY219" s="17" t="s">
        <v>157</v>
      </c>
      <c r="BE219" s="227">
        <f>IF(N219="základní",J219,0)</f>
        <v>0</v>
      </c>
      <c r="BF219" s="227">
        <f>IF(N219="snížená",J219,0)</f>
        <v>0</v>
      </c>
      <c r="BG219" s="227">
        <f>IF(N219="zákl. přenesená",J219,0)</f>
        <v>0</v>
      </c>
      <c r="BH219" s="227">
        <f>IF(N219="sníž. přenesená",J219,0)</f>
        <v>0</v>
      </c>
      <c r="BI219" s="227">
        <f>IF(N219="nulová",J219,0)</f>
        <v>0</v>
      </c>
      <c r="BJ219" s="17" t="s">
        <v>77</v>
      </c>
      <c r="BK219" s="227">
        <f>ROUND(I219*H219,2)</f>
        <v>0</v>
      </c>
      <c r="BL219" s="17" t="s">
        <v>164</v>
      </c>
      <c r="BM219" s="226" t="s">
        <v>647</v>
      </c>
    </row>
    <row r="220" s="14" customFormat="1">
      <c r="A220" s="14"/>
      <c r="B220" s="239"/>
      <c r="C220" s="240"/>
      <c r="D220" s="230" t="s">
        <v>166</v>
      </c>
      <c r="E220" s="241" t="s">
        <v>19</v>
      </c>
      <c r="F220" s="242" t="s">
        <v>643</v>
      </c>
      <c r="G220" s="240"/>
      <c r="H220" s="243">
        <v>36</v>
      </c>
      <c r="I220" s="244"/>
      <c r="J220" s="240"/>
      <c r="K220" s="240"/>
      <c r="L220" s="245"/>
      <c r="M220" s="246"/>
      <c r="N220" s="247"/>
      <c r="O220" s="247"/>
      <c r="P220" s="247"/>
      <c r="Q220" s="247"/>
      <c r="R220" s="247"/>
      <c r="S220" s="247"/>
      <c r="T220" s="248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49" t="s">
        <v>166</v>
      </c>
      <c r="AU220" s="249" t="s">
        <v>70</v>
      </c>
      <c r="AV220" s="14" t="s">
        <v>79</v>
      </c>
      <c r="AW220" s="14" t="s">
        <v>31</v>
      </c>
      <c r="AX220" s="14" t="s">
        <v>70</v>
      </c>
      <c r="AY220" s="249" t="s">
        <v>157</v>
      </c>
    </row>
    <row r="221" s="14" customFormat="1">
      <c r="A221" s="14"/>
      <c r="B221" s="239"/>
      <c r="C221" s="240"/>
      <c r="D221" s="230" t="s">
        <v>166</v>
      </c>
      <c r="E221" s="241" t="s">
        <v>19</v>
      </c>
      <c r="F221" s="242" t="s">
        <v>644</v>
      </c>
      <c r="G221" s="240"/>
      <c r="H221" s="243">
        <v>54</v>
      </c>
      <c r="I221" s="244"/>
      <c r="J221" s="240"/>
      <c r="K221" s="240"/>
      <c r="L221" s="245"/>
      <c r="M221" s="246"/>
      <c r="N221" s="247"/>
      <c r="O221" s="247"/>
      <c r="P221" s="247"/>
      <c r="Q221" s="247"/>
      <c r="R221" s="247"/>
      <c r="S221" s="247"/>
      <c r="T221" s="248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49" t="s">
        <v>166</v>
      </c>
      <c r="AU221" s="249" t="s">
        <v>70</v>
      </c>
      <c r="AV221" s="14" t="s">
        <v>79</v>
      </c>
      <c r="AW221" s="14" t="s">
        <v>31</v>
      </c>
      <c r="AX221" s="14" t="s">
        <v>70</v>
      </c>
      <c r="AY221" s="249" t="s">
        <v>157</v>
      </c>
    </row>
    <row r="222" s="14" customFormat="1">
      <c r="A222" s="14"/>
      <c r="B222" s="239"/>
      <c r="C222" s="240"/>
      <c r="D222" s="230" t="s">
        <v>166</v>
      </c>
      <c r="E222" s="241" t="s">
        <v>19</v>
      </c>
      <c r="F222" s="242" t="s">
        <v>645</v>
      </c>
      <c r="G222" s="240"/>
      <c r="H222" s="243">
        <v>12</v>
      </c>
      <c r="I222" s="244"/>
      <c r="J222" s="240"/>
      <c r="K222" s="240"/>
      <c r="L222" s="245"/>
      <c r="M222" s="246"/>
      <c r="N222" s="247"/>
      <c r="O222" s="247"/>
      <c r="P222" s="247"/>
      <c r="Q222" s="247"/>
      <c r="R222" s="247"/>
      <c r="S222" s="247"/>
      <c r="T222" s="248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49" t="s">
        <v>166</v>
      </c>
      <c r="AU222" s="249" t="s">
        <v>70</v>
      </c>
      <c r="AV222" s="14" t="s">
        <v>79</v>
      </c>
      <c r="AW222" s="14" t="s">
        <v>31</v>
      </c>
      <c r="AX222" s="14" t="s">
        <v>70</v>
      </c>
      <c r="AY222" s="249" t="s">
        <v>157</v>
      </c>
    </row>
    <row r="223" s="14" customFormat="1">
      <c r="A223" s="14"/>
      <c r="B223" s="239"/>
      <c r="C223" s="240"/>
      <c r="D223" s="230" t="s">
        <v>166</v>
      </c>
      <c r="E223" s="241" t="s">
        <v>19</v>
      </c>
      <c r="F223" s="242" t="s">
        <v>646</v>
      </c>
      <c r="G223" s="240"/>
      <c r="H223" s="243">
        <v>24</v>
      </c>
      <c r="I223" s="244"/>
      <c r="J223" s="240"/>
      <c r="K223" s="240"/>
      <c r="L223" s="245"/>
      <c r="M223" s="246"/>
      <c r="N223" s="247"/>
      <c r="O223" s="247"/>
      <c r="P223" s="247"/>
      <c r="Q223" s="247"/>
      <c r="R223" s="247"/>
      <c r="S223" s="247"/>
      <c r="T223" s="248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49" t="s">
        <v>166</v>
      </c>
      <c r="AU223" s="249" t="s">
        <v>70</v>
      </c>
      <c r="AV223" s="14" t="s">
        <v>79</v>
      </c>
      <c r="AW223" s="14" t="s">
        <v>31</v>
      </c>
      <c r="AX223" s="14" t="s">
        <v>70</v>
      </c>
      <c r="AY223" s="249" t="s">
        <v>157</v>
      </c>
    </row>
    <row r="224" s="15" customFormat="1">
      <c r="A224" s="15"/>
      <c r="B224" s="250"/>
      <c r="C224" s="251"/>
      <c r="D224" s="230" t="s">
        <v>166</v>
      </c>
      <c r="E224" s="252" t="s">
        <v>19</v>
      </c>
      <c r="F224" s="253" t="s">
        <v>169</v>
      </c>
      <c r="G224" s="251"/>
      <c r="H224" s="254">
        <v>126</v>
      </c>
      <c r="I224" s="255"/>
      <c r="J224" s="251"/>
      <c r="K224" s="251"/>
      <c r="L224" s="256"/>
      <c r="M224" s="257"/>
      <c r="N224" s="258"/>
      <c r="O224" s="258"/>
      <c r="P224" s="258"/>
      <c r="Q224" s="258"/>
      <c r="R224" s="258"/>
      <c r="S224" s="258"/>
      <c r="T224" s="259"/>
      <c r="U224" s="15"/>
      <c r="V224" s="15"/>
      <c r="W224" s="15"/>
      <c r="X224" s="15"/>
      <c r="Y224" s="15"/>
      <c r="Z224" s="15"/>
      <c r="AA224" s="15"/>
      <c r="AB224" s="15"/>
      <c r="AC224" s="15"/>
      <c r="AD224" s="15"/>
      <c r="AE224" s="15"/>
      <c r="AT224" s="260" t="s">
        <v>166</v>
      </c>
      <c r="AU224" s="260" t="s">
        <v>70</v>
      </c>
      <c r="AV224" s="15" t="s">
        <v>164</v>
      </c>
      <c r="AW224" s="15" t="s">
        <v>31</v>
      </c>
      <c r="AX224" s="15" t="s">
        <v>77</v>
      </c>
      <c r="AY224" s="260" t="s">
        <v>157</v>
      </c>
    </row>
    <row r="225" s="2" customFormat="1" ht="16.5" customHeight="1">
      <c r="A225" s="38"/>
      <c r="B225" s="39"/>
      <c r="C225" s="261" t="s">
        <v>7</v>
      </c>
      <c r="D225" s="261" t="s">
        <v>178</v>
      </c>
      <c r="E225" s="262" t="s">
        <v>469</v>
      </c>
      <c r="F225" s="263" t="s">
        <v>470</v>
      </c>
      <c r="G225" s="264" t="s">
        <v>181</v>
      </c>
      <c r="H225" s="265">
        <v>27.719999999999999</v>
      </c>
      <c r="I225" s="266"/>
      <c r="J225" s="267">
        <f>ROUND(I225*H225,2)</f>
        <v>0</v>
      </c>
      <c r="K225" s="268"/>
      <c r="L225" s="269"/>
      <c r="M225" s="270" t="s">
        <v>19</v>
      </c>
      <c r="N225" s="271" t="s">
        <v>41</v>
      </c>
      <c r="O225" s="84"/>
      <c r="P225" s="224">
        <f>O225*H225</f>
        <v>0</v>
      </c>
      <c r="Q225" s="224">
        <v>1</v>
      </c>
      <c r="R225" s="224">
        <f>Q225*H225</f>
        <v>0</v>
      </c>
      <c r="S225" s="224">
        <v>0</v>
      </c>
      <c r="T225" s="225">
        <f>S225*H225</f>
        <v>0</v>
      </c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R225" s="226" t="s">
        <v>182</v>
      </c>
      <c r="AT225" s="226" t="s">
        <v>178</v>
      </c>
      <c r="AU225" s="226" t="s">
        <v>70</v>
      </c>
      <c r="AY225" s="17" t="s">
        <v>157</v>
      </c>
      <c r="BE225" s="227">
        <f>IF(N225="základní",J225,0)</f>
        <v>0</v>
      </c>
      <c r="BF225" s="227">
        <f>IF(N225="snížená",J225,0)</f>
        <v>0</v>
      </c>
      <c r="BG225" s="227">
        <f>IF(N225="zákl. přenesená",J225,0)</f>
        <v>0</v>
      </c>
      <c r="BH225" s="227">
        <f>IF(N225="sníž. přenesená",J225,0)</f>
        <v>0</v>
      </c>
      <c r="BI225" s="227">
        <f>IF(N225="nulová",J225,0)</f>
        <v>0</v>
      </c>
      <c r="BJ225" s="17" t="s">
        <v>77</v>
      </c>
      <c r="BK225" s="227">
        <f>ROUND(I225*H225,2)</f>
        <v>0</v>
      </c>
      <c r="BL225" s="17" t="s">
        <v>164</v>
      </c>
      <c r="BM225" s="226" t="s">
        <v>648</v>
      </c>
    </row>
    <row r="226" s="14" customFormat="1">
      <c r="A226" s="14"/>
      <c r="B226" s="239"/>
      <c r="C226" s="240"/>
      <c r="D226" s="230" t="s">
        <v>166</v>
      </c>
      <c r="E226" s="241" t="s">
        <v>19</v>
      </c>
      <c r="F226" s="242" t="s">
        <v>649</v>
      </c>
      <c r="G226" s="240"/>
      <c r="H226" s="243">
        <v>27.719999999999999</v>
      </c>
      <c r="I226" s="244"/>
      <c r="J226" s="240"/>
      <c r="K226" s="240"/>
      <c r="L226" s="245"/>
      <c r="M226" s="246"/>
      <c r="N226" s="247"/>
      <c r="O226" s="247"/>
      <c r="P226" s="247"/>
      <c r="Q226" s="247"/>
      <c r="R226" s="247"/>
      <c r="S226" s="247"/>
      <c r="T226" s="248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49" t="s">
        <v>166</v>
      </c>
      <c r="AU226" s="249" t="s">
        <v>70</v>
      </c>
      <c r="AV226" s="14" t="s">
        <v>79</v>
      </c>
      <c r="AW226" s="14" t="s">
        <v>31</v>
      </c>
      <c r="AX226" s="14" t="s">
        <v>77</v>
      </c>
      <c r="AY226" s="249" t="s">
        <v>157</v>
      </c>
    </row>
    <row r="227" s="2" customFormat="1" ht="44.25" customHeight="1">
      <c r="A227" s="38"/>
      <c r="B227" s="39"/>
      <c r="C227" s="214" t="s">
        <v>347</v>
      </c>
      <c r="D227" s="214" t="s">
        <v>160</v>
      </c>
      <c r="E227" s="215" t="s">
        <v>650</v>
      </c>
      <c r="F227" s="216" t="s">
        <v>651</v>
      </c>
      <c r="G227" s="217" t="s">
        <v>253</v>
      </c>
      <c r="H227" s="218">
        <v>152</v>
      </c>
      <c r="I227" s="219"/>
      <c r="J227" s="220">
        <f>ROUND(I227*H227,2)</f>
        <v>0</v>
      </c>
      <c r="K227" s="221"/>
      <c r="L227" s="44"/>
      <c r="M227" s="222" t="s">
        <v>19</v>
      </c>
      <c r="N227" s="223" t="s">
        <v>41</v>
      </c>
      <c r="O227" s="84"/>
      <c r="P227" s="224">
        <f>O227*H227</f>
        <v>0</v>
      </c>
      <c r="Q227" s="224">
        <v>0</v>
      </c>
      <c r="R227" s="224">
        <f>Q227*H227</f>
        <v>0</v>
      </c>
      <c r="S227" s="224">
        <v>0</v>
      </c>
      <c r="T227" s="225">
        <f>S227*H227</f>
        <v>0</v>
      </c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R227" s="226" t="s">
        <v>164</v>
      </c>
      <c r="AT227" s="226" t="s">
        <v>160</v>
      </c>
      <c r="AU227" s="226" t="s">
        <v>70</v>
      </c>
      <c r="AY227" s="17" t="s">
        <v>157</v>
      </c>
      <c r="BE227" s="227">
        <f>IF(N227="základní",J227,0)</f>
        <v>0</v>
      </c>
      <c r="BF227" s="227">
        <f>IF(N227="snížená",J227,0)</f>
        <v>0</v>
      </c>
      <c r="BG227" s="227">
        <f>IF(N227="zákl. přenesená",J227,0)</f>
        <v>0</v>
      </c>
      <c r="BH227" s="227">
        <f>IF(N227="sníž. přenesená",J227,0)</f>
        <v>0</v>
      </c>
      <c r="BI227" s="227">
        <f>IF(N227="nulová",J227,0)</f>
        <v>0</v>
      </c>
      <c r="BJ227" s="17" t="s">
        <v>77</v>
      </c>
      <c r="BK227" s="227">
        <f>ROUND(I227*H227,2)</f>
        <v>0</v>
      </c>
      <c r="BL227" s="17" t="s">
        <v>164</v>
      </c>
      <c r="BM227" s="226" t="s">
        <v>652</v>
      </c>
    </row>
    <row r="228" s="14" customFormat="1">
      <c r="A228" s="14"/>
      <c r="B228" s="239"/>
      <c r="C228" s="240"/>
      <c r="D228" s="230" t="s">
        <v>166</v>
      </c>
      <c r="E228" s="241" t="s">
        <v>19</v>
      </c>
      <c r="F228" s="242" t="s">
        <v>653</v>
      </c>
      <c r="G228" s="240"/>
      <c r="H228" s="243">
        <v>88</v>
      </c>
      <c r="I228" s="244"/>
      <c r="J228" s="240"/>
      <c r="K228" s="240"/>
      <c r="L228" s="245"/>
      <c r="M228" s="246"/>
      <c r="N228" s="247"/>
      <c r="O228" s="247"/>
      <c r="P228" s="247"/>
      <c r="Q228" s="247"/>
      <c r="R228" s="247"/>
      <c r="S228" s="247"/>
      <c r="T228" s="248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49" t="s">
        <v>166</v>
      </c>
      <c r="AU228" s="249" t="s">
        <v>70</v>
      </c>
      <c r="AV228" s="14" t="s">
        <v>79</v>
      </c>
      <c r="AW228" s="14" t="s">
        <v>31</v>
      </c>
      <c r="AX228" s="14" t="s">
        <v>70</v>
      </c>
      <c r="AY228" s="249" t="s">
        <v>157</v>
      </c>
    </row>
    <row r="229" s="14" customFormat="1">
      <c r="A229" s="14"/>
      <c r="B229" s="239"/>
      <c r="C229" s="240"/>
      <c r="D229" s="230" t="s">
        <v>166</v>
      </c>
      <c r="E229" s="241" t="s">
        <v>19</v>
      </c>
      <c r="F229" s="242" t="s">
        <v>654</v>
      </c>
      <c r="G229" s="240"/>
      <c r="H229" s="243">
        <v>44</v>
      </c>
      <c r="I229" s="244"/>
      <c r="J229" s="240"/>
      <c r="K229" s="240"/>
      <c r="L229" s="245"/>
      <c r="M229" s="246"/>
      <c r="N229" s="247"/>
      <c r="O229" s="247"/>
      <c r="P229" s="247"/>
      <c r="Q229" s="247"/>
      <c r="R229" s="247"/>
      <c r="S229" s="247"/>
      <c r="T229" s="248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49" t="s">
        <v>166</v>
      </c>
      <c r="AU229" s="249" t="s">
        <v>70</v>
      </c>
      <c r="AV229" s="14" t="s">
        <v>79</v>
      </c>
      <c r="AW229" s="14" t="s">
        <v>31</v>
      </c>
      <c r="AX229" s="14" t="s">
        <v>70</v>
      </c>
      <c r="AY229" s="249" t="s">
        <v>157</v>
      </c>
    </row>
    <row r="230" s="14" customFormat="1">
      <c r="A230" s="14"/>
      <c r="B230" s="239"/>
      <c r="C230" s="240"/>
      <c r="D230" s="230" t="s">
        <v>166</v>
      </c>
      <c r="E230" s="241" t="s">
        <v>19</v>
      </c>
      <c r="F230" s="242" t="s">
        <v>655</v>
      </c>
      <c r="G230" s="240"/>
      <c r="H230" s="243">
        <v>20</v>
      </c>
      <c r="I230" s="244"/>
      <c r="J230" s="240"/>
      <c r="K230" s="240"/>
      <c r="L230" s="245"/>
      <c r="M230" s="246"/>
      <c r="N230" s="247"/>
      <c r="O230" s="247"/>
      <c r="P230" s="247"/>
      <c r="Q230" s="247"/>
      <c r="R230" s="247"/>
      <c r="S230" s="247"/>
      <c r="T230" s="248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49" t="s">
        <v>166</v>
      </c>
      <c r="AU230" s="249" t="s">
        <v>70</v>
      </c>
      <c r="AV230" s="14" t="s">
        <v>79</v>
      </c>
      <c r="AW230" s="14" t="s">
        <v>31</v>
      </c>
      <c r="AX230" s="14" t="s">
        <v>70</v>
      </c>
      <c r="AY230" s="249" t="s">
        <v>157</v>
      </c>
    </row>
    <row r="231" s="15" customFormat="1">
      <c r="A231" s="15"/>
      <c r="B231" s="250"/>
      <c r="C231" s="251"/>
      <c r="D231" s="230" t="s">
        <v>166</v>
      </c>
      <c r="E231" s="252" t="s">
        <v>19</v>
      </c>
      <c r="F231" s="253" t="s">
        <v>169</v>
      </c>
      <c r="G231" s="251"/>
      <c r="H231" s="254">
        <v>152</v>
      </c>
      <c r="I231" s="255"/>
      <c r="J231" s="251"/>
      <c r="K231" s="251"/>
      <c r="L231" s="256"/>
      <c r="M231" s="257"/>
      <c r="N231" s="258"/>
      <c r="O231" s="258"/>
      <c r="P231" s="258"/>
      <c r="Q231" s="258"/>
      <c r="R231" s="258"/>
      <c r="S231" s="258"/>
      <c r="T231" s="259"/>
      <c r="U231" s="15"/>
      <c r="V231" s="15"/>
      <c r="W231" s="15"/>
      <c r="X231" s="15"/>
      <c r="Y231" s="15"/>
      <c r="Z231" s="15"/>
      <c r="AA231" s="15"/>
      <c r="AB231" s="15"/>
      <c r="AC231" s="15"/>
      <c r="AD231" s="15"/>
      <c r="AE231" s="15"/>
      <c r="AT231" s="260" t="s">
        <v>166</v>
      </c>
      <c r="AU231" s="260" t="s">
        <v>70</v>
      </c>
      <c r="AV231" s="15" t="s">
        <v>164</v>
      </c>
      <c r="AW231" s="15" t="s">
        <v>31</v>
      </c>
      <c r="AX231" s="15" t="s">
        <v>77</v>
      </c>
      <c r="AY231" s="260" t="s">
        <v>157</v>
      </c>
    </row>
    <row r="232" s="2" customFormat="1" ht="16.5" customHeight="1">
      <c r="A232" s="38"/>
      <c r="B232" s="39"/>
      <c r="C232" s="261" t="s">
        <v>351</v>
      </c>
      <c r="D232" s="261" t="s">
        <v>178</v>
      </c>
      <c r="E232" s="262" t="s">
        <v>448</v>
      </c>
      <c r="F232" s="263" t="s">
        <v>449</v>
      </c>
      <c r="G232" s="264" t="s">
        <v>212</v>
      </c>
      <c r="H232" s="265">
        <v>304</v>
      </c>
      <c r="I232" s="266"/>
      <c r="J232" s="267">
        <f>ROUND(I232*H232,2)</f>
        <v>0</v>
      </c>
      <c r="K232" s="268"/>
      <c r="L232" s="269"/>
      <c r="M232" s="270" t="s">
        <v>19</v>
      </c>
      <c r="N232" s="271" t="s">
        <v>41</v>
      </c>
      <c r="O232" s="84"/>
      <c r="P232" s="224">
        <f>O232*H232</f>
        <v>0</v>
      </c>
      <c r="Q232" s="224">
        <v>0.00123</v>
      </c>
      <c r="R232" s="224">
        <f>Q232*H232</f>
        <v>0</v>
      </c>
      <c r="S232" s="224">
        <v>0</v>
      </c>
      <c r="T232" s="225">
        <f>S232*H232</f>
        <v>0</v>
      </c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R232" s="226" t="s">
        <v>182</v>
      </c>
      <c r="AT232" s="226" t="s">
        <v>178</v>
      </c>
      <c r="AU232" s="226" t="s">
        <v>70</v>
      </c>
      <c r="AY232" s="17" t="s">
        <v>157</v>
      </c>
      <c r="BE232" s="227">
        <f>IF(N232="základní",J232,0)</f>
        <v>0</v>
      </c>
      <c r="BF232" s="227">
        <f>IF(N232="snížená",J232,0)</f>
        <v>0</v>
      </c>
      <c r="BG232" s="227">
        <f>IF(N232="zákl. přenesená",J232,0)</f>
        <v>0</v>
      </c>
      <c r="BH232" s="227">
        <f>IF(N232="sníž. přenesená",J232,0)</f>
        <v>0</v>
      </c>
      <c r="BI232" s="227">
        <f>IF(N232="nulová",J232,0)</f>
        <v>0</v>
      </c>
      <c r="BJ232" s="17" t="s">
        <v>77</v>
      </c>
      <c r="BK232" s="227">
        <f>ROUND(I232*H232,2)</f>
        <v>0</v>
      </c>
      <c r="BL232" s="17" t="s">
        <v>164</v>
      </c>
      <c r="BM232" s="226" t="s">
        <v>656</v>
      </c>
    </row>
    <row r="233" s="14" customFormat="1">
      <c r="A233" s="14"/>
      <c r="B233" s="239"/>
      <c r="C233" s="240"/>
      <c r="D233" s="230" t="s">
        <v>166</v>
      </c>
      <c r="E233" s="241" t="s">
        <v>19</v>
      </c>
      <c r="F233" s="242" t="s">
        <v>657</v>
      </c>
      <c r="G233" s="240"/>
      <c r="H233" s="243">
        <v>176</v>
      </c>
      <c r="I233" s="244"/>
      <c r="J233" s="240"/>
      <c r="K233" s="240"/>
      <c r="L233" s="245"/>
      <c r="M233" s="246"/>
      <c r="N233" s="247"/>
      <c r="O233" s="247"/>
      <c r="P233" s="247"/>
      <c r="Q233" s="247"/>
      <c r="R233" s="247"/>
      <c r="S233" s="247"/>
      <c r="T233" s="248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49" t="s">
        <v>166</v>
      </c>
      <c r="AU233" s="249" t="s">
        <v>70</v>
      </c>
      <c r="AV233" s="14" t="s">
        <v>79</v>
      </c>
      <c r="AW233" s="14" t="s">
        <v>31</v>
      </c>
      <c r="AX233" s="14" t="s">
        <v>70</v>
      </c>
      <c r="AY233" s="249" t="s">
        <v>157</v>
      </c>
    </row>
    <row r="234" s="14" customFormat="1">
      <c r="A234" s="14"/>
      <c r="B234" s="239"/>
      <c r="C234" s="240"/>
      <c r="D234" s="230" t="s">
        <v>166</v>
      </c>
      <c r="E234" s="241" t="s">
        <v>19</v>
      </c>
      <c r="F234" s="242" t="s">
        <v>658</v>
      </c>
      <c r="G234" s="240"/>
      <c r="H234" s="243">
        <v>88</v>
      </c>
      <c r="I234" s="244"/>
      <c r="J234" s="240"/>
      <c r="K234" s="240"/>
      <c r="L234" s="245"/>
      <c r="M234" s="246"/>
      <c r="N234" s="247"/>
      <c r="O234" s="247"/>
      <c r="P234" s="247"/>
      <c r="Q234" s="247"/>
      <c r="R234" s="247"/>
      <c r="S234" s="247"/>
      <c r="T234" s="248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49" t="s">
        <v>166</v>
      </c>
      <c r="AU234" s="249" t="s">
        <v>70</v>
      </c>
      <c r="AV234" s="14" t="s">
        <v>79</v>
      </c>
      <c r="AW234" s="14" t="s">
        <v>31</v>
      </c>
      <c r="AX234" s="14" t="s">
        <v>70</v>
      </c>
      <c r="AY234" s="249" t="s">
        <v>157</v>
      </c>
    </row>
    <row r="235" s="14" customFormat="1">
      <c r="A235" s="14"/>
      <c r="B235" s="239"/>
      <c r="C235" s="240"/>
      <c r="D235" s="230" t="s">
        <v>166</v>
      </c>
      <c r="E235" s="241" t="s">
        <v>19</v>
      </c>
      <c r="F235" s="242" t="s">
        <v>659</v>
      </c>
      <c r="G235" s="240"/>
      <c r="H235" s="243">
        <v>40</v>
      </c>
      <c r="I235" s="244"/>
      <c r="J235" s="240"/>
      <c r="K235" s="240"/>
      <c r="L235" s="245"/>
      <c r="M235" s="246"/>
      <c r="N235" s="247"/>
      <c r="O235" s="247"/>
      <c r="P235" s="247"/>
      <c r="Q235" s="247"/>
      <c r="R235" s="247"/>
      <c r="S235" s="247"/>
      <c r="T235" s="248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49" t="s">
        <v>166</v>
      </c>
      <c r="AU235" s="249" t="s">
        <v>70</v>
      </c>
      <c r="AV235" s="14" t="s">
        <v>79</v>
      </c>
      <c r="AW235" s="14" t="s">
        <v>31</v>
      </c>
      <c r="AX235" s="14" t="s">
        <v>70</v>
      </c>
      <c r="AY235" s="249" t="s">
        <v>157</v>
      </c>
    </row>
    <row r="236" s="15" customFormat="1">
      <c r="A236" s="15"/>
      <c r="B236" s="250"/>
      <c r="C236" s="251"/>
      <c r="D236" s="230" t="s">
        <v>166</v>
      </c>
      <c r="E236" s="252" t="s">
        <v>19</v>
      </c>
      <c r="F236" s="253" t="s">
        <v>169</v>
      </c>
      <c r="G236" s="251"/>
      <c r="H236" s="254">
        <v>304</v>
      </c>
      <c r="I236" s="255"/>
      <c r="J236" s="251"/>
      <c r="K236" s="251"/>
      <c r="L236" s="256"/>
      <c r="M236" s="257"/>
      <c r="N236" s="258"/>
      <c r="O236" s="258"/>
      <c r="P236" s="258"/>
      <c r="Q236" s="258"/>
      <c r="R236" s="258"/>
      <c r="S236" s="258"/>
      <c r="T236" s="259"/>
      <c r="U236" s="15"/>
      <c r="V236" s="15"/>
      <c r="W236" s="15"/>
      <c r="X236" s="15"/>
      <c r="Y236" s="15"/>
      <c r="Z236" s="15"/>
      <c r="AA236" s="15"/>
      <c r="AB236" s="15"/>
      <c r="AC236" s="15"/>
      <c r="AD236" s="15"/>
      <c r="AE236" s="15"/>
      <c r="AT236" s="260" t="s">
        <v>166</v>
      </c>
      <c r="AU236" s="260" t="s">
        <v>70</v>
      </c>
      <c r="AV236" s="15" t="s">
        <v>164</v>
      </c>
      <c r="AW236" s="15" t="s">
        <v>31</v>
      </c>
      <c r="AX236" s="15" t="s">
        <v>77</v>
      </c>
      <c r="AY236" s="260" t="s">
        <v>157</v>
      </c>
    </row>
    <row r="237" s="2" customFormat="1" ht="16.5" customHeight="1">
      <c r="A237" s="38"/>
      <c r="B237" s="39"/>
      <c r="C237" s="261" t="s">
        <v>660</v>
      </c>
      <c r="D237" s="261" t="s">
        <v>178</v>
      </c>
      <c r="E237" s="262" t="s">
        <v>661</v>
      </c>
      <c r="F237" s="263" t="s">
        <v>662</v>
      </c>
      <c r="G237" s="264" t="s">
        <v>212</v>
      </c>
      <c r="H237" s="265">
        <v>152</v>
      </c>
      <c r="I237" s="266"/>
      <c r="J237" s="267">
        <f>ROUND(I237*H237,2)</f>
        <v>0</v>
      </c>
      <c r="K237" s="268"/>
      <c r="L237" s="269"/>
      <c r="M237" s="270" t="s">
        <v>19</v>
      </c>
      <c r="N237" s="271" t="s">
        <v>41</v>
      </c>
      <c r="O237" s="84"/>
      <c r="P237" s="224">
        <f>O237*H237</f>
        <v>0</v>
      </c>
      <c r="Q237" s="224">
        <v>0.00021000000000000001</v>
      </c>
      <c r="R237" s="224">
        <f>Q237*H237</f>
        <v>0</v>
      </c>
      <c r="S237" s="224">
        <v>0</v>
      </c>
      <c r="T237" s="225">
        <f>S237*H237</f>
        <v>0</v>
      </c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R237" s="226" t="s">
        <v>182</v>
      </c>
      <c r="AT237" s="226" t="s">
        <v>178</v>
      </c>
      <c r="AU237" s="226" t="s">
        <v>70</v>
      </c>
      <c r="AY237" s="17" t="s">
        <v>157</v>
      </c>
      <c r="BE237" s="227">
        <f>IF(N237="základní",J237,0)</f>
        <v>0</v>
      </c>
      <c r="BF237" s="227">
        <f>IF(N237="snížená",J237,0)</f>
        <v>0</v>
      </c>
      <c r="BG237" s="227">
        <f>IF(N237="zákl. přenesená",J237,0)</f>
        <v>0</v>
      </c>
      <c r="BH237" s="227">
        <f>IF(N237="sníž. přenesená",J237,0)</f>
        <v>0</v>
      </c>
      <c r="BI237" s="227">
        <f>IF(N237="nulová",J237,0)</f>
        <v>0</v>
      </c>
      <c r="BJ237" s="17" t="s">
        <v>77</v>
      </c>
      <c r="BK237" s="227">
        <f>ROUND(I237*H237,2)</f>
        <v>0</v>
      </c>
      <c r="BL237" s="17" t="s">
        <v>164</v>
      </c>
      <c r="BM237" s="226" t="s">
        <v>663</v>
      </c>
    </row>
    <row r="238" s="14" customFormat="1">
      <c r="A238" s="14"/>
      <c r="B238" s="239"/>
      <c r="C238" s="240"/>
      <c r="D238" s="230" t="s">
        <v>166</v>
      </c>
      <c r="E238" s="241" t="s">
        <v>19</v>
      </c>
      <c r="F238" s="242" t="s">
        <v>653</v>
      </c>
      <c r="G238" s="240"/>
      <c r="H238" s="243">
        <v>88</v>
      </c>
      <c r="I238" s="244"/>
      <c r="J238" s="240"/>
      <c r="K238" s="240"/>
      <c r="L238" s="245"/>
      <c r="M238" s="246"/>
      <c r="N238" s="247"/>
      <c r="O238" s="247"/>
      <c r="P238" s="247"/>
      <c r="Q238" s="247"/>
      <c r="R238" s="247"/>
      <c r="S238" s="247"/>
      <c r="T238" s="248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49" t="s">
        <v>166</v>
      </c>
      <c r="AU238" s="249" t="s">
        <v>70</v>
      </c>
      <c r="AV238" s="14" t="s">
        <v>79</v>
      </c>
      <c r="AW238" s="14" t="s">
        <v>31</v>
      </c>
      <c r="AX238" s="14" t="s">
        <v>70</v>
      </c>
      <c r="AY238" s="249" t="s">
        <v>157</v>
      </c>
    </row>
    <row r="239" s="14" customFormat="1">
      <c r="A239" s="14"/>
      <c r="B239" s="239"/>
      <c r="C239" s="240"/>
      <c r="D239" s="230" t="s">
        <v>166</v>
      </c>
      <c r="E239" s="241" t="s">
        <v>19</v>
      </c>
      <c r="F239" s="242" t="s">
        <v>654</v>
      </c>
      <c r="G239" s="240"/>
      <c r="H239" s="243">
        <v>44</v>
      </c>
      <c r="I239" s="244"/>
      <c r="J239" s="240"/>
      <c r="K239" s="240"/>
      <c r="L239" s="245"/>
      <c r="M239" s="246"/>
      <c r="N239" s="247"/>
      <c r="O239" s="247"/>
      <c r="P239" s="247"/>
      <c r="Q239" s="247"/>
      <c r="R239" s="247"/>
      <c r="S239" s="247"/>
      <c r="T239" s="248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49" t="s">
        <v>166</v>
      </c>
      <c r="AU239" s="249" t="s">
        <v>70</v>
      </c>
      <c r="AV239" s="14" t="s">
        <v>79</v>
      </c>
      <c r="AW239" s="14" t="s">
        <v>31</v>
      </c>
      <c r="AX239" s="14" t="s">
        <v>70</v>
      </c>
      <c r="AY239" s="249" t="s">
        <v>157</v>
      </c>
    </row>
    <row r="240" s="14" customFormat="1">
      <c r="A240" s="14"/>
      <c r="B240" s="239"/>
      <c r="C240" s="240"/>
      <c r="D240" s="230" t="s">
        <v>166</v>
      </c>
      <c r="E240" s="241" t="s">
        <v>19</v>
      </c>
      <c r="F240" s="242" t="s">
        <v>655</v>
      </c>
      <c r="G240" s="240"/>
      <c r="H240" s="243">
        <v>20</v>
      </c>
      <c r="I240" s="244"/>
      <c r="J240" s="240"/>
      <c r="K240" s="240"/>
      <c r="L240" s="245"/>
      <c r="M240" s="246"/>
      <c r="N240" s="247"/>
      <c r="O240" s="247"/>
      <c r="P240" s="247"/>
      <c r="Q240" s="247"/>
      <c r="R240" s="247"/>
      <c r="S240" s="247"/>
      <c r="T240" s="248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49" t="s">
        <v>166</v>
      </c>
      <c r="AU240" s="249" t="s">
        <v>70</v>
      </c>
      <c r="AV240" s="14" t="s">
        <v>79</v>
      </c>
      <c r="AW240" s="14" t="s">
        <v>31</v>
      </c>
      <c r="AX240" s="14" t="s">
        <v>70</v>
      </c>
      <c r="AY240" s="249" t="s">
        <v>157</v>
      </c>
    </row>
    <row r="241" s="15" customFormat="1">
      <c r="A241" s="15"/>
      <c r="B241" s="250"/>
      <c r="C241" s="251"/>
      <c r="D241" s="230" t="s">
        <v>166</v>
      </c>
      <c r="E241" s="252" t="s">
        <v>19</v>
      </c>
      <c r="F241" s="253" t="s">
        <v>169</v>
      </c>
      <c r="G241" s="251"/>
      <c r="H241" s="254">
        <v>152</v>
      </c>
      <c r="I241" s="255"/>
      <c r="J241" s="251"/>
      <c r="K241" s="251"/>
      <c r="L241" s="256"/>
      <c r="M241" s="257"/>
      <c r="N241" s="258"/>
      <c r="O241" s="258"/>
      <c r="P241" s="258"/>
      <c r="Q241" s="258"/>
      <c r="R241" s="258"/>
      <c r="S241" s="258"/>
      <c r="T241" s="259"/>
      <c r="U241" s="15"/>
      <c r="V241" s="15"/>
      <c r="W241" s="15"/>
      <c r="X241" s="15"/>
      <c r="Y241" s="15"/>
      <c r="Z241" s="15"/>
      <c r="AA241" s="15"/>
      <c r="AB241" s="15"/>
      <c r="AC241" s="15"/>
      <c r="AD241" s="15"/>
      <c r="AE241" s="15"/>
      <c r="AT241" s="260" t="s">
        <v>166</v>
      </c>
      <c r="AU241" s="260" t="s">
        <v>70</v>
      </c>
      <c r="AV241" s="15" t="s">
        <v>164</v>
      </c>
      <c r="AW241" s="15" t="s">
        <v>31</v>
      </c>
      <c r="AX241" s="15" t="s">
        <v>77</v>
      </c>
      <c r="AY241" s="260" t="s">
        <v>157</v>
      </c>
    </row>
    <row r="242" s="2" customFormat="1" ht="44.25" customHeight="1">
      <c r="A242" s="38"/>
      <c r="B242" s="39"/>
      <c r="C242" s="214" t="s">
        <v>468</v>
      </c>
      <c r="D242" s="214" t="s">
        <v>160</v>
      </c>
      <c r="E242" s="215" t="s">
        <v>664</v>
      </c>
      <c r="F242" s="216" t="s">
        <v>665</v>
      </c>
      <c r="G242" s="217" t="s">
        <v>253</v>
      </c>
      <c r="H242" s="218">
        <v>40</v>
      </c>
      <c r="I242" s="219"/>
      <c r="J242" s="220">
        <f>ROUND(I242*H242,2)</f>
        <v>0</v>
      </c>
      <c r="K242" s="221"/>
      <c r="L242" s="44"/>
      <c r="M242" s="222" t="s">
        <v>19</v>
      </c>
      <c r="N242" s="223" t="s">
        <v>41</v>
      </c>
      <c r="O242" s="84"/>
      <c r="P242" s="224">
        <f>O242*H242</f>
        <v>0</v>
      </c>
      <c r="Q242" s="224">
        <v>0</v>
      </c>
      <c r="R242" s="224">
        <f>Q242*H242</f>
        <v>0</v>
      </c>
      <c r="S242" s="224">
        <v>0</v>
      </c>
      <c r="T242" s="225">
        <f>S242*H242</f>
        <v>0</v>
      </c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R242" s="226" t="s">
        <v>164</v>
      </c>
      <c r="AT242" s="226" t="s">
        <v>160</v>
      </c>
      <c r="AU242" s="226" t="s">
        <v>70</v>
      </c>
      <c r="AY242" s="17" t="s">
        <v>157</v>
      </c>
      <c r="BE242" s="227">
        <f>IF(N242="základní",J242,0)</f>
        <v>0</v>
      </c>
      <c r="BF242" s="227">
        <f>IF(N242="snížená",J242,0)</f>
        <v>0</v>
      </c>
      <c r="BG242" s="227">
        <f>IF(N242="zákl. přenesená",J242,0)</f>
        <v>0</v>
      </c>
      <c r="BH242" s="227">
        <f>IF(N242="sníž. přenesená",J242,0)</f>
        <v>0</v>
      </c>
      <c r="BI242" s="227">
        <f>IF(N242="nulová",J242,0)</f>
        <v>0</v>
      </c>
      <c r="BJ242" s="17" t="s">
        <v>77</v>
      </c>
      <c r="BK242" s="227">
        <f>ROUND(I242*H242,2)</f>
        <v>0</v>
      </c>
      <c r="BL242" s="17" t="s">
        <v>164</v>
      </c>
      <c r="BM242" s="226" t="s">
        <v>666</v>
      </c>
    </row>
    <row r="243" s="14" customFormat="1">
      <c r="A243" s="14"/>
      <c r="B243" s="239"/>
      <c r="C243" s="240"/>
      <c r="D243" s="230" t="s">
        <v>166</v>
      </c>
      <c r="E243" s="241" t="s">
        <v>19</v>
      </c>
      <c r="F243" s="242" t="s">
        <v>667</v>
      </c>
      <c r="G243" s="240"/>
      <c r="H243" s="243">
        <v>40</v>
      </c>
      <c r="I243" s="244"/>
      <c r="J243" s="240"/>
      <c r="K243" s="240"/>
      <c r="L243" s="245"/>
      <c r="M243" s="246"/>
      <c r="N243" s="247"/>
      <c r="O243" s="247"/>
      <c r="P243" s="247"/>
      <c r="Q243" s="247"/>
      <c r="R243" s="247"/>
      <c r="S243" s="247"/>
      <c r="T243" s="248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49" t="s">
        <v>166</v>
      </c>
      <c r="AU243" s="249" t="s">
        <v>70</v>
      </c>
      <c r="AV243" s="14" t="s">
        <v>79</v>
      </c>
      <c r="AW243" s="14" t="s">
        <v>31</v>
      </c>
      <c r="AX243" s="14" t="s">
        <v>77</v>
      </c>
      <c r="AY243" s="249" t="s">
        <v>157</v>
      </c>
    </row>
    <row r="244" s="2" customFormat="1" ht="16.5" customHeight="1">
      <c r="A244" s="38"/>
      <c r="B244" s="39"/>
      <c r="C244" s="261" t="s">
        <v>668</v>
      </c>
      <c r="D244" s="261" t="s">
        <v>178</v>
      </c>
      <c r="E244" s="262" t="s">
        <v>256</v>
      </c>
      <c r="F244" s="263" t="s">
        <v>257</v>
      </c>
      <c r="G244" s="264" t="s">
        <v>212</v>
      </c>
      <c r="H244" s="265">
        <v>80</v>
      </c>
      <c r="I244" s="266"/>
      <c r="J244" s="267">
        <f>ROUND(I244*H244,2)</f>
        <v>0</v>
      </c>
      <c r="K244" s="268"/>
      <c r="L244" s="269"/>
      <c r="M244" s="270" t="s">
        <v>19</v>
      </c>
      <c r="N244" s="271" t="s">
        <v>41</v>
      </c>
      <c r="O244" s="84"/>
      <c r="P244" s="224">
        <f>O244*H244</f>
        <v>0</v>
      </c>
      <c r="Q244" s="224">
        <v>0.0010499999999999999</v>
      </c>
      <c r="R244" s="224">
        <f>Q244*H244</f>
        <v>0</v>
      </c>
      <c r="S244" s="224">
        <v>0</v>
      </c>
      <c r="T244" s="225">
        <f>S244*H244</f>
        <v>0</v>
      </c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R244" s="226" t="s">
        <v>182</v>
      </c>
      <c r="AT244" s="226" t="s">
        <v>178</v>
      </c>
      <c r="AU244" s="226" t="s">
        <v>70</v>
      </c>
      <c r="AY244" s="17" t="s">
        <v>157</v>
      </c>
      <c r="BE244" s="227">
        <f>IF(N244="základní",J244,0)</f>
        <v>0</v>
      </c>
      <c r="BF244" s="227">
        <f>IF(N244="snížená",J244,0)</f>
        <v>0</v>
      </c>
      <c r="BG244" s="227">
        <f>IF(N244="zákl. přenesená",J244,0)</f>
        <v>0</v>
      </c>
      <c r="BH244" s="227">
        <f>IF(N244="sníž. přenesená",J244,0)</f>
        <v>0</v>
      </c>
      <c r="BI244" s="227">
        <f>IF(N244="nulová",J244,0)</f>
        <v>0</v>
      </c>
      <c r="BJ244" s="17" t="s">
        <v>77</v>
      </c>
      <c r="BK244" s="227">
        <f>ROUND(I244*H244,2)</f>
        <v>0</v>
      </c>
      <c r="BL244" s="17" t="s">
        <v>164</v>
      </c>
      <c r="BM244" s="226" t="s">
        <v>669</v>
      </c>
    </row>
    <row r="245" s="14" customFormat="1">
      <c r="A245" s="14"/>
      <c r="B245" s="239"/>
      <c r="C245" s="240"/>
      <c r="D245" s="230" t="s">
        <v>166</v>
      </c>
      <c r="E245" s="241" t="s">
        <v>19</v>
      </c>
      <c r="F245" s="242" t="s">
        <v>670</v>
      </c>
      <c r="G245" s="240"/>
      <c r="H245" s="243">
        <v>80</v>
      </c>
      <c r="I245" s="244"/>
      <c r="J245" s="240"/>
      <c r="K245" s="240"/>
      <c r="L245" s="245"/>
      <c r="M245" s="246"/>
      <c r="N245" s="247"/>
      <c r="O245" s="247"/>
      <c r="P245" s="247"/>
      <c r="Q245" s="247"/>
      <c r="R245" s="247"/>
      <c r="S245" s="247"/>
      <c r="T245" s="248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49" t="s">
        <v>166</v>
      </c>
      <c r="AU245" s="249" t="s">
        <v>70</v>
      </c>
      <c r="AV245" s="14" t="s">
        <v>79</v>
      </c>
      <c r="AW245" s="14" t="s">
        <v>31</v>
      </c>
      <c r="AX245" s="14" t="s">
        <v>77</v>
      </c>
      <c r="AY245" s="249" t="s">
        <v>157</v>
      </c>
    </row>
    <row r="246" s="2" customFormat="1" ht="16.5" customHeight="1">
      <c r="A246" s="38"/>
      <c r="B246" s="39"/>
      <c r="C246" s="261" t="s">
        <v>671</v>
      </c>
      <c r="D246" s="261" t="s">
        <v>178</v>
      </c>
      <c r="E246" s="262" t="s">
        <v>672</v>
      </c>
      <c r="F246" s="263" t="s">
        <v>673</v>
      </c>
      <c r="G246" s="264" t="s">
        <v>212</v>
      </c>
      <c r="H246" s="265">
        <v>40</v>
      </c>
      <c r="I246" s="266"/>
      <c r="J246" s="267">
        <f>ROUND(I246*H246,2)</f>
        <v>0</v>
      </c>
      <c r="K246" s="268"/>
      <c r="L246" s="269"/>
      <c r="M246" s="270" t="s">
        <v>19</v>
      </c>
      <c r="N246" s="271" t="s">
        <v>41</v>
      </c>
      <c r="O246" s="84"/>
      <c r="P246" s="224">
        <f>O246*H246</f>
        <v>0</v>
      </c>
      <c r="Q246" s="224">
        <v>0.00018000000000000001</v>
      </c>
      <c r="R246" s="224">
        <f>Q246*H246</f>
        <v>0</v>
      </c>
      <c r="S246" s="224">
        <v>0</v>
      </c>
      <c r="T246" s="225">
        <f>S246*H246</f>
        <v>0</v>
      </c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R246" s="226" t="s">
        <v>182</v>
      </c>
      <c r="AT246" s="226" t="s">
        <v>178</v>
      </c>
      <c r="AU246" s="226" t="s">
        <v>70</v>
      </c>
      <c r="AY246" s="17" t="s">
        <v>157</v>
      </c>
      <c r="BE246" s="227">
        <f>IF(N246="základní",J246,0)</f>
        <v>0</v>
      </c>
      <c r="BF246" s="227">
        <f>IF(N246="snížená",J246,0)</f>
        <v>0</v>
      </c>
      <c r="BG246" s="227">
        <f>IF(N246="zákl. přenesená",J246,0)</f>
        <v>0</v>
      </c>
      <c r="BH246" s="227">
        <f>IF(N246="sníž. přenesená",J246,0)</f>
        <v>0</v>
      </c>
      <c r="BI246" s="227">
        <f>IF(N246="nulová",J246,0)</f>
        <v>0</v>
      </c>
      <c r="BJ246" s="17" t="s">
        <v>77</v>
      </c>
      <c r="BK246" s="227">
        <f>ROUND(I246*H246,2)</f>
        <v>0</v>
      </c>
      <c r="BL246" s="17" t="s">
        <v>164</v>
      </c>
      <c r="BM246" s="226" t="s">
        <v>674</v>
      </c>
    </row>
    <row r="247" s="14" customFormat="1">
      <c r="A247" s="14"/>
      <c r="B247" s="239"/>
      <c r="C247" s="240"/>
      <c r="D247" s="230" t="s">
        <v>166</v>
      </c>
      <c r="E247" s="241" t="s">
        <v>19</v>
      </c>
      <c r="F247" s="242" t="s">
        <v>667</v>
      </c>
      <c r="G247" s="240"/>
      <c r="H247" s="243">
        <v>40</v>
      </c>
      <c r="I247" s="244"/>
      <c r="J247" s="240"/>
      <c r="K247" s="240"/>
      <c r="L247" s="245"/>
      <c r="M247" s="246"/>
      <c r="N247" s="247"/>
      <c r="O247" s="247"/>
      <c r="P247" s="247"/>
      <c r="Q247" s="247"/>
      <c r="R247" s="247"/>
      <c r="S247" s="247"/>
      <c r="T247" s="248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49" t="s">
        <v>166</v>
      </c>
      <c r="AU247" s="249" t="s">
        <v>70</v>
      </c>
      <c r="AV247" s="14" t="s">
        <v>79</v>
      </c>
      <c r="AW247" s="14" t="s">
        <v>31</v>
      </c>
      <c r="AX247" s="14" t="s">
        <v>77</v>
      </c>
      <c r="AY247" s="249" t="s">
        <v>157</v>
      </c>
    </row>
    <row r="248" s="2" customFormat="1" ht="66.75" customHeight="1">
      <c r="A248" s="38"/>
      <c r="B248" s="39"/>
      <c r="C248" s="214" t="s">
        <v>675</v>
      </c>
      <c r="D248" s="214" t="s">
        <v>160</v>
      </c>
      <c r="E248" s="215" t="s">
        <v>676</v>
      </c>
      <c r="F248" s="216" t="s">
        <v>677</v>
      </c>
      <c r="G248" s="217" t="s">
        <v>175</v>
      </c>
      <c r="H248" s="218">
        <v>47</v>
      </c>
      <c r="I248" s="219"/>
      <c r="J248" s="220">
        <f>ROUND(I248*H248,2)</f>
        <v>0</v>
      </c>
      <c r="K248" s="221"/>
      <c r="L248" s="44"/>
      <c r="M248" s="222" t="s">
        <v>19</v>
      </c>
      <c r="N248" s="223" t="s">
        <v>41</v>
      </c>
      <c r="O248" s="84"/>
      <c r="P248" s="224">
        <f>O248*H248</f>
        <v>0</v>
      </c>
      <c r="Q248" s="224">
        <v>0</v>
      </c>
      <c r="R248" s="224">
        <f>Q248*H248</f>
        <v>0</v>
      </c>
      <c r="S248" s="224">
        <v>0</v>
      </c>
      <c r="T248" s="225">
        <f>S248*H248</f>
        <v>0</v>
      </c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R248" s="226" t="s">
        <v>164</v>
      </c>
      <c r="AT248" s="226" t="s">
        <v>160</v>
      </c>
      <c r="AU248" s="226" t="s">
        <v>70</v>
      </c>
      <c r="AY248" s="17" t="s">
        <v>157</v>
      </c>
      <c r="BE248" s="227">
        <f>IF(N248="základní",J248,0)</f>
        <v>0</v>
      </c>
      <c r="BF248" s="227">
        <f>IF(N248="snížená",J248,0)</f>
        <v>0</v>
      </c>
      <c r="BG248" s="227">
        <f>IF(N248="zákl. přenesená",J248,0)</f>
        <v>0</v>
      </c>
      <c r="BH248" s="227">
        <f>IF(N248="sníž. přenesená",J248,0)</f>
        <v>0</v>
      </c>
      <c r="BI248" s="227">
        <f>IF(N248="nulová",J248,0)</f>
        <v>0</v>
      </c>
      <c r="BJ248" s="17" t="s">
        <v>77</v>
      </c>
      <c r="BK248" s="227">
        <f>ROUND(I248*H248,2)</f>
        <v>0</v>
      </c>
      <c r="BL248" s="17" t="s">
        <v>164</v>
      </c>
      <c r="BM248" s="226" t="s">
        <v>678</v>
      </c>
    </row>
    <row r="249" s="14" customFormat="1">
      <c r="A249" s="14"/>
      <c r="B249" s="239"/>
      <c r="C249" s="240"/>
      <c r="D249" s="230" t="s">
        <v>166</v>
      </c>
      <c r="E249" s="241" t="s">
        <v>19</v>
      </c>
      <c r="F249" s="242" t="s">
        <v>679</v>
      </c>
      <c r="G249" s="240"/>
      <c r="H249" s="243">
        <v>18</v>
      </c>
      <c r="I249" s="244"/>
      <c r="J249" s="240"/>
      <c r="K249" s="240"/>
      <c r="L249" s="245"/>
      <c r="M249" s="246"/>
      <c r="N249" s="247"/>
      <c r="O249" s="247"/>
      <c r="P249" s="247"/>
      <c r="Q249" s="247"/>
      <c r="R249" s="247"/>
      <c r="S249" s="247"/>
      <c r="T249" s="248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49" t="s">
        <v>166</v>
      </c>
      <c r="AU249" s="249" t="s">
        <v>70</v>
      </c>
      <c r="AV249" s="14" t="s">
        <v>79</v>
      </c>
      <c r="AW249" s="14" t="s">
        <v>31</v>
      </c>
      <c r="AX249" s="14" t="s">
        <v>70</v>
      </c>
      <c r="AY249" s="249" t="s">
        <v>157</v>
      </c>
    </row>
    <row r="250" s="14" customFormat="1">
      <c r="A250" s="14"/>
      <c r="B250" s="239"/>
      <c r="C250" s="240"/>
      <c r="D250" s="230" t="s">
        <v>166</v>
      </c>
      <c r="E250" s="241" t="s">
        <v>19</v>
      </c>
      <c r="F250" s="242" t="s">
        <v>680</v>
      </c>
      <c r="G250" s="240"/>
      <c r="H250" s="243">
        <v>9</v>
      </c>
      <c r="I250" s="244"/>
      <c r="J250" s="240"/>
      <c r="K250" s="240"/>
      <c r="L250" s="245"/>
      <c r="M250" s="246"/>
      <c r="N250" s="247"/>
      <c r="O250" s="247"/>
      <c r="P250" s="247"/>
      <c r="Q250" s="247"/>
      <c r="R250" s="247"/>
      <c r="S250" s="247"/>
      <c r="T250" s="248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49" t="s">
        <v>166</v>
      </c>
      <c r="AU250" s="249" t="s">
        <v>70</v>
      </c>
      <c r="AV250" s="14" t="s">
        <v>79</v>
      </c>
      <c r="AW250" s="14" t="s">
        <v>31</v>
      </c>
      <c r="AX250" s="14" t="s">
        <v>70</v>
      </c>
      <c r="AY250" s="249" t="s">
        <v>157</v>
      </c>
    </row>
    <row r="251" s="14" customFormat="1">
      <c r="A251" s="14"/>
      <c r="B251" s="239"/>
      <c r="C251" s="240"/>
      <c r="D251" s="230" t="s">
        <v>166</v>
      </c>
      <c r="E251" s="241" t="s">
        <v>19</v>
      </c>
      <c r="F251" s="242" t="s">
        <v>681</v>
      </c>
      <c r="G251" s="240"/>
      <c r="H251" s="243">
        <v>9</v>
      </c>
      <c r="I251" s="244"/>
      <c r="J251" s="240"/>
      <c r="K251" s="240"/>
      <c r="L251" s="245"/>
      <c r="M251" s="246"/>
      <c r="N251" s="247"/>
      <c r="O251" s="247"/>
      <c r="P251" s="247"/>
      <c r="Q251" s="247"/>
      <c r="R251" s="247"/>
      <c r="S251" s="247"/>
      <c r="T251" s="248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49" t="s">
        <v>166</v>
      </c>
      <c r="AU251" s="249" t="s">
        <v>70</v>
      </c>
      <c r="AV251" s="14" t="s">
        <v>79</v>
      </c>
      <c r="AW251" s="14" t="s">
        <v>31</v>
      </c>
      <c r="AX251" s="14" t="s">
        <v>70</v>
      </c>
      <c r="AY251" s="249" t="s">
        <v>157</v>
      </c>
    </row>
    <row r="252" s="14" customFormat="1">
      <c r="A252" s="14"/>
      <c r="B252" s="239"/>
      <c r="C252" s="240"/>
      <c r="D252" s="230" t="s">
        <v>166</v>
      </c>
      <c r="E252" s="241" t="s">
        <v>19</v>
      </c>
      <c r="F252" s="242" t="s">
        <v>682</v>
      </c>
      <c r="G252" s="240"/>
      <c r="H252" s="243">
        <v>11</v>
      </c>
      <c r="I252" s="244"/>
      <c r="J252" s="240"/>
      <c r="K252" s="240"/>
      <c r="L252" s="245"/>
      <c r="M252" s="246"/>
      <c r="N252" s="247"/>
      <c r="O252" s="247"/>
      <c r="P252" s="247"/>
      <c r="Q252" s="247"/>
      <c r="R252" s="247"/>
      <c r="S252" s="247"/>
      <c r="T252" s="248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249" t="s">
        <v>166</v>
      </c>
      <c r="AU252" s="249" t="s">
        <v>70</v>
      </c>
      <c r="AV252" s="14" t="s">
        <v>79</v>
      </c>
      <c r="AW252" s="14" t="s">
        <v>31</v>
      </c>
      <c r="AX252" s="14" t="s">
        <v>70</v>
      </c>
      <c r="AY252" s="249" t="s">
        <v>157</v>
      </c>
    </row>
    <row r="253" s="15" customFormat="1">
      <c r="A253" s="15"/>
      <c r="B253" s="250"/>
      <c r="C253" s="251"/>
      <c r="D253" s="230" t="s">
        <v>166</v>
      </c>
      <c r="E253" s="252" t="s">
        <v>19</v>
      </c>
      <c r="F253" s="253" t="s">
        <v>169</v>
      </c>
      <c r="G253" s="251"/>
      <c r="H253" s="254">
        <v>47</v>
      </c>
      <c r="I253" s="255"/>
      <c r="J253" s="251"/>
      <c r="K253" s="251"/>
      <c r="L253" s="256"/>
      <c r="M253" s="257"/>
      <c r="N253" s="258"/>
      <c r="O253" s="258"/>
      <c r="P253" s="258"/>
      <c r="Q253" s="258"/>
      <c r="R253" s="258"/>
      <c r="S253" s="258"/>
      <c r="T253" s="259"/>
      <c r="U253" s="15"/>
      <c r="V253" s="15"/>
      <c r="W253" s="15"/>
      <c r="X253" s="15"/>
      <c r="Y253" s="15"/>
      <c r="Z253" s="15"/>
      <c r="AA253" s="15"/>
      <c r="AB253" s="15"/>
      <c r="AC253" s="15"/>
      <c r="AD253" s="15"/>
      <c r="AE253" s="15"/>
      <c r="AT253" s="260" t="s">
        <v>166</v>
      </c>
      <c r="AU253" s="260" t="s">
        <v>70</v>
      </c>
      <c r="AV253" s="15" t="s">
        <v>164</v>
      </c>
      <c r="AW253" s="15" t="s">
        <v>31</v>
      </c>
      <c r="AX253" s="15" t="s">
        <v>77</v>
      </c>
      <c r="AY253" s="260" t="s">
        <v>157</v>
      </c>
    </row>
    <row r="254" s="2" customFormat="1" ht="78" customHeight="1">
      <c r="A254" s="38"/>
      <c r="B254" s="39"/>
      <c r="C254" s="214" t="s">
        <v>683</v>
      </c>
      <c r="D254" s="214" t="s">
        <v>160</v>
      </c>
      <c r="E254" s="215" t="s">
        <v>185</v>
      </c>
      <c r="F254" s="216" t="s">
        <v>186</v>
      </c>
      <c r="G254" s="217" t="s">
        <v>181</v>
      </c>
      <c r="H254" s="218">
        <v>3115.1999999999998</v>
      </c>
      <c r="I254" s="219"/>
      <c r="J254" s="220">
        <f>ROUND(I254*H254,2)</f>
        <v>0</v>
      </c>
      <c r="K254" s="221"/>
      <c r="L254" s="44"/>
      <c r="M254" s="222" t="s">
        <v>19</v>
      </c>
      <c r="N254" s="223" t="s">
        <v>41</v>
      </c>
      <c r="O254" s="84"/>
      <c r="P254" s="224">
        <f>O254*H254</f>
        <v>0</v>
      </c>
      <c r="Q254" s="224">
        <v>0</v>
      </c>
      <c r="R254" s="224">
        <f>Q254*H254</f>
        <v>0</v>
      </c>
      <c r="S254" s="224">
        <v>0</v>
      </c>
      <c r="T254" s="225">
        <f>S254*H254</f>
        <v>0</v>
      </c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R254" s="226" t="s">
        <v>164</v>
      </c>
      <c r="AT254" s="226" t="s">
        <v>160</v>
      </c>
      <c r="AU254" s="226" t="s">
        <v>70</v>
      </c>
      <c r="AY254" s="17" t="s">
        <v>157</v>
      </c>
      <c r="BE254" s="227">
        <f>IF(N254="základní",J254,0)</f>
        <v>0</v>
      </c>
      <c r="BF254" s="227">
        <f>IF(N254="snížená",J254,0)</f>
        <v>0</v>
      </c>
      <c r="BG254" s="227">
        <f>IF(N254="zákl. přenesená",J254,0)</f>
        <v>0</v>
      </c>
      <c r="BH254" s="227">
        <f>IF(N254="sníž. přenesená",J254,0)</f>
        <v>0</v>
      </c>
      <c r="BI254" s="227">
        <f>IF(N254="nulová",J254,0)</f>
        <v>0</v>
      </c>
      <c r="BJ254" s="17" t="s">
        <v>77</v>
      </c>
      <c r="BK254" s="227">
        <f>ROUND(I254*H254,2)</f>
        <v>0</v>
      </c>
      <c r="BL254" s="17" t="s">
        <v>164</v>
      </c>
      <c r="BM254" s="226" t="s">
        <v>684</v>
      </c>
    </row>
    <row r="255" s="14" customFormat="1">
      <c r="A255" s="14"/>
      <c r="B255" s="239"/>
      <c r="C255" s="240"/>
      <c r="D255" s="230" t="s">
        <v>166</v>
      </c>
      <c r="E255" s="241" t="s">
        <v>19</v>
      </c>
      <c r="F255" s="242" t="s">
        <v>685</v>
      </c>
      <c r="G255" s="240"/>
      <c r="H255" s="243">
        <v>3115.1999999999998</v>
      </c>
      <c r="I255" s="244"/>
      <c r="J255" s="240"/>
      <c r="K255" s="240"/>
      <c r="L255" s="245"/>
      <c r="M255" s="246"/>
      <c r="N255" s="247"/>
      <c r="O255" s="247"/>
      <c r="P255" s="247"/>
      <c r="Q255" s="247"/>
      <c r="R255" s="247"/>
      <c r="S255" s="247"/>
      <c r="T255" s="248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49" t="s">
        <v>166</v>
      </c>
      <c r="AU255" s="249" t="s">
        <v>70</v>
      </c>
      <c r="AV255" s="14" t="s">
        <v>79</v>
      </c>
      <c r="AW255" s="14" t="s">
        <v>31</v>
      </c>
      <c r="AX255" s="14" t="s">
        <v>77</v>
      </c>
      <c r="AY255" s="249" t="s">
        <v>157</v>
      </c>
    </row>
    <row r="256" s="2" customFormat="1" ht="78" customHeight="1">
      <c r="A256" s="38"/>
      <c r="B256" s="39"/>
      <c r="C256" s="214" t="s">
        <v>686</v>
      </c>
      <c r="D256" s="214" t="s">
        <v>160</v>
      </c>
      <c r="E256" s="215" t="s">
        <v>687</v>
      </c>
      <c r="F256" s="216" t="s">
        <v>688</v>
      </c>
      <c r="G256" s="217" t="s">
        <v>181</v>
      </c>
      <c r="H256" s="218">
        <v>0.497</v>
      </c>
      <c r="I256" s="219"/>
      <c r="J256" s="220">
        <f>ROUND(I256*H256,2)</f>
        <v>0</v>
      </c>
      <c r="K256" s="221"/>
      <c r="L256" s="44"/>
      <c r="M256" s="222" t="s">
        <v>19</v>
      </c>
      <c r="N256" s="223" t="s">
        <v>41</v>
      </c>
      <c r="O256" s="84"/>
      <c r="P256" s="224">
        <f>O256*H256</f>
        <v>0</v>
      </c>
      <c r="Q256" s="224">
        <v>0</v>
      </c>
      <c r="R256" s="224">
        <f>Q256*H256</f>
        <v>0</v>
      </c>
      <c r="S256" s="224">
        <v>0</v>
      </c>
      <c r="T256" s="225">
        <f>S256*H256</f>
        <v>0</v>
      </c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R256" s="226" t="s">
        <v>164</v>
      </c>
      <c r="AT256" s="226" t="s">
        <v>160</v>
      </c>
      <c r="AU256" s="226" t="s">
        <v>70</v>
      </c>
      <c r="AY256" s="17" t="s">
        <v>157</v>
      </c>
      <c r="BE256" s="227">
        <f>IF(N256="základní",J256,0)</f>
        <v>0</v>
      </c>
      <c r="BF256" s="227">
        <f>IF(N256="snížená",J256,0)</f>
        <v>0</v>
      </c>
      <c r="BG256" s="227">
        <f>IF(N256="zákl. přenesená",J256,0)</f>
        <v>0</v>
      </c>
      <c r="BH256" s="227">
        <f>IF(N256="sníž. přenesená",J256,0)</f>
        <v>0</v>
      </c>
      <c r="BI256" s="227">
        <f>IF(N256="nulová",J256,0)</f>
        <v>0</v>
      </c>
      <c r="BJ256" s="17" t="s">
        <v>77</v>
      </c>
      <c r="BK256" s="227">
        <f>ROUND(I256*H256,2)</f>
        <v>0</v>
      </c>
      <c r="BL256" s="17" t="s">
        <v>164</v>
      </c>
      <c r="BM256" s="226" t="s">
        <v>689</v>
      </c>
    </row>
    <row r="257" s="13" customFormat="1">
      <c r="A257" s="13"/>
      <c r="B257" s="228"/>
      <c r="C257" s="229"/>
      <c r="D257" s="230" t="s">
        <v>166</v>
      </c>
      <c r="E257" s="231" t="s">
        <v>19</v>
      </c>
      <c r="F257" s="232" t="s">
        <v>690</v>
      </c>
      <c r="G257" s="229"/>
      <c r="H257" s="231" t="s">
        <v>19</v>
      </c>
      <c r="I257" s="233"/>
      <c r="J257" s="229"/>
      <c r="K257" s="229"/>
      <c r="L257" s="234"/>
      <c r="M257" s="235"/>
      <c r="N257" s="236"/>
      <c r="O257" s="236"/>
      <c r="P257" s="236"/>
      <c r="Q257" s="236"/>
      <c r="R257" s="236"/>
      <c r="S257" s="236"/>
      <c r="T257" s="237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38" t="s">
        <v>166</v>
      </c>
      <c r="AU257" s="238" t="s">
        <v>70</v>
      </c>
      <c r="AV257" s="13" t="s">
        <v>77</v>
      </c>
      <c r="AW257" s="13" t="s">
        <v>31</v>
      </c>
      <c r="AX257" s="13" t="s">
        <v>70</v>
      </c>
      <c r="AY257" s="238" t="s">
        <v>157</v>
      </c>
    </row>
    <row r="258" s="14" customFormat="1">
      <c r="A258" s="14"/>
      <c r="B258" s="239"/>
      <c r="C258" s="240"/>
      <c r="D258" s="230" t="s">
        <v>166</v>
      </c>
      <c r="E258" s="241" t="s">
        <v>19</v>
      </c>
      <c r="F258" s="242" t="s">
        <v>691</v>
      </c>
      <c r="G258" s="240"/>
      <c r="H258" s="243">
        <v>0.497</v>
      </c>
      <c r="I258" s="244"/>
      <c r="J258" s="240"/>
      <c r="K258" s="240"/>
      <c r="L258" s="245"/>
      <c r="M258" s="246"/>
      <c r="N258" s="247"/>
      <c r="O258" s="247"/>
      <c r="P258" s="247"/>
      <c r="Q258" s="247"/>
      <c r="R258" s="247"/>
      <c r="S258" s="247"/>
      <c r="T258" s="248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249" t="s">
        <v>166</v>
      </c>
      <c r="AU258" s="249" t="s">
        <v>70</v>
      </c>
      <c r="AV258" s="14" t="s">
        <v>79</v>
      </c>
      <c r="AW258" s="14" t="s">
        <v>31</v>
      </c>
      <c r="AX258" s="14" t="s">
        <v>77</v>
      </c>
      <c r="AY258" s="249" t="s">
        <v>157</v>
      </c>
    </row>
    <row r="259" s="2" customFormat="1" ht="78" customHeight="1">
      <c r="A259" s="38"/>
      <c r="B259" s="39"/>
      <c r="C259" s="214" t="s">
        <v>692</v>
      </c>
      <c r="D259" s="214" t="s">
        <v>160</v>
      </c>
      <c r="E259" s="215" t="s">
        <v>473</v>
      </c>
      <c r="F259" s="216" t="s">
        <v>474</v>
      </c>
      <c r="G259" s="217" t="s">
        <v>181</v>
      </c>
      <c r="H259" s="218">
        <v>27.719999999999999</v>
      </c>
      <c r="I259" s="219"/>
      <c r="J259" s="220">
        <f>ROUND(I259*H259,2)</f>
        <v>0</v>
      </c>
      <c r="K259" s="221"/>
      <c r="L259" s="44"/>
      <c r="M259" s="222" t="s">
        <v>19</v>
      </c>
      <c r="N259" s="223" t="s">
        <v>41</v>
      </c>
      <c r="O259" s="84"/>
      <c r="P259" s="224">
        <f>O259*H259</f>
        <v>0</v>
      </c>
      <c r="Q259" s="224">
        <v>0</v>
      </c>
      <c r="R259" s="224">
        <f>Q259*H259</f>
        <v>0</v>
      </c>
      <c r="S259" s="224">
        <v>0</v>
      </c>
      <c r="T259" s="225">
        <f>S259*H259</f>
        <v>0</v>
      </c>
      <c r="U259" s="38"/>
      <c r="V259" s="38"/>
      <c r="W259" s="38"/>
      <c r="X259" s="38"/>
      <c r="Y259" s="38"/>
      <c r="Z259" s="38"/>
      <c r="AA259" s="38"/>
      <c r="AB259" s="38"/>
      <c r="AC259" s="38"/>
      <c r="AD259" s="38"/>
      <c r="AE259" s="38"/>
      <c r="AR259" s="226" t="s">
        <v>164</v>
      </c>
      <c r="AT259" s="226" t="s">
        <v>160</v>
      </c>
      <c r="AU259" s="226" t="s">
        <v>70</v>
      </c>
      <c r="AY259" s="17" t="s">
        <v>157</v>
      </c>
      <c r="BE259" s="227">
        <f>IF(N259="základní",J259,0)</f>
        <v>0</v>
      </c>
      <c r="BF259" s="227">
        <f>IF(N259="snížená",J259,0)</f>
        <v>0</v>
      </c>
      <c r="BG259" s="227">
        <f>IF(N259="zákl. přenesená",J259,0)</f>
        <v>0</v>
      </c>
      <c r="BH259" s="227">
        <f>IF(N259="sníž. přenesená",J259,0)</f>
        <v>0</v>
      </c>
      <c r="BI259" s="227">
        <f>IF(N259="nulová",J259,0)</f>
        <v>0</v>
      </c>
      <c r="BJ259" s="17" t="s">
        <v>77</v>
      </c>
      <c r="BK259" s="227">
        <f>ROUND(I259*H259,2)</f>
        <v>0</v>
      </c>
      <c r="BL259" s="17" t="s">
        <v>164</v>
      </c>
      <c r="BM259" s="226" t="s">
        <v>693</v>
      </c>
    </row>
    <row r="260" s="14" customFormat="1">
      <c r="A260" s="14"/>
      <c r="B260" s="239"/>
      <c r="C260" s="240"/>
      <c r="D260" s="230" t="s">
        <v>166</v>
      </c>
      <c r="E260" s="241" t="s">
        <v>19</v>
      </c>
      <c r="F260" s="242" t="s">
        <v>694</v>
      </c>
      <c r="G260" s="240"/>
      <c r="H260" s="243">
        <v>27.719999999999999</v>
      </c>
      <c r="I260" s="244"/>
      <c r="J260" s="240"/>
      <c r="K260" s="240"/>
      <c r="L260" s="245"/>
      <c r="M260" s="246"/>
      <c r="N260" s="247"/>
      <c r="O260" s="247"/>
      <c r="P260" s="247"/>
      <c r="Q260" s="247"/>
      <c r="R260" s="247"/>
      <c r="S260" s="247"/>
      <c r="T260" s="248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249" t="s">
        <v>166</v>
      </c>
      <c r="AU260" s="249" t="s">
        <v>70</v>
      </c>
      <c r="AV260" s="14" t="s">
        <v>79</v>
      </c>
      <c r="AW260" s="14" t="s">
        <v>31</v>
      </c>
      <c r="AX260" s="14" t="s">
        <v>77</v>
      </c>
      <c r="AY260" s="249" t="s">
        <v>157</v>
      </c>
    </row>
    <row r="261" s="2" customFormat="1" ht="55.5" customHeight="1">
      <c r="A261" s="38"/>
      <c r="B261" s="39"/>
      <c r="C261" s="214" t="s">
        <v>695</v>
      </c>
      <c r="D261" s="214" t="s">
        <v>160</v>
      </c>
      <c r="E261" s="215" t="s">
        <v>696</v>
      </c>
      <c r="F261" s="216" t="s">
        <v>697</v>
      </c>
      <c r="G261" s="217" t="s">
        <v>181</v>
      </c>
      <c r="H261" s="218">
        <v>117.059</v>
      </c>
      <c r="I261" s="219"/>
      <c r="J261" s="220">
        <f>ROUND(I261*H261,2)</f>
        <v>0</v>
      </c>
      <c r="K261" s="221"/>
      <c r="L261" s="44"/>
      <c r="M261" s="222" t="s">
        <v>19</v>
      </c>
      <c r="N261" s="223" t="s">
        <v>41</v>
      </c>
      <c r="O261" s="84"/>
      <c r="P261" s="224">
        <f>O261*H261</f>
        <v>0</v>
      </c>
      <c r="Q261" s="224">
        <v>0</v>
      </c>
      <c r="R261" s="224">
        <f>Q261*H261</f>
        <v>0</v>
      </c>
      <c r="S261" s="224">
        <v>0</v>
      </c>
      <c r="T261" s="225">
        <f>S261*H261</f>
        <v>0</v>
      </c>
      <c r="U261" s="38"/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  <c r="AR261" s="226" t="s">
        <v>164</v>
      </c>
      <c r="AT261" s="226" t="s">
        <v>160</v>
      </c>
      <c r="AU261" s="226" t="s">
        <v>70</v>
      </c>
      <c r="AY261" s="17" t="s">
        <v>157</v>
      </c>
      <c r="BE261" s="227">
        <f>IF(N261="základní",J261,0)</f>
        <v>0</v>
      </c>
      <c r="BF261" s="227">
        <f>IF(N261="snížená",J261,0)</f>
        <v>0</v>
      </c>
      <c r="BG261" s="227">
        <f>IF(N261="zákl. přenesená",J261,0)</f>
        <v>0</v>
      </c>
      <c r="BH261" s="227">
        <f>IF(N261="sníž. přenesená",J261,0)</f>
        <v>0</v>
      </c>
      <c r="BI261" s="227">
        <f>IF(N261="nulová",J261,0)</f>
        <v>0</v>
      </c>
      <c r="BJ261" s="17" t="s">
        <v>77</v>
      </c>
      <c r="BK261" s="227">
        <f>ROUND(I261*H261,2)</f>
        <v>0</v>
      </c>
      <c r="BL261" s="17" t="s">
        <v>164</v>
      </c>
      <c r="BM261" s="226" t="s">
        <v>698</v>
      </c>
    </row>
    <row r="262" s="14" customFormat="1">
      <c r="A262" s="14"/>
      <c r="B262" s="239"/>
      <c r="C262" s="240"/>
      <c r="D262" s="230" t="s">
        <v>166</v>
      </c>
      <c r="E262" s="241" t="s">
        <v>19</v>
      </c>
      <c r="F262" s="242" t="s">
        <v>699</v>
      </c>
      <c r="G262" s="240"/>
      <c r="H262" s="243">
        <v>27.719999999999999</v>
      </c>
      <c r="I262" s="244"/>
      <c r="J262" s="240"/>
      <c r="K262" s="240"/>
      <c r="L262" s="245"/>
      <c r="M262" s="246"/>
      <c r="N262" s="247"/>
      <c r="O262" s="247"/>
      <c r="P262" s="247"/>
      <c r="Q262" s="247"/>
      <c r="R262" s="247"/>
      <c r="S262" s="247"/>
      <c r="T262" s="248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T262" s="249" t="s">
        <v>166</v>
      </c>
      <c r="AU262" s="249" t="s">
        <v>70</v>
      </c>
      <c r="AV262" s="14" t="s">
        <v>79</v>
      </c>
      <c r="AW262" s="14" t="s">
        <v>31</v>
      </c>
      <c r="AX262" s="14" t="s">
        <v>70</v>
      </c>
      <c r="AY262" s="249" t="s">
        <v>157</v>
      </c>
    </row>
    <row r="263" s="14" customFormat="1">
      <c r="A263" s="14"/>
      <c r="B263" s="239"/>
      <c r="C263" s="240"/>
      <c r="D263" s="230" t="s">
        <v>166</v>
      </c>
      <c r="E263" s="241" t="s">
        <v>19</v>
      </c>
      <c r="F263" s="242" t="s">
        <v>700</v>
      </c>
      <c r="G263" s="240"/>
      <c r="H263" s="243">
        <v>89.299999999999997</v>
      </c>
      <c r="I263" s="244"/>
      <c r="J263" s="240"/>
      <c r="K263" s="240"/>
      <c r="L263" s="245"/>
      <c r="M263" s="246"/>
      <c r="N263" s="247"/>
      <c r="O263" s="247"/>
      <c r="P263" s="247"/>
      <c r="Q263" s="247"/>
      <c r="R263" s="247"/>
      <c r="S263" s="247"/>
      <c r="T263" s="248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49" t="s">
        <v>166</v>
      </c>
      <c r="AU263" s="249" t="s">
        <v>70</v>
      </c>
      <c r="AV263" s="14" t="s">
        <v>79</v>
      </c>
      <c r="AW263" s="14" t="s">
        <v>31</v>
      </c>
      <c r="AX263" s="14" t="s">
        <v>70</v>
      </c>
      <c r="AY263" s="249" t="s">
        <v>157</v>
      </c>
    </row>
    <row r="264" s="14" customFormat="1">
      <c r="A264" s="14"/>
      <c r="B264" s="239"/>
      <c r="C264" s="240"/>
      <c r="D264" s="230" t="s">
        <v>166</v>
      </c>
      <c r="E264" s="241" t="s">
        <v>19</v>
      </c>
      <c r="F264" s="242" t="s">
        <v>701</v>
      </c>
      <c r="G264" s="240"/>
      <c r="H264" s="243">
        <v>0.039</v>
      </c>
      <c r="I264" s="244"/>
      <c r="J264" s="240"/>
      <c r="K264" s="240"/>
      <c r="L264" s="245"/>
      <c r="M264" s="246"/>
      <c r="N264" s="247"/>
      <c r="O264" s="247"/>
      <c r="P264" s="247"/>
      <c r="Q264" s="247"/>
      <c r="R264" s="247"/>
      <c r="S264" s="247"/>
      <c r="T264" s="248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49" t="s">
        <v>166</v>
      </c>
      <c r="AU264" s="249" t="s">
        <v>70</v>
      </c>
      <c r="AV264" s="14" t="s">
        <v>79</v>
      </c>
      <c r="AW264" s="14" t="s">
        <v>31</v>
      </c>
      <c r="AX264" s="14" t="s">
        <v>70</v>
      </c>
      <c r="AY264" s="249" t="s">
        <v>157</v>
      </c>
    </row>
    <row r="265" s="15" customFormat="1">
      <c r="A265" s="15"/>
      <c r="B265" s="250"/>
      <c r="C265" s="251"/>
      <c r="D265" s="230" t="s">
        <v>166</v>
      </c>
      <c r="E265" s="252" t="s">
        <v>19</v>
      </c>
      <c r="F265" s="253" t="s">
        <v>169</v>
      </c>
      <c r="G265" s="251"/>
      <c r="H265" s="254">
        <v>117.059</v>
      </c>
      <c r="I265" s="255"/>
      <c r="J265" s="251"/>
      <c r="K265" s="251"/>
      <c r="L265" s="256"/>
      <c r="M265" s="257"/>
      <c r="N265" s="258"/>
      <c r="O265" s="258"/>
      <c r="P265" s="258"/>
      <c r="Q265" s="258"/>
      <c r="R265" s="258"/>
      <c r="S265" s="258"/>
      <c r="T265" s="259"/>
      <c r="U265" s="15"/>
      <c r="V265" s="15"/>
      <c r="W265" s="15"/>
      <c r="X265" s="15"/>
      <c r="Y265" s="15"/>
      <c r="Z265" s="15"/>
      <c r="AA265" s="15"/>
      <c r="AB265" s="15"/>
      <c r="AC265" s="15"/>
      <c r="AD265" s="15"/>
      <c r="AE265" s="15"/>
      <c r="AT265" s="260" t="s">
        <v>166</v>
      </c>
      <c r="AU265" s="260" t="s">
        <v>70</v>
      </c>
      <c r="AV265" s="15" t="s">
        <v>164</v>
      </c>
      <c r="AW265" s="15" t="s">
        <v>31</v>
      </c>
      <c r="AX265" s="15" t="s">
        <v>77</v>
      </c>
      <c r="AY265" s="260" t="s">
        <v>157</v>
      </c>
    </row>
    <row r="266" s="2" customFormat="1" ht="44.25" customHeight="1">
      <c r="A266" s="38"/>
      <c r="B266" s="39"/>
      <c r="C266" s="214" t="s">
        <v>702</v>
      </c>
      <c r="D266" s="214" t="s">
        <v>160</v>
      </c>
      <c r="E266" s="215" t="s">
        <v>494</v>
      </c>
      <c r="F266" s="216" t="s">
        <v>495</v>
      </c>
      <c r="G266" s="217" t="s">
        <v>181</v>
      </c>
      <c r="H266" s="218">
        <v>117.02</v>
      </c>
      <c r="I266" s="219"/>
      <c r="J266" s="220">
        <f>ROUND(I266*H266,2)</f>
        <v>0</v>
      </c>
      <c r="K266" s="221"/>
      <c r="L266" s="44"/>
      <c r="M266" s="222" t="s">
        <v>19</v>
      </c>
      <c r="N266" s="223" t="s">
        <v>41</v>
      </c>
      <c r="O266" s="84"/>
      <c r="P266" s="224">
        <f>O266*H266</f>
        <v>0</v>
      </c>
      <c r="Q266" s="224">
        <v>0</v>
      </c>
      <c r="R266" s="224">
        <f>Q266*H266</f>
        <v>0</v>
      </c>
      <c r="S266" s="224">
        <v>0</v>
      </c>
      <c r="T266" s="225">
        <f>S266*H266</f>
        <v>0</v>
      </c>
      <c r="U266" s="38"/>
      <c r="V266" s="38"/>
      <c r="W266" s="38"/>
      <c r="X266" s="38"/>
      <c r="Y266" s="38"/>
      <c r="Z266" s="38"/>
      <c r="AA266" s="38"/>
      <c r="AB266" s="38"/>
      <c r="AC266" s="38"/>
      <c r="AD266" s="38"/>
      <c r="AE266" s="38"/>
      <c r="AR266" s="226" t="s">
        <v>164</v>
      </c>
      <c r="AT266" s="226" t="s">
        <v>160</v>
      </c>
      <c r="AU266" s="226" t="s">
        <v>70</v>
      </c>
      <c r="AY266" s="17" t="s">
        <v>157</v>
      </c>
      <c r="BE266" s="227">
        <f>IF(N266="základní",J266,0)</f>
        <v>0</v>
      </c>
      <c r="BF266" s="227">
        <f>IF(N266="snížená",J266,0)</f>
        <v>0</v>
      </c>
      <c r="BG266" s="227">
        <f>IF(N266="zákl. přenesená",J266,0)</f>
        <v>0</v>
      </c>
      <c r="BH266" s="227">
        <f>IF(N266="sníž. přenesená",J266,0)</f>
        <v>0</v>
      </c>
      <c r="BI266" s="227">
        <f>IF(N266="nulová",J266,0)</f>
        <v>0</v>
      </c>
      <c r="BJ266" s="17" t="s">
        <v>77</v>
      </c>
      <c r="BK266" s="227">
        <f>ROUND(I266*H266,2)</f>
        <v>0</v>
      </c>
      <c r="BL266" s="17" t="s">
        <v>164</v>
      </c>
      <c r="BM266" s="226" t="s">
        <v>703</v>
      </c>
    </row>
    <row r="267" s="2" customFormat="1" ht="44.25" customHeight="1">
      <c r="A267" s="38"/>
      <c r="B267" s="39"/>
      <c r="C267" s="214" t="s">
        <v>704</v>
      </c>
      <c r="D267" s="214" t="s">
        <v>160</v>
      </c>
      <c r="E267" s="215" t="s">
        <v>497</v>
      </c>
      <c r="F267" s="216" t="s">
        <v>498</v>
      </c>
      <c r="G267" s="217" t="s">
        <v>181</v>
      </c>
      <c r="H267" s="218">
        <v>0.039</v>
      </c>
      <c r="I267" s="219"/>
      <c r="J267" s="220">
        <f>ROUND(I267*H267,2)</f>
        <v>0</v>
      </c>
      <c r="K267" s="221"/>
      <c r="L267" s="44"/>
      <c r="M267" s="222" t="s">
        <v>19</v>
      </c>
      <c r="N267" s="223" t="s">
        <v>41</v>
      </c>
      <c r="O267" s="84"/>
      <c r="P267" s="224">
        <f>O267*H267</f>
        <v>0</v>
      </c>
      <c r="Q267" s="224">
        <v>0</v>
      </c>
      <c r="R267" s="224">
        <f>Q267*H267</f>
        <v>0</v>
      </c>
      <c r="S267" s="224">
        <v>0</v>
      </c>
      <c r="T267" s="225">
        <f>S267*H267</f>
        <v>0</v>
      </c>
      <c r="U267" s="38"/>
      <c r="V267" s="38"/>
      <c r="W267" s="38"/>
      <c r="X267" s="38"/>
      <c r="Y267" s="38"/>
      <c r="Z267" s="38"/>
      <c r="AA267" s="38"/>
      <c r="AB267" s="38"/>
      <c r="AC267" s="38"/>
      <c r="AD267" s="38"/>
      <c r="AE267" s="38"/>
      <c r="AR267" s="226" t="s">
        <v>164</v>
      </c>
      <c r="AT267" s="226" t="s">
        <v>160</v>
      </c>
      <c r="AU267" s="226" t="s">
        <v>70</v>
      </c>
      <c r="AY267" s="17" t="s">
        <v>157</v>
      </c>
      <c r="BE267" s="227">
        <f>IF(N267="základní",J267,0)</f>
        <v>0</v>
      </c>
      <c r="BF267" s="227">
        <f>IF(N267="snížená",J267,0)</f>
        <v>0</v>
      </c>
      <c r="BG267" s="227">
        <f>IF(N267="zákl. přenesená",J267,0)</f>
        <v>0</v>
      </c>
      <c r="BH267" s="227">
        <f>IF(N267="sníž. přenesená",J267,0)</f>
        <v>0</v>
      </c>
      <c r="BI267" s="227">
        <f>IF(N267="nulová",J267,0)</f>
        <v>0</v>
      </c>
      <c r="BJ267" s="17" t="s">
        <v>77</v>
      </c>
      <c r="BK267" s="227">
        <f>ROUND(I267*H267,2)</f>
        <v>0</v>
      </c>
      <c r="BL267" s="17" t="s">
        <v>164</v>
      </c>
      <c r="BM267" s="226" t="s">
        <v>705</v>
      </c>
    </row>
    <row r="268" s="2" customFormat="1" ht="44.25" customHeight="1">
      <c r="A268" s="38"/>
      <c r="B268" s="39"/>
      <c r="C268" s="214" t="s">
        <v>706</v>
      </c>
      <c r="D268" s="214" t="s">
        <v>160</v>
      </c>
      <c r="E268" s="215" t="s">
        <v>228</v>
      </c>
      <c r="F268" s="216" t="s">
        <v>229</v>
      </c>
      <c r="G268" s="217" t="s">
        <v>212</v>
      </c>
      <c r="H268" s="218">
        <v>3</v>
      </c>
      <c r="I268" s="219"/>
      <c r="J268" s="220">
        <f>ROUND(I268*H268,2)</f>
        <v>0</v>
      </c>
      <c r="K268" s="221"/>
      <c r="L268" s="44"/>
      <c r="M268" s="222" t="s">
        <v>19</v>
      </c>
      <c r="N268" s="223" t="s">
        <v>41</v>
      </c>
      <c r="O268" s="84"/>
      <c r="P268" s="224">
        <f>O268*H268</f>
        <v>0</v>
      </c>
      <c r="Q268" s="224">
        <v>0</v>
      </c>
      <c r="R268" s="224">
        <f>Q268*H268</f>
        <v>0</v>
      </c>
      <c r="S268" s="224">
        <v>0</v>
      </c>
      <c r="T268" s="225">
        <f>S268*H268</f>
        <v>0</v>
      </c>
      <c r="U268" s="38"/>
      <c r="V268" s="38"/>
      <c r="W268" s="38"/>
      <c r="X268" s="38"/>
      <c r="Y268" s="38"/>
      <c r="Z268" s="38"/>
      <c r="AA268" s="38"/>
      <c r="AB268" s="38"/>
      <c r="AC268" s="38"/>
      <c r="AD268" s="38"/>
      <c r="AE268" s="38"/>
      <c r="AR268" s="226" t="s">
        <v>164</v>
      </c>
      <c r="AT268" s="226" t="s">
        <v>160</v>
      </c>
      <c r="AU268" s="226" t="s">
        <v>70</v>
      </c>
      <c r="AY268" s="17" t="s">
        <v>157</v>
      </c>
      <c r="BE268" s="227">
        <f>IF(N268="základní",J268,0)</f>
        <v>0</v>
      </c>
      <c r="BF268" s="227">
        <f>IF(N268="snížená",J268,0)</f>
        <v>0</v>
      </c>
      <c r="BG268" s="227">
        <f>IF(N268="zákl. přenesená",J268,0)</f>
        <v>0</v>
      </c>
      <c r="BH268" s="227">
        <f>IF(N268="sníž. přenesená",J268,0)</f>
        <v>0</v>
      </c>
      <c r="BI268" s="227">
        <f>IF(N268="nulová",J268,0)</f>
        <v>0</v>
      </c>
      <c r="BJ268" s="17" t="s">
        <v>77</v>
      </c>
      <c r="BK268" s="227">
        <f>ROUND(I268*H268,2)</f>
        <v>0</v>
      </c>
      <c r="BL268" s="17" t="s">
        <v>164</v>
      </c>
      <c r="BM268" s="226" t="s">
        <v>707</v>
      </c>
    </row>
    <row r="269" s="13" customFormat="1">
      <c r="A269" s="13"/>
      <c r="B269" s="228"/>
      <c r="C269" s="229"/>
      <c r="D269" s="230" t="s">
        <v>166</v>
      </c>
      <c r="E269" s="231" t="s">
        <v>19</v>
      </c>
      <c r="F269" s="232" t="s">
        <v>708</v>
      </c>
      <c r="G269" s="229"/>
      <c r="H269" s="231" t="s">
        <v>19</v>
      </c>
      <c r="I269" s="233"/>
      <c r="J269" s="229"/>
      <c r="K269" s="229"/>
      <c r="L269" s="234"/>
      <c r="M269" s="235"/>
      <c r="N269" s="236"/>
      <c r="O269" s="236"/>
      <c r="P269" s="236"/>
      <c r="Q269" s="236"/>
      <c r="R269" s="236"/>
      <c r="S269" s="236"/>
      <c r="T269" s="237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38" t="s">
        <v>166</v>
      </c>
      <c r="AU269" s="238" t="s">
        <v>70</v>
      </c>
      <c r="AV269" s="13" t="s">
        <v>77</v>
      </c>
      <c r="AW269" s="13" t="s">
        <v>31</v>
      </c>
      <c r="AX269" s="13" t="s">
        <v>70</v>
      </c>
      <c r="AY269" s="238" t="s">
        <v>157</v>
      </c>
    </row>
    <row r="270" s="14" customFormat="1">
      <c r="A270" s="14"/>
      <c r="B270" s="239"/>
      <c r="C270" s="240"/>
      <c r="D270" s="230" t="s">
        <v>166</v>
      </c>
      <c r="E270" s="241" t="s">
        <v>19</v>
      </c>
      <c r="F270" s="242" t="s">
        <v>85</v>
      </c>
      <c r="G270" s="240"/>
      <c r="H270" s="243">
        <v>3</v>
      </c>
      <c r="I270" s="244"/>
      <c r="J270" s="240"/>
      <c r="K270" s="240"/>
      <c r="L270" s="245"/>
      <c r="M270" s="272"/>
      <c r="N270" s="273"/>
      <c r="O270" s="273"/>
      <c r="P270" s="273"/>
      <c r="Q270" s="273"/>
      <c r="R270" s="273"/>
      <c r="S270" s="273"/>
      <c r="T270" s="274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T270" s="249" t="s">
        <v>166</v>
      </c>
      <c r="AU270" s="249" t="s">
        <v>70</v>
      </c>
      <c r="AV270" s="14" t="s">
        <v>79</v>
      </c>
      <c r="AW270" s="14" t="s">
        <v>31</v>
      </c>
      <c r="AX270" s="14" t="s">
        <v>77</v>
      </c>
      <c r="AY270" s="249" t="s">
        <v>157</v>
      </c>
    </row>
    <row r="271" s="2" customFormat="1" ht="6.96" customHeight="1">
      <c r="A271" s="38"/>
      <c r="B271" s="59"/>
      <c r="C271" s="60"/>
      <c r="D271" s="60"/>
      <c r="E271" s="60"/>
      <c r="F271" s="60"/>
      <c r="G271" s="60"/>
      <c r="H271" s="60"/>
      <c r="I271" s="60"/>
      <c r="J271" s="60"/>
      <c r="K271" s="60"/>
      <c r="L271" s="44"/>
      <c r="M271" s="38"/>
      <c r="O271" s="38"/>
      <c r="P271" s="38"/>
      <c r="Q271" s="38"/>
      <c r="R271" s="38"/>
      <c r="S271" s="38"/>
      <c r="T271" s="38"/>
      <c r="U271" s="38"/>
      <c r="V271" s="38"/>
      <c r="W271" s="38"/>
      <c r="X271" s="38"/>
      <c r="Y271" s="38"/>
      <c r="Z271" s="38"/>
      <c r="AA271" s="38"/>
      <c r="AB271" s="38"/>
      <c r="AC271" s="38"/>
      <c r="AD271" s="38"/>
      <c r="AE271" s="38"/>
    </row>
  </sheetData>
  <mergeCells count="15">
    <mergeCell ref="E7:H7"/>
    <mergeCell ref="E11:H11"/>
    <mergeCell ref="E9:H9"/>
    <mergeCell ref="E13:H13"/>
    <mergeCell ref="E22:H22"/>
    <mergeCell ref="E31:H31"/>
    <mergeCell ref="E52:H52"/>
    <mergeCell ref="E56:H56"/>
    <mergeCell ref="E54:H54"/>
    <mergeCell ref="E58:H58"/>
    <mergeCell ref="E77:H77"/>
    <mergeCell ref="E81:H81"/>
    <mergeCell ref="E79:H79"/>
    <mergeCell ref="E83:H83"/>
    <mergeCell ref="L2:V2"/>
  </mergeCells>
  <pageMargins left="0.39375" right="0.39375" top="0.39375" bottom="0.39375" header="0" footer="0"/>
  <pageSetup orientation="landscape" blackAndWhite="1"/>
</worksheet>
</file>

<file path=xl/worksheets/sheet1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123</v>
      </c>
    </row>
    <row r="3" s="1" customFormat="1" ht="6.96" customHeight="1">
      <c r="B3" s="138"/>
      <c r="C3" s="139"/>
      <c r="D3" s="139"/>
      <c r="E3" s="139"/>
      <c r="F3" s="139"/>
      <c r="G3" s="139"/>
      <c r="H3" s="139"/>
      <c r="I3" s="139"/>
      <c r="J3" s="139"/>
      <c r="K3" s="139"/>
      <c r="L3" s="20"/>
      <c r="AT3" s="17" t="s">
        <v>79</v>
      </c>
    </row>
    <row r="4" s="1" customFormat="1" ht="24.96" customHeight="1">
      <c r="B4" s="20"/>
      <c r="D4" s="140" t="s">
        <v>129</v>
      </c>
      <c r="L4" s="20"/>
      <c r="M4" s="14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2" t="s">
        <v>16</v>
      </c>
      <c r="L6" s="20"/>
    </row>
    <row r="7" s="1" customFormat="1" ht="16.5" customHeight="1">
      <c r="B7" s="20"/>
      <c r="E7" s="143">
        <f>'Rekapitulace stavby'!K6</f>
        <v>0</v>
      </c>
      <c r="F7" s="142"/>
      <c r="G7" s="142"/>
      <c r="H7" s="142"/>
      <c r="L7" s="20"/>
    </row>
    <row r="8">
      <c r="B8" s="20"/>
      <c r="D8" s="142" t="s">
        <v>130</v>
      </c>
      <c r="L8" s="20"/>
    </row>
    <row r="9" s="1" customFormat="1" ht="16.5" customHeight="1">
      <c r="B9" s="20"/>
      <c r="E9" s="143" t="s">
        <v>529</v>
      </c>
      <c r="F9" s="1"/>
      <c r="G9" s="1"/>
      <c r="H9" s="1"/>
      <c r="L9" s="20"/>
    </row>
    <row r="10" s="1" customFormat="1" ht="12" customHeight="1">
      <c r="B10" s="20"/>
      <c r="D10" s="142" t="s">
        <v>132</v>
      </c>
      <c r="L10" s="20"/>
    </row>
    <row r="11" s="2" customFormat="1" ht="16.5" customHeight="1">
      <c r="A11" s="38"/>
      <c r="B11" s="44"/>
      <c r="C11" s="38"/>
      <c r="D11" s="38"/>
      <c r="E11" s="144" t="s">
        <v>133</v>
      </c>
      <c r="F11" s="38"/>
      <c r="G11" s="38"/>
      <c r="H11" s="38"/>
      <c r="I11" s="38"/>
      <c r="J11" s="38"/>
      <c r="K11" s="38"/>
      <c r="L11" s="145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2" t="s">
        <v>134</v>
      </c>
      <c r="E12" s="38"/>
      <c r="F12" s="38"/>
      <c r="G12" s="38"/>
      <c r="H12" s="38"/>
      <c r="I12" s="38"/>
      <c r="J12" s="38"/>
      <c r="K12" s="38"/>
      <c r="L12" s="145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6.5" customHeight="1">
      <c r="A13" s="38"/>
      <c r="B13" s="44"/>
      <c r="C13" s="38"/>
      <c r="D13" s="38"/>
      <c r="E13" s="146" t="s">
        <v>709</v>
      </c>
      <c r="F13" s="38"/>
      <c r="G13" s="38"/>
      <c r="H13" s="38"/>
      <c r="I13" s="38"/>
      <c r="J13" s="38"/>
      <c r="K13" s="38"/>
      <c r="L13" s="145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>
      <c r="A14" s="38"/>
      <c r="B14" s="44"/>
      <c r="C14" s="38"/>
      <c r="D14" s="38"/>
      <c r="E14" s="38"/>
      <c r="F14" s="38"/>
      <c r="G14" s="38"/>
      <c r="H14" s="38"/>
      <c r="I14" s="38"/>
      <c r="J14" s="38"/>
      <c r="K14" s="38"/>
      <c r="L14" s="145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2" customHeight="1">
      <c r="A15" s="38"/>
      <c r="B15" s="44"/>
      <c r="C15" s="38"/>
      <c r="D15" s="142" t="s">
        <v>18</v>
      </c>
      <c r="E15" s="38"/>
      <c r="F15" s="133" t="s">
        <v>19</v>
      </c>
      <c r="G15" s="38"/>
      <c r="H15" s="38"/>
      <c r="I15" s="142" t="s">
        <v>20</v>
      </c>
      <c r="J15" s="133" t="s">
        <v>19</v>
      </c>
      <c r="K15" s="38"/>
      <c r="L15" s="145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42" t="s">
        <v>21</v>
      </c>
      <c r="E16" s="38"/>
      <c r="F16" s="133" t="s">
        <v>22</v>
      </c>
      <c r="G16" s="38"/>
      <c r="H16" s="38"/>
      <c r="I16" s="142" t="s">
        <v>23</v>
      </c>
      <c r="J16" s="147">
        <f>'Rekapitulace stavby'!AN8</f>
        <v>0</v>
      </c>
      <c r="K16" s="38"/>
      <c r="L16" s="145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0.8" customHeight="1">
      <c r="A17" s="38"/>
      <c r="B17" s="44"/>
      <c r="C17" s="38"/>
      <c r="D17" s="38"/>
      <c r="E17" s="38"/>
      <c r="F17" s="38"/>
      <c r="G17" s="38"/>
      <c r="H17" s="38"/>
      <c r="I17" s="38"/>
      <c r="J17" s="38"/>
      <c r="K17" s="38"/>
      <c r="L17" s="145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2" customHeight="1">
      <c r="A18" s="38"/>
      <c r="B18" s="44"/>
      <c r="C18" s="38"/>
      <c r="D18" s="142" t="s">
        <v>25</v>
      </c>
      <c r="E18" s="38"/>
      <c r="F18" s="38"/>
      <c r="G18" s="38"/>
      <c r="H18" s="38"/>
      <c r="I18" s="142" t="s">
        <v>26</v>
      </c>
      <c r="J18" s="133">
        <f>IF('Rekapitulace stavby'!AN10="","",'Rekapitulace stavby'!AN10)</f>
        <v>0</v>
      </c>
      <c r="K18" s="38"/>
      <c r="L18" s="145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8" customHeight="1">
      <c r="A19" s="38"/>
      <c r="B19" s="44"/>
      <c r="C19" s="38"/>
      <c r="D19" s="38"/>
      <c r="E19" s="133">
        <f>IF('Rekapitulace stavby'!E11="","",'Rekapitulace stavby'!E11)</f>
        <v>0</v>
      </c>
      <c r="F19" s="38"/>
      <c r="G19" s="38"/>
      <c r="H19" s="38"/>
      <c r="I19" s="142" t="s">
        <v>27</v>
      </c>
      <c r="J19" s="133">
        <f>IF('Rekapitulace stavby'!AN11="","",'Rekapitulace stavby'!AN11)</f>
        <v>0</v>
      </c>
      <c r="K19" s="38"/>
      <c r="L19" s="145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6.96" customHeight="1">
      <c r="A20" s="38"/>
      <c r="B20" s="44"/>
      <c r="C20" s="38"/>
      <c r="D20" s="38"/>
      <c r="E20" s="38"/>
      <c r="F20" s="38"/>
      <c r="G20" s="38"/>
      <c r="H20" s="38"/>
      <c r="I20" s="38"/>
      <c r="J20" s="38"/>
      <c r="K20" s="38"/>
      <c r="L20" s="145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2" customHeight="1">
      <c r="A21" s="38"/>
      <c r="B21" s="44"/>
      <c r="C21" s="38"/>
      <c r="D21" s="142" t="s">
        <v>28</v>
      </c>
      <c r="E21" s="38"/>
      <c r="F21" s="38"/>
      <c r="G21" s="38"/>
      <c r="H21" s="38"/>
      <c r="I21" s="142" t="s">
        <v>26</v>
      </c>
      <c r="J21" s="33">
        <f>'Rekapitulace stavby'!AN13</f>
        <v>0</v>
      </c>
      <c r="K21" s="38"/>
      <c r="L21" s="145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8" customHeight="1">
      <c r="A22" s="38"/>
      <c r="B22" s="44"/>
      <c r="C22" s="38"/>
      <c r="D22" s="38"/>
      <c r="E22" s="33">
        <f>'Rekapitulace stavby'!E14</f>
        <v>0</v>
      </c>
      <c r="F22" s="133"/>
      <c r="G22" s="133"/>
      <c r="H22" s="133"/>
      <c r="I22" s="142" t="s">
        <v>27</v>
      </c>
      <c r="J22" s="33">
        <f>'Rekapitulace stavby'!AN14</f>
        <v>0</v>
      </c>
      <c r="K22" s="38"/>
      <c r="L22" s="145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6.96" customHeight="1">
      <c r="A23" s="38"/>
      <c r="B23" s="44"/>
      <c r="C23" s="38"/>
      <c r="D23" s="38"/>
      <c r="E23" s="38"/>
      <c r="F23" s="38"/>
      <c r="G23" s="38"/>
      <c r="H23" s="38"/>
      <c r="I23" s="38"/>
      <c r="J23" s="38"/>
      <c r="K23" s="38"/>
      <c r="L23" s="145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2" customHeight="1">
      <c r="A24" s="38"/>
      <c r="B24" s="44"/>
      <c r="C24" s="38"/>
      <c r="D24" s="142" t="s">
        <v>30</v>
      </c>
      <c r="E24" s="38"/>
      <c r="F24" s="38"/>
      <c r="G24" s="38"/>
      <c r="H24" s="38"/>
      <c r="I24" s="142" t="s">
        <v>26</v>
      </c>
      <c r="J24" s="133">
        <f>IF('Rekapitulace stavby'!AN16="","",'Rekapitulace stavby'!AN16)</f>
        <v>0</v>
      </c>
      <c r="K24" s="38"/>
      <c r="L24" s="145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8" customHeight="1">
      <c r="A25" s="38"/>
      <c r="B25" s="44"/>
      <c r="C25" s="38"/>
      <c r="D25" s="38"/>
      <c r="E25" s="133">
        <f>IF('Rekapitulace stavby'!E17="","",'Rekapitulace stavby'!E17)</f>
        <v>0</v>
      </c>
      <c r="F25" s="38"/>
      <c r="G25" s="38"/>
      <c r="H25" s="38"/>
      <c r="I25" s="142" t="s">
        <v>27</v>
      </c>
      <c r="J25" s="133">
        <f>IF('Rekapitulace stavby'!AN17="","",'Rekapitulace stavby'!AN17)</f>
        <v>0</v>
      </c>
      <c r="K25" s="38"/>
      <c r="L25" s="145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6.96" customHeight="1">
      <c r="A26" s="38"/>
      <c r="B26" s="44"/>
      <c r="C26" s="38"/>
      <c r="D26" s="38"/>
      <c r="E26" s="38"/>
      <c r="F26" s="38"/>
      <c r="G26" s="38"/>
      <c r="H26" s="38"/>
      <c r="I26" s="38"/>
      <c r="J26" s="38"/>
      <c r="K26" s="38"/>
      <c r="L26" s="145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12" customHeight="1">
      <c r="A27" s="38"/>
      <c r="B27" s="44"/>
      <c r="C27" s="38"/>
      <c r="D27" s="142" t="s">
        <v>32</v>
      </c>
      <c r="E27" s="38"/>
      <c r="F27" s="38"/>
      <c r="G27" s="38"/>
      <c r="H27" s="38"/>
      <c r="I27" s="142" t="s">
        <v>26</v>
      </c>
      <c r="J27" s="133" t="s">
        <v>19</v>
      </c>
      <c r="K27" s="38"/>
      <c r="L27" s="145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8" customHeight="1">
      <c r="A28" s="38"/>
      <c r="B28" s="44"/>
      <c r="C28" s="38"/>
      <c r="D28" s="38"/>
      <c r="E28" s="133" t="s">
        <v>33</v>
      </c>
      <c r="F28" s="38"/>
      <c r="G28" s="38"/>
      <c r="H28" s="38"/>
      <c r="I28" s="142" t="s">
        <v>27</v>
      </c>
      <c r="J28" s="133" t="s">
        <v>19</v>
      </c>
      <c r="K28" s="38"/>
      <c r="L28" s="145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38"/>
      <c r="E29" s="38"/>
      <c r="F29" s="38"/>
      <c r="G29" s="38"/>
      <c r="H29" s="38"/>
      <c r="I29" s="38"/>
      <c r="J29" s="38"/>
      <c r="K29" s="38"/>
      <c r="L29" s="145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12" customHeight="1">
      <c r="A30" s="38"/>
      <c r="B30" s="44"/>
      <c r="C30" s="38"/>
      <c r="D30" s="142" t="s">
        <v>34</v>
      </c>
      <c r="E30" s="38"/>
      <c r="F30" s="38"/>
      <c r="G30" s="38"/>
      <c r="H30" s="38"/>
      <c r="I30" s="38"/>
      <c r="J30" s="38"/>
      <c r="K30" s="38"/>
      <c r="L30" s="145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8" customFormat="1" ht="16.5" customHeight="1">
      <c r="A31" s="148"/>
      <c r="B31" s="149"/>
      <c r="C31" s="148"/>
      <c r="D31" s="148"/>
      <c r="E31" s="150" t="s">
        <v>19</v>
      </c>
      <c r="F31" s="150"/>
      <c r="G31" s="150"/>
      <c r="H31" s="150"/>
      <c r="I31" s="148"/>
      <c r="J31" s="148"/>
      <c r="K31" s="148"/>
      <c r="L31" s="151"/>
      <c r="S31" s="148"/>
      <c r="T31" s="148"/>
      <c r="U31" s="148"/>
      <c r="V31" s="148"/>
      <c r="W31" s="148"/>
      <c r="X31" s="148"/>
      <c r="Y31" s="148"/>
      <c r="Z31" s="148"/>
      <c r="AA31" s="148"/>
      <c r="AB31" s="148"/>
      <c r="AC31" s="148"/>
      <c r="AD31" s="148"/>
      <c r="AE31" s="148"/>
    </row>
    <row r="32" s="2" customFormat="1" ht="6.96" customHeight="1">
      <c r="A32" s="38"/>
      <c r="B32" s="44"/>
      <c r="C32" s="38"/>
      <c r="D32" s="38"/>
      <c r="E32" s="38"/>
      <c r="F32" s="38"/>
      <c r="G32" s="38"/>
      <c r="H32" s="38"/>
      <c r="I32" s="38"/>
      <c r="J32" s="38"/>
      <c r="K32" s="38"/>
      <c r="L32" s="145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52"/>
      <c r="E33" s="152"/>
      <c r="F33" s="152"/>
      <c r="G33" s="152"/>
      <c r="H33" s="152"/>
      <c r="I33" s="152"/>
      <c r="J33" s="152"/>
      <c r="K33" s="152"/>
      <c r="L33" s="145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25.44" customHeight="1">
      <c r="A34" s="38"/>
      <c r="B34" s="44"/>
      <c r="C34" s="38"/>
      <c r="D34" s="153" t="s">
        <v>36</v>
      </c>
      <c r="E34" s="38"/>
      <c r="F34" s="38"/>
      <c r="G34" s="38"/>
      <c r="H34" s="38"/>
      <c r="I34" s="38"/>
      <c r="J34" s="154">
        <f>ROUND(J91, 2)</f>
        <v>0</v>
      </c>
      <c r="K34" s="38"/>
      <c r="L34" s="145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6.96" customHeight="1">
      <c r="A35" s="38"/>
      <c r="B35" s="44"/>
      <c r="C35" s="38"/>
      <c r="D35" s="152"/>
      <c r="E35" s="152"/>
      <c r="F35" s="152"/>
      <c r="G35" s="152"/>
      <c r="H35" s="152"/>
      <c r="I35" s="152"/>
      <c r="J35" s="152"/>
      <c r="K35" s="152"/>
      <c r="L35" s="145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38"/>
      <c r="F36" s="155" t="s">
        <v>38</v>
      </c>
      <c r="G36" s="38"/>
      <c r="H36" s="38"/>
      <c r="I36" s="155" t="s">
        <v>37</v>
      </c>
      <c r="J36" s="155" t="s">
        <v>39</v>
      </c>
      <c r="K36" s="38"/>
      <c r="L36" s="145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s="2" customFormat="1" ht="14.4" customHeight="1">
      <c r="A37" s="38"/>
      <c r="B37" s="44"/>
      <c r="C37" s="38"/>
      <c r="D37" s="144" t="s">
        <v>40</v>
      </c>
      <c r="E37" s="142" t="s">
        <v>41</v>
      </c>
      <c r="F37" s="156">
        <f>ROUND((SUM(BE91:BE192)),  2)</f>
        <v>0</v>
      </c>
      <c r="G37" s="38"/>
      <c r="H37" s="38"/>
      <c r="I37" s="157">
        <v>0.20999999999999999</v>
      </c>
      <c r="J37" s="156">
        <f>ROUND(((SUM(BE91:BE192))*I37),  2)</f>
        <v>0</v>
      </c>
      <c r="K37" s="38"/>
      <c r="L37" s="145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14.4" customHeight="1">
      <c r="A38" s="38"/>
      <c r="B38" s="44"/>
      <c r="C38" s="38"/>
      <c r="D38" s="38"/>
      <c r="E38" s="142" t="s">
        <v>42</v>
      </c>
      <c r="F38" s="156">
        <f>ROUND((SUM(BF91:BF192)),  2)</f>
        <v>0</v>
      </c>
      <c r="G38" s="38"/>
      <c r="H38" s="38"/>
      <c r="I38" s="157">
        <v>0.14999999999999999</v>
      </c>
      <c r="J38" s="156">
        <f>ROUND(((SUM(BF91:BF192))*I38),  2)</f>
        <v>0</v>
      </c>
      <c r="K38" s="38"/>
      <c r="L38" s="145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42" t="s">
        <v>43</v>
      </c>
      <c r="F39" s="156">
        <f>ROUND((SUM(BG91:BG192)),  2)</f>
        <v>0</v>
      </c>
      <c r="G39" s="38"/>
      <c r="H39" s="38"/>
      <c r="I39" s="157">
        <v>0.20999999999999999</v>
      </c>
      <c r="J39" s="156">
        <f>0</f>
        <v>0</v>
      </c>
      <c r="K39" s="38"/>
      <c r="L39" s="145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14.4" customHeight="1">
      <c r="A40" s="38"/>
      <c r="B40" s="44"/>
      <c r="C40" s="38"/>
      <c r="D40" s="38"/>
      <c r="E40" s="142" t="s">
        <v>44</v>
      </c>
      <c r="F40" s="156">
        <f>ROUND((SUM(BH91:BH192)),  2)</f>
        <v>0</v>
      </c>
      <c r="G40" s="38"/>
      <c r="H40" s="38"/>
      <c r="I40" s="157">
        <v>0.14999999999999999</v>
      </c>
      <c r="J40" s="156">
        <f>0</f>
        <v>0</v>
      </c>
      <c r="K40" s="38"/>
      <c r="L40" s="145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 s="2" customFormat="1" ht="14.4" customHeight="1">
      <c r="A41" s="38"/>
      <c r="B41" s="44"/>
      <c r="C41" s="38"/>
      <c r="D41" s="38"/>
      <c r="E41" s="142" t="s">
        <v>45</v>
      </c>
      <c r="F41" s="156">
        <f>ROUND((SUM(BI91:BI192)),  2)</f>
        <v>0</v>
      </c>
      <c r="G41" s="38"/>
      <c r="H41" s="38"/>
      <c r="I41" s="157">
        <v>0</v>
      </c>
      <c r="J41" s="156">
        <f>0</f>
        <v>0</v>
      </c>
      <c r="K41" s="38"/>
      <c r="L41" s="145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6.96" customHeight="1">
      <c r="A42" s="38"/>
      <c r="B42" s="44"/>
      <c r="C42" s="38"/>
      <c r="D42" s="38"/>
      <c r="E42" s="38"/>
      <c r="F42" s="38"/>
      <c r="G42" s="38"/>
      <c r="H42" s="38"/>
      <c r="I42" s="38"/>
      <c r="J42" s="38"/>
      <c r="K42" s="38"/>
      <c r="L42" s="145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2" customFormat="1" ht="25.44" customHeight="1">
      <c r="A43" s="38"/>
      <c r="B43" s="44"/>
      <c r="C43" s="158"/>
      <c r="D43" s="159" t="s">
        <v>46</v>
      </c>
      <c r="E43" s="160"/>
      <c r="F43" s="160"/>
      <c r="G43" s="161" t="s">
        <v>47</v>
      </c>
      <c r="H43" s="162" t="s">
        <v>48</v>
      </c>
      <c r="I43" s="160"/>
      <c r="J43" s="163">
        <f>SUM(J34:J41)</f>
        <v>0</v>
      </c>
      <c r="K43" s="164"/>
      <c r="L43" s="145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</row>
    <row r="44" s="2" customFormat="1" ht="14.4" customHeight="1">
      <c r="A44" s="38"/>
      <c r="B44" s="165"/>
      <c r="C44" s="166"/>
      <c r="D44" s="166"/>
      <c r="E44" s="166"/>
      <c r="F44" s="166"/>
      <c r="G44" s="166"/>
      <c r="H44" s="166"/>
      <c r="I44" s="166"/>
      <c r="J44" s="166"/>
      <c r="K44" s="166"/>
      <c r="L44" s="145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8" s="2" customFormat="1" ht="6.96" customHeight="1">
      <c r="A48" s="38"/>
      <c r="B48" s="167"/>
      <c r="C48" s="168"/>
      <c r="D48" s="168"/>
      <c r="E48" s="168"/>
      <c r="F48" s="168"/>
      <c r="G48" s="168"/>
      <c r="H48" s="168"/>
      <c r="I48" s="168"/>
      <c r="J48" s="168"/>
      <c r="K48" s="168"/>
      <c r="L48" s="145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24.96" customHeight="1">
      <c r="A49" s="38"/>
      <c r="B49" s="39"/>
      <c r="C49" s="23" t="s">
        <v>136</v>
      </c>
      <c r="D49" s="40"/>
      <c r="E49" s="40"/>
      <c r="F49" s="40"/>
      <c r="G49" s="40"/>
      <c r="H49" s="40"/>
      <c r="I49" s="40"/>
      <c r="J49" s="40"/>
      <c r="K49" s="40"/>
      <c r="L49" s="145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6.96" customHeight="1">
      <c r="A50" s="38"/>
      <c r="B50" s="39"/>
      <c r="C50" s="40"/>
      <c r="D50" s="40"/>
      <c r="E50" s="40"/>
      <c r="F50" s="40"/>
      <c r="G50" s="40"/>
      <c r="H50" s="40"/>
      <c r="I50" s="40"/>
      <c r="J50" s="40"/>
      <c r="K50" s="40"/>
      <c r="L50" s="145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12" customHeight="1">
      <c r="A51" s="38"/>
      <c r="B51" s="39"/>
      <c r="C51" s="32" t="s">
        <v>16</v>
      </c>
      <c r="D51" s="40"/>
      <c r="E51" s="40"/>
      <c r="F51" s="40"/>
      <c r="G51" s="40"/>
      <c r="H51" s="40"/>
      <c r="I51" s="40"/>
      <c r="J51" s="40"/>
      <c r="K51" s="40"/>
      <c r="L51" s="145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6.5" customHeight="1">
      <c r="A52" s="38"/>
      <c r="B52" s="39"/>
      <c r="C52" s="40"/>
      <c r="D52" s="40"/>
      <c r="E52" s="169">
        <f>E7</f>
        <v>0</v>
      </c>
      <c r="F52" s="32"/>
      <c r="G52" s="32"/>
      <c r="H52" s="32"/>
      <c r="I52" s="40"/>
      <c r="J52" s="40"/>
      <c r="K52" s="40"/>
      <c r="L52" s="145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1" customFormat="1" ht="12" customHeight="1">
      <c r="B53" s="21"/>
      <c r="C53" s="32" t="s">
        <v>130</v>
      </c>
      <c r="D53" s="22"/>
      <c r="E53" s="22"/>
      <c r="F53" s="22"/>
      <c r="G53" s="22"/>
      <c r="H53" s="22"/>
      <c r="I53" s="22"/>
      <c r="J53" s="22"/>
      <c r="K53" s="22"/>
      <c r="L53" s="20"/>
    </row>
    <row r="54" s="1" customFormat="1" ht="16.5" customHeight="1">
      <c r="B54" s="21"/>
      <c r="C54" s="22"/>
      <c r="D54" s="22"/>
      <c r="E54" s="169" t="s">
        <v>529</v>
      </c>
      <c r="F54" s="22"/>
      <c r="G54" s="22"/>
      <c r="H54" s="22"/>
      <c r="I54" s="22"/>
      <c r="J54" s="22"/>
      <c r="K54" s="22"/>
      <c r="L54" s="20"/>
    </row>
    <row r="55" s="1" customFormat="1" ht="12" customHeight="1">
      <c r="B55" s="21"/>
      <c r="C55" s="32" t="s">
        <v>132</v>
      </c>
      <c r="D55" s="22"/>
      <c r="E55" s="22"/>
      <c r="F55" s="22"/>
      <c r="G55" s="22"/>
      <c r="H55" s="22"/>
      <c r="I55" s="22"/>
      <c r="J55" s="22"/>
      <c r="K55" s="22"/>
      <c r="L55" s="20"/>
    </row>
    <row r="56" s="2" customFormat="1" ht="16.5" customHeight="1">
      <c r="A56" s="38"/>
      <c r="B56" s="39"/>
      <c r="C56" s="40"/>
      <c r="D56" s="40"/>
      <c r="E56" s="170" t="s">
        <v>133</v>
      </c>
      <c r="F56" s="40"/>
      <c r="G56" s="40"/>
      <c r="H56" s="40"/>
      <c r="I56" s="40"/>
      <c r="J56" s="40"/>
      <c r="K56" s="40"/>
      <c r="L56" s="145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12" customHeight="1">
      <c r="A57" s="38"/>
      <c r="B57" s="39"/>
      <c r="C57" s="32" t="s">
        <v>134</v>
      </c>
      <c r="D57" s="40"/>
      <c r="E57" s="40"/>
      <c r="F57" s="40"/>
      <c r="G57" s="40"/>
      <c r="H57" s="40"/>
      <c r="I57" s="40"/>
      <c r="J57" s="40"/>
      <c r="K57" s="40"/>
      <c r="L57" s="145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6.5" customHeight="1">
      <c r="A58" s="38"/>
      <c r="B58" s="39"/>
      <c r="C58" s="40"/>
      <c r="D58" s="40"/>
      <c r="E58" s="69">
        <f>E13</f>
        <v>0</v>
      </c>
      <c r="F58" s="40"/>
      <c r="G58" s="40"/>
      <c r="H58" s="40"/>
      <c r="I58" s="40"/>
      <c r="J58" s="40"/>
      <c r="K58" s="40"/>
      <c r="L58" s="145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6.96" customHeight="1">
      <c r="A59" s="38"/>
      <c r="B59" s="39"/>
      <c r="C59" s="40"/>
      <c r="D59" s="40"/>
      <c r="E59" s="40"/>
      <c r="F59" s="40"/>
      <c r="G59" s="40"/>
      <c r="H59" s="40"/>
      <c r="I59" s="40"/>
      <c r="J59" s="40"/>
      <c r="K59" s="40"/>
      <c r="L59" s="145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</row>
    <row r="60" s="2" customFormat="1" ht="12" customHeight="1">
      <c r="A60" s="38"/>
      <c r="B60" s="39"/>
      <c r="C60" s="32" t="s">
        <v>21</v>
      </c>
      <c r="D60" s="40"/>
      <c r="E60" s="40"/>
      <c r="F60" s="27">
        <f>F16</f>
        <v>0</v>
      </c>
      <c r="G60" s="40"/>
      <c r="H60" s="40"/>
      <c r="I60" s="32" t="s">
        <v>23</v>
      </c>
      <c r="J60" s="72">
        <f>IF(J16="","",J16)</f>
        <v>0</v>
      </c>
      <c r="K60" s="40"/>
      <c r="L60" s="145"/>
      <c r="S60" s="38"/>
      <c r="T60" s="38"/>
      <c r="U60" s="38"/>
      <c r="V60" s="38"/>
      <c r="W60" s="38"/>
      <c r="X60" s="38"/>
      <c r="Y60" s="38"/>
      <c r="Z60" s="38"/>
      <c r="AA60" s="38"/>
      <c r="AB60" s="38"/>
      <c r="AC60" s="38"/>
      <c r="AD60" s="38"/>
      <c r="AE60" s="38"/>
    </row>
    <row r="61" s="2" customFormat="1" ht="6.96" customHeight="1">
      <c r="A61" s="38"/>
      <c r="B61" s="39"/>
      <c r="C61" s="40"/>
      <c r="D61" s="40"/>
      <c r="E61" s="40"/>
      <c r="F61" s="40"/>
      <c r="G61" s="40"/>
      <c r="H61" s="40"/>
      <c r="I61" s="40"/>
      <c r="J61" s="40"/>
      <c r="K61" s="40"/>
      <c r="L61" s="145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s="2" customFormat="1" ht="15.15" customHeight="1">
      <c r="A62" s="38"/>
      <c r="B62" s="39"/>
      <c r="C62" s="32" t="s">
        <v>25</v>
      </c>
      <c r="D62" s="40"/>
      <c r="E62" s="40"/>
      <c r="F62" s="27">
        <f>E19</f>
        <v>0</v>
      </c>
      <c r="G62" s="40"/>
      <c r="H62" s="40"/>
      <c r="I62" s="32" t="s">
        <v>30</v>
      </c>
      <c r="J62" s="36">
        <f>E25</f>
        <v>0</v>
      </c>
      <c r="K62" s="40"/>
      <c r="L62" s="145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  <c r="AE62" s="38"/>
    </row>
    <row r="63" s="2" customFormat="1" ht="15.15" customHeight="1">
      <c r="A63" s="38"/>
      <c r="B63" s="39"/>
      <c r="C63" s="32" t="s">
        <v>28</v>
      </c>
      <c r="D63" s="40"/>
      <c r="E63" s="40"/>
      <c r="F63" s="27">
        <f>IF(E22="","",E22)</f>
        <v>0</v>
      </c>
      <c r="G63" s="40"/>
      <c r="H63" s="40"/>
      <c r="I63" s="32" t="s">
        <v>32</v>
      </c>
      <c r="J63" s="36">
        <f>E28</f>
        <v>0</v>
      </c>
      <c r="K63" s="40"/>
      <c r="L63" s="145"/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  <c r="AD63" s="38"/>
      <c r="AE63" s="38"/>
    </row>
    <row r="64" s="2" customFormat="1" ht="10.32" customHeight="1">
      <c r="A64" s="38"/>
      <c r="B64" s="39"/>
      <c r="C64" s="40"/>
      <c r="D64" s="40"/>
      <c r="E64" s="40"/>
      <c r="F64" s="40"/>
      <c r="G64" s="40"/>
      <c r="H64" s="40"/>
      <c r="I64" s="40"/>
      <c r="J64" s="40"/>
      <c r="K64" s="40"/>
      <c r="L64" s="145"/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  <c r="AD64" s="38"/>
      <c r="AE64" s="38"/>
    </row>
    <row r="65" s="2" customFormat="1" ht="29.28" customHeight="1">
      <c r="A65" s="38"/>
      <c r="B65" s="39"/>
      <c r="C65" s="171" t="s">
        <v>137</v>
      </c>
      <c r="D65" s="172"/>
      <c r="E65" s="172"/>
      <c r="F65" s="172"/>
      <c r="G65" s="172"/>
      <c r="H65" s="172"/>
      <c r="I65" s="172"/>
      <c r="J65" s="173" t="s">
        <v>138</v>
      </c>
      <c r="K65" s="172"/>
      <c r="L65" s="145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 s="2" customFormat="1" ht="10.32" customHeight="1">
      <c r="A66" s="38"/>
      <c r="B66" s="39"/>
      <c r="C66" s="40"/>
      <c r="D66" s="40"/>
      <c r="E66" s="40"/>
      <c r="F66" s="40"/>
      <c r="G66" s="40"/>
      <c r="H66" s="40"/>
      <c r="I66" s="40"/>
      <c r="J66" s="40"/>
      <c r="K66" s="40"/>
      <c r="L66" s="145"/>
      <c r="S66" s="38"/>
      <c r="T66" s="38"/>
      <c r="U66" s="38"/>
      <c r="V66" s="38"/>
      <c r="W66" s="38"/>
      <c r="X66" s="38"/>
      <c r="Y66" s="38"/>
      <c r="Z66" s="38"/>
      <c r="AA66" s="38"/>
      <c r="AB66" s="38"/>
      <c r="AC66" s="38"/>
      <c r="AD66" s="38"/>
      <c r="AE66" s="38"/>
    </row>
    <row r="67" s="2" customFormat="1" ht="22.8" customHeight="1">
      <c r="A67" s="38"/>
      <c r="B67" s="39"/>
      <c r="C67" s="174" t="s">
        <v>68</v>
      </c>
      <c r="D67" s="40"/>
      <c r="E67" s="40"/>
      <c r="F67" s="40"/>
      <c r="G67" s="40"/>
      <c r="H67" s="40"/>
      <c r="I67" s="40"/>
      <c r="J67" s="102">
        <f>J91</f>
        <v>0</v>
      </c>
      <c r="K67" s="40"/>
      <c r="L67" s="145"/>
      <c r="S67" s="38"/>
      <c r="T67" s="38"/>
      <c r="U67" s="38"/>
      <c r="V67" s="38"/>
      <c r="W67" s="38"/>
      <c r="X67" s="38"/>
      <c r="Y67" s="38"/>
      <c r="Z67" s="38"/>
      <c r="AA67" s="38"/>
      <c r="AB67" s="38"/>
      <c r="AC67" s="38"/>
      <c r="AD67" s="38"/>
      <c r="AE67" s="38"/>
      <c r="AU67" s="17" t="s">
        <v>139</v>
      </c>
    </row>
    <row r="68" s="2" customFormat="1" ht="21.84" customHeight="1">
      <c r="A68" s="38"/>
      <c r="B68" s="39"/>
      <c r="C68" s="40"/>
      <c r="D68" s="40"/>
      <c r="E68" s="40"/>
      <c r="F68" s="40"/>
      <c r="G68" s="40"/>
      <c r="H68" s="40"/>
      <c r="I68" s="40"/>
      <c r="J68" s="40"/>
      <c r="K68" s="40"/>
      <c r="L68" s="145"/>
      <c r="S68" s="38"/>
      <c r="T68" s="38"/>
      <c r="U68" s="38"/>
      <c r="V68" s="38"/>
      <c r="W68" s="38"/>
      <c r="X68" s="38"/>
      <c r="Y68" s="38"/>
      <c r="Z68" s="38"/>
      <c r="AA68" s="38"/>
      <c r="AB68" s="38"/>
      <c r="AC68" s="38"/>
      <c r="AD68" s="38"/>
      <c r="AE68" s="38"/>
    </row>
    <row r="69" s="2" customFormat="1" ht="6.96" customHeight="1">
      <c r="A69" s="38"/>
      <c r="B69" s="59"/>
      <c r="C69" s="60"/>
      <c r="D69" s="60"/>
      <c r="E69" s="60"/>
      <c r="F69" s="60"/>
      <c r="G69" s="60"/>
      <c r="H69" s="60"/>
      <c r="I69" s="60"/>
      <c r="J69" s="60"/>
      <c r="K69" s="60"/>
      <c r="L69" s="145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3" s="2" customFormat="1" ht="6.96" customHeight="1">
      <c r="A73" s="38"/>
      <c r="B73" s="61"/>
      <c r="C73" s="62"/>
      <c r="D73" s="62"/>
      <c r="E73" s="62"/>
      <c r="F73" s="62"/>
      <c r="G73" s="62"/>
      <c r="H73" s="62"/>
      <c r="I73" s="62"/>
      <c r="J73" s="62"/>
      <c r="K73" s="62"/>
      <c r="L73" s="145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24.96" customHeight="1">
      <c r="A74" s="38"/>
      <c r="B74" s="39"/>
      <c r="C74" s="23" t="s">
        <v>142</v>
      </c>
      <c r="D74" s="40"/>
      <c r="E74" s="40"/>
      <c r="F74" s="40"/>
      <c r="G74" s="40"/>
      <c r="H74" s="40"/>
      <c r="I74" s="40"/>
      <c r="J74" s="40"/>
      <c r="K74" s="40"/>
      <c r="L74" s="145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6.96" customHeight="1">
      <c r="A75" s="38"/>
      <c r="B75" s="39"/>
      <c r="C75" s="40"/>
      <c r="D75" s="40"/>
      <c r="E75" s="40"/>
      <c r="F75" s="40"/>
      <c r="G75" s="40"/>
      <c r="H75" s="40"/>
      <c r="I75" s="40"/>
      <c r="J75" s="40"/>
      <c r="K75" s="40"/>
      <c r="L75" s="145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12" customHeight="1">
      <c r="A76" s="38"/>
      <c r="B76" s="39"/>
      <c r="C76" s="32" t="s">
        <v>16</v>
      </c>
      <c r="D76" s="40"/>
      <c r="E76" s="40"/>
      <c r="F76" s="40"/>
      <c r="G76" s="40"/>
      <c r="H76" s="40"/>
      <c r="I76" s="40"/>
      <c r="J76" s="40"/>
      <c r="K76" s="40"/>
      <c r="L76" s="145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6.5" customHeight="1">
      <c r="A77" s="38"/>
      <c r="B77" s="39"/>
      <c r="C77" s="40"/>
      <c r="D77" s="40"/>
      <c r="E77" s="169">
        <f>E7</f>
        <v>0</v>
      </c>
      <c r="F77" s="32"/>
      <c r="G77" s="32"/>
      <c r="H77" s="32"/>
      <c r="I77" s="40"/>
      <c r="J77" s="40"/>
      <c r="K77" s="40"/>
      <c r="L77" s="145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1" customFormat="1" ht="12" customHeight="1">
      <c r="B78" s="21"/>
      <c r="C78" s="32" t="s">
        <v>130</v>
      </c>
      <c r="D78" s="22"/>
      <c r="E78" s="22"/>
      <c r="F78" s="22"/>
      <c r="G78" s="22"/>
      <c r="H78" s="22"/>
      <c r="I78" s="22"/>
      <c r="J78" s="22"/>
      <c r="K78" s="22"/>
      <c r="L78" s="20"/>
    </row>
    <row r="79" s="1" customFormat="1" ht="16.5" customHeight="1">
      <c r="B79" s="21"/>
      <c r="C79" s="22"/>
      <c r="D79" s="22"/>
      <c r="E79" s="169" t="s">
        <v>529</v>
      </c>
      <c r="F79" s="22"/>
      <c r="G79" s="22"/>
      <c r="H79" s="22"/>
      <c r="I79" s="22"/>
      <c r="J79" s="22"/>
      <c r="K79" s="22"/>
      <c r="L79" s="20"/>
    </row>
    <row r="80" s="1" customFormat="1" ht="12" customHeight="1">
      <c r="B80" s="21"/>
      <c r="C80" s="32" t="s">
        <v>132</v>
      </c>
      <c r="D80" s="22"/>
      <c r="E80" s="22"/>
      <c r="F80" s="22"/>
      <c r="G80" s="22"/>
      <c r="H80" s="22"/>
      <c r="I80" s="22"/>
      <c r="J80" s="22"/>
      <c r="K80" s="22"/>
      <c r="L80" s="20"/>
    </row>
    <row r="81" s="2" customFormat="1" ht="16.5" customHeight="1">
      <c r="A81" s="38"/>
      <c r="B81" s="39"/>
      <c r="C81" s="40"/>
      <c r="D81" s="40"/>
      <c r="E81" s="170" t="s">
        <v>133</v>
      </c>
      <c r="F81" s="40"/>
      <c r="G81" s="40"/>
      <c r="H81" s="40"/>
      <c r="I81" s="40"/>
      <c r="J81" s="40"/>
      <c r="K81" s="40"/>
      <c r="L81" s="145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12" customHeight="1">
      <c r="A82" s="38"/>
      <c r="B82" s="39"/>
      <c r="C82" s="32" t="s">
        <v>134</v>
      </c>
      <c r="D82" s="40"/>
      <c r="E82" s="40"/>
      <c r="F82" s="40"/>
      <c r="G82" s="40"/>
      <c r="H82" s="40"/>
      <c r="I82" s="40"/>
      <c r="J82" s="40"/>
      <c r="K82" s="40"/>
      <c r="L82" s="145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16.5" customHeight="1">
      <c r="A83" s="38"/>
      <c r="B83" s="39"/>
      <c r="C83" s="40"/>
      <c r="D83" s="40"/>
      <c r="E83" s="69">
        <f>E13</f>
        <v>0</v>
      </c>
      <c r="F83" s="40"/>
      <c r="G83" s="40"/>
      <c r="H83" s="40"/>
      <c r="I83" s="40"/>
      <c r="J83" s="40"/>
      <c r="K83" s="40"/>
      <c r="L83" s="145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6.96" customHeight="1">
      <c r="A84" s="38"/>
      <c r="B84" s="39"/>
      <c r="C84" s="40"/>
      <c r="D84" s="40"/>
      <c r="E84" s="40"/>
      <c r="F84" s="40"/>
      <c r="G84" s="40"/>
      <c r="H84" s="40"/>
      <c r="I84" s="40"/>
      <c r="J84" s="40"/>
      <c r="K84" s="40"/>
      <c r="L84" s="145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2" customHeight="1">
      <c r="A85" s="38"/>
      <c r="B85" s="39"/>
      <c r="C85" s="32" t="s">
        <v>21</v>
      </c>
      <c r="D85" s="40"/>
      <c r="E85" s="40"/>
      <c r="F85" s="27">
        <f>F16</f>
        <v>0</v>
      </c>
      <c r="G85" s="40"/>
      <c r="H85" s="40"/>
      <c r="I85" s="32" t="s">
        <v>23</v>
      </c>
      <c r="J85" s="72">
        <f>IF(J16="","",J16)</f>
        <v>0</v>
      </c>
      <c r="K85" s="40"/>
      <c r="L85" s="145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145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5.15" customHeight="1">
      <c r="A87" s="38"/>
      <c r="B87" s="39"/>
      <c r="C87" s="32" t="s">
        <v>25</v>
      </c>
      <c r="D87" s="40"/>
      <c r="E87" s="40"/>
      <c r="F87" s="27">
        <f>E19</f>
        <v>0</v>
      </c>
      <c r="G87" s="40"/>
      <c r="H87" s="40"/>
      <c r="I87" s="32" t="s">
        <v>30</v>
      </c>
      <c r="J87" s="36">
        <f>E25</f>
        <v>0</v>
      </c>
      <c r="K87" s="40"/>
      <c r="L87" s="145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5.15" customHeight="1">
      <c r="A88" s="38"/>
      <c r="B88" s="39"/>
      <c r="C88" s="32" t="s">
        <v>28</v>
      </c>
      <c r="D88" s="40"/>
      <c r="E88" s="40"/>
      <c r="F88" s="27">
        <f>IF(E22="","",E22)</f>
        <v>0</v>
      </c>
      <c r="G88" s="40"/>
      <c r="H88" s="40"/>
      <c r="I88" s="32" t="s">
        <v>32</v>
      </c>
      <c r="J88" s="36">
        <f>E28</f>
        <v>0</v>
      </c>
      <c r="K88" s="40"/>
      <c r="L88" s="145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0.32" customHeight="1">
      <c r="A89" s="38"/>
      <c r="B89" s="39"/>
      <c r="C89" s="40"/>
      <c r="D89" s="40"/>
      <c r="E89" s="40"/>
      <c r="F89" s="40"/>
      <c r="G89" s="40"/>
      <c r="H89" s="40"/>
      <c r="I89" s="40"/>
      <c r="J89" s="40"/>
      <c r="K89" s="40"/>
      <c r="L89" s="145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11" customFormat="1" ht="29.28" customHeight="1">
      <c r="A90" s="186"/>
      <c r="B90" s="187"/>
      <c r="C90" s="188" t="s">
        <v>143</v>
      </c>
      <c r="D90" s="189" t="s">
        <v>55</v>
      </c>
      <c r="E90" s="189" t="s">
        <v>51</v>
      </c>
      <c r="F90" s="189" t="s">
        <v>52</v>
      </c>
      <c r="G90" s="189" t="s">
        <v>144</v>
      </c>
      <c r="H90" s="189" t="s">
        <v>145</v>
      </c>
      <c r="I90" s="189" t="s">
        <v>146</v>
      </c>
      <c r="J90" s="190" t="s">
        <v>138</v>
      </c>
      <c r="K90" s="191" t="s">
        <v>147</v>
      </c>
      <c r="L90" s="192"/>
      <c r="M90" s="92" t="s">
        <v>19</v>
      </c>
      <c r="N90" s="93" t="s">
        <v>40</v>
      </c>
      <c r="O90" s="93" t="s">
        <v>148</v>
      </c>
      <c r="P90" s="93" t="s">
        <v>149</v>
      </c>
      <c r="Q90" s="93" t="s">
        <v>150</v>
      </c>
      <c r="R90" s="93" t="s">
        <v>151</v>
      </c>
      <c r="S90" s="93" t="s">
        <v>152</v>
      </c>
      <c r="T90" s="94" t="s">
        <v>153</v>
      </c>
      <c r="U90" s="186"/>
      <c r="V90" s="186"/>
      <c r="W90" s="186"/>
      <c r="X90" s="186"/>
      <c r="Y90" s="186"/>
      <c r="Z90" s="186"/>
      <c r="AA90" s="186"/>
      <c r="AB90" s="186"/>
      <c r="AC90" s="186"/>
      <c r="AD90" s="186"/>
      <c r="AE90" s="186"/>
    </row>
    <row r="91" s="2" customFormat="1" ht="22.8" customHeight="1">
      <c r="A91" s="38"/>
      <c r="B91" s="39"/>
      <c r="C91" s="99" t="s">
        <v>154</v>
      </c>
      <c r="D91" s="40"/>
      <c r="E91" s="40"/>
      <c r="F91" s="40"/>
      <c r="G91" s="40"/>
      <c r="H91" s="40"/>
      <c r="I91" s="40"/>
      <c r="J91" s="193">
        <f>BK91</f>
        <v>0</v>
      </c>
      <c r="K91" s="40"/>
      <c r="L91" s="44"/>
      <c r="M91" s="95"/>
      <c r="N91" s="194"/>
      <c r="O91" s="96"/>
      <c r="P91" s="195">
        <f>SUM(P92:P192)</f>
        <v>0</v>
      </c>
      <c r="Q91" s="96"/>
      <c r="R91" s="195">
        <f>SUM(R92:R192)</f>
        <v>0</v>
      </c>
      <c r="S91" s="96"/>
      <c r="T91" s="196">
        <f>SUM(T92:T192)</f>
        <v>0</v>
      </c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T91" s="17" t="s">
        <v>69</v>
      </c>
      <c r="AU91" s="17" t="s">
        <v>139</v>
      </c>
      <c r="BK91" s="197">
        <f>SUM(BK92:BK192)</f>
        <v>0</v>
      </c>
    </row>
    <row r="92" s="2" customFormat="1" ht="55.5" customHeight="1">
      <c r="A92" s="38"/>
      <c r="B92" s="39"/>
      <c r="C92" s="214" t="s">
        <v>77</v>
      </c>
      <c r="D92" s="214" t="s">
        <v>160</v>
      </c>
      <c r="E92" s="215" t="s">
        <v>433</v>
      </c>
      <c r="F92" s="216" t="s">
        <v>434</v>
      </c>
      <c r="G92" s="217" t="s">
        <v>163</v>
      </c>
      <c r="H92" s="218">
        <v>7.0099999999999998</v>
      </c>
      <c r="I92" s="219"/>
      <c r="J92" s="220">
        <f>ROUND(I92*H92,2)</f>
        <v>0</v>
      </c>
      <c r="K92" s="221"/>
      <c r="L92" s="44"/>
      <c r="M92" s="222" t="s">
        <v>19</v>
      </c>
      <c r="N92" s="223" t="s">
        <v>41</v>
      </c>
      <c r="O92" s="84"/>
      <c r="P92" s="224">
        <f>O92*H92</f>
        <v>0</v>
      </c>
      <c r="Q92" s="224">
        <v>0</v>
      </c>
      <c r="R92" s="224">
        <f>Q92*H92</f>
        <v>0</v>
      </c>
      <c r="S92" s="224">
        <v>0</v>
      </c>
      <c r="T92" s="225">
        <f>S92*H92</f>
        <v>0</v>
      </c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R92" s="226" t="s">
        <v>164</v>
      </c>
      <c r="AT92" s="226" t="s">
        <v>160</v>
      </c>
      <c r="AU92" s="226" t="s">
        <v>70</v>
      </c>
      <c r="AY92" s="17" t="s">
        <v>157</v>
      </c>
      <c r="BE92" s="227">
        <f>IF(N92="základní",J92,0)</f>
        <v>0</v>
      </c>
      <c r="BF92" s="227">
        <f>IF(N92="snížená",J92,0)</f>
        <v>0</v>
      </c>
      <c r="BG92" s="227">
        <f>IF(N92="zákl. přenesená",J92,0)</f>
        <v>0</v>
      </c>
      <c r="BH92" s="227">
        <f>IF(N92="sníž. přenesená",J92,0)</f>
        <v>0</v>
      </c>
      <c r="BI92" s="227">
        <f>IF(N92="nulová",J92,0)</f>
        <v>0</v>
      </c>
      <c r="BJ92" s="17" t="s">
        <v>77</v>
      </c>
      <c r="BK92" s="227">
        <f>ROUND(I92*H92,2)</f>
        <v>0</v>
      </c>
      <c r="BL92" s="17" t="s">
        <v>164</v>
      </c>
      <c r="BM92" s="226" t="s">
        <v>710</v>
      </c>
    </row>
    <row r="93" s="13" customFormat="1">
      <c r="A93" s="13"/>
      <c r="B93" s="228"/>
      <c r="C93" s="229"/>
      <c r="D93" s="230" t="s">
        <v>166</v>
      </c>
      <c r="E93" s="231" t="s">
        <v>19</v>
      </c>
      <c r="F93" s="232" t="s">
        <v>711</v>
      </c>
      <c r="G93" s="229"/>
      <c r="H93" s="231" t="s">
        <v>19</v>
      </c>
      <c r="I93" s="233"/>
      <c r="J93" s="229"/>
      <c r="K93" s="229"/>
      <c r="L93" s="234"/>
      <c r="M93" s="235"/>
      <c r="N93" s="236"/>
      <c r="O93" s="236"/>
      <c r="P93" s="236"/>
      <c r="Q93" s="236"/>
      <c r="R93" s="236"/>
      <c r="S93" s="236"/>
      <c r="T93" s="237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38" t="s">
        <v>166</v>
      </c>
      <c r="AU93" s="238" t="s">
        <v>70</v>
      </c>
      <c r="AV93" s="13" t="s">
        <v>77</v>
      </c>
      <c r="AW93" s="13" t="s">
        <v>31</v>
      </c>
      <c r="AX93" s="13" t="s">
        <v>70</v>
      </c>
      <c r="AY93" s="238" t="s">
        <v>157</v>
      </c>
    </row>
    <row r="94" s="14" customFormat="1">
      <c r="A94" s="14"/>
      <c r="B94" s="239"/>
      <c r="C94" s="240"/>
      <c r="D94" s="230" t="s">
        <v>166</v>
      </c>
      <c r="E94" s="241" t="s">
        <v>19</v>
      </c>
      <c r="F94" s="242" t="s">
        <v>712</v>
      </c>
      <c r="G94" s="240"/>
      <c r="H94" s="243">
        <v>1.47</v>
      </c>
      <c r="I94" s="244"/>
      <c r="J94" s="240"/>
      <c r="K94" s="240"/>
      <c r="L94" s="245"/>
      <c r="M94" s="246"/>
      <c r="N94" s="247"/>
      <c r="O94" s="247"/>
      <c r="P94" s="247"/>
      <c r="Q94" s="247"/>
      <c r="R94" s="247"/>
      <c r="S94" s="247"/>
      <c r="T94" s="248"/>
      <c r="U94" s="14"/>
      <c r="V94" s="14"/>
      <c r="W94" s="14"/>
      <c r="X94" s="14"/>
      <c r="Y94" s="14"/>
      <c r="Z94" s="14"/>
      <c r="AA94" s="14"/>
      <c r="AB94" s="14"/>
      <c r="AC94" s="14"/>
      <c r="AD94" s="14"/>
      <c r="AE94" s="14"/>
      <c r="AT94" s="249" t="s">
        <v>166</v>
      </c>
      <c r="AU94" s="249" t="s">
        <v>70</v>
      </c>
      <c r="AV94" s="14" t="s">
        <v>79</v>
      </c>
      <c r="AW94" s="14" t="s">
        <v>31</v>
      </c>
      <c r="AX94" s="14" t="s">
        <v>70</v>
      </c>
      <c r="AY94" s="249" t="s">
        <v>157</v>
      </c>
    </row>
    <row r="95" s="13" customFormat="1">
      <c r="A95" s="13"/>
      <c r="B95" s="228"/>
      <c r="C95" s="229"/>
      <c r="D95" s="230" t="s">
        <v>166</v>
      </c>
      <c r="E95" s="231" t="s">
        <v>19</v>
      </c>
      <c r="F95" s="232" t="s">
        <v>713</v>
      </c>
      <c r="G95" s="229"/>
      <c r="H95" s="231" t="s">
        <v>19</v>
      </c>
      <c r="I95" s="233"/>
      <c r="J95" s="229"/>
      <c r="K95" s="229"/>
      <c r="L95" s="234"/>
      <c r="M95" s="235"/>
      <c r="N95" s="236"/>
      <c r="O95" s="236"/>
      <c r="P95" s="236"/>
      <c r="Q95" s="236"/>
      <c r="R95" s="236"/>
      <c r="S95" s="236"/>
      <c r="T95" s="237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38" t="s">
        <v>166</v>
      </c>
      <c r="AU95" s="238" t="s">
        <v>70</v>
      </c>
      <c r="AV95" s="13" t="s">
        <v>77</v>
      </c>
      <c r="AW95" s="13" t="s">
        <v>31</v>
      </c>
      <c r="AX95" s="13" t="s">
        <v>70</v>
      </c>
      <c r="AY95" s="238" t="s">
        <v>157</v>
      </c>
    </row>
    <row r="96" s="14" customFormat="1">
      <c r="A96" s="14"/>
      <c r="B96" s="239"/>
      <c r="C96" s="240"/>
      <c r="D96" s="230" t="s">
        <v>166</v>
      </c>
      <c r="E96" s="241" t="s">
        <v>19</v>
      </c>
      <c r="F96" s="242" t="s">
        <v>555</v>
      </c>
      <c r="G96" s="240"/>
      <c r="H96" s="243">
        <v>0.5</v>
      </c>
      <c r="I96" s="244"/>
      <c r="J96" s="240"/>
      <c r="K96" s="240"/>
      <c r="L96" s="245"/>
      <c r="M96" s="246"/>
      <c r="N96" s="247"/>
      <c r="O96" s="247"/>
      <c r="P96" s="247"/>
      <c r="Q96" s="247"/>
      <c r="R96" s="247"/>
      <c r="S96" s="247"/>
      <c r="T96" s="248"/>
      <c r="U96" s="14"/>
      <c r="V96" s="14"/>
      <c r="W96" s="14"/>
      <c r="X96" s="14"/>
      <c r="Y96" s="14"/>
      <c r="Z96" s="14"/>
      <c r="AA96" s="14"/>
      <c r="AB96" s="14"/>
      <c r="AC96" s="14"/>
      <c r="AD96" s="14"/>
      <c r="AE96" s="14"/>
      <c r="AT96" s="249" t="s">
        <v>166</v>
      </c>
      <c r="AU96" s="249" t="s">
        <v>70</v>
      </c>
      <c r="AV96" s="14" t="s">
        <v>79</v>
      </c>
      <c r="AW96" s="14" t="s">
        <v>31</v>
      </c>
      <c r="AX96" s="14" t="s">
        <v>70</v>
      </c>
      <c r="AY96" s="249" t="s">
        <v>157</v>
      </c>
    </row>
    <row r="97" s="13" customFormat="1">
      <c r="A97" s="13"/>
      <c r="B97" s="228"/>
      <c r="C97" s="229"/>
      <c r="D97" s="230" t="s">
        <v>166</v>
      </c>
      <c r="E97" s="231" t="s">
        <v>19</v>
      </c>
      <c r="F97" s="232" t="s">
        <v>714</v>
      </c>
      <c r="G97" s="229"/>
      <c r="H97" s="231" t="s">
        <v>19</v>
      </c>
      <c r="I97" s="233"/>
      <c r="J97" s="229"/>
      <c r="K97" s="229"/>
      <c r="L97" s="234"/>
      <c r="M97" s="235"/>
      <c r="N97" s="236"/>
      <c r="O97" s="236"/>
      <c r="P97" s="236"/>
      <c r="Q97" s="236"/>
      <c r="R97" s="236"/>
      <c r="S97" s="236"/>
      <c r="T97" s="237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38" t="s">
        <v>166</v>
      </c>
      <c r="AU97" s="238" t="s">
        <v>70</v>
      </c>
      <c r="AV97" s="13" t="s">
        <v>77</v>
      </c>
      <c r="AW97" s="13" t="s">
        <v>31</v>
      </c>
      <c r="AX97" s="13" t="s">
        <v>70</v>
      </c>
      <c r="AY97" s="238" t="s">
        <v>157</v>
      </c>
    </row>
    <row r="98" s="14" customFormat="1">
      <c r="A98" s="14"/>
      <c r="B98" s="239"/>
      <c r="C98" s="240"/>
      <c r="D98" s="230" t="s">
        <v>166</v>
      </c>
      <c r="E98" s="241" t="s">
        <v>19</v>
      </c>
      <c r="F98" s="242" t="s">
        <v>555</v>
      </c>
      <c r="G98" s="240"/>
      <c r="H98" s="243">
        <v>0.5</v>
      </c>
      <c r="I98" s="244"/>
      <c r="J98" s="240"/>
      <c r="K98" s="240"/>
      <c r="L98" s="245"/>
      <c r="M98" s="246"/>
      <c r="N98" s="247"/>
      <c r="O98" s="247"/>
      <c r="P98" s="247"/>
      <c r="Q98" s="247"/>
      <c r="R98" s="247"/>
      <c r="S98" s="247"/>
      <c r="T98" s="248"/>
      <c r="U98" s="14"/>
      <c r="V98" s="14"/>
      <c r="W98" s="14"/>
      <c r="X98" s="14"/>
      <c r="Y98" s="14"/>
      <c r="Z98" s="14"/>
      <c r="AA98" s="14"/>
      <c r="AB98" s="14"/>
      <c r="AC98" s="14"/>
      <c r="AD98" s="14"/>
      <c r="AE98" s="14"/>
      <c r="AT98" s="249" t="s">
        <v>166</v>
      </c>
      <c r="AU98" s="249" t="s">
        <v>70</v>
      </c>
      <c r="AV98" s="14" t="s">
        <v>79</v>
      </c>
      <c r="AW98" s="14" t="s">
        <v>31</v>
      </c>
      <c r="AX98" s="14" t="s">
        <v>70</v>
      </c>
      <c r="AY98" s="249" t="s">
        <v>157</v>
      </c>
    </row>
    <row r="99" s="13" customFormat="1">
      <c r="A99" s="13"/>
      <c r="B99" s="228"/>
      <c r="C99" s="229"/>
      <c r="D99" s="230" t="s">
        <v>166</v>
      </c>
      <c r="E99" s="231" t="s">
        <v>19</v>
      </c>
      <c r="F99" s="232" t="s">
        <v>715</v>
      </c>
      <c r="G99" s="229"/>
      <c r="H99" s="231" t="s">
        <v>19</v>
      </c>
      <c r="I99" s="233"/>
      <c r="J99" s="229"/>
      <c r="K99" s="229"/>
      <c r="L99" s="234"/>
      <c r="M99" s="235"/>
      <c r="N99" s="236"/>
      <c r="O99" s="236"/>
      <c r="P99" s="236"/>
      <c r="Q99" s="236"/>
      <c r="R99" s="236"/>
      <c r="S99" s="236"/>
      <c r="T99" s="237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38" t="s">
        <v>166</v>
      </c>
      <c r="AU99" s="238" t="s">
        <v>70</v>
      </c>
      <c r="AV99" s="13" t="s">
        <v>77</v>
      </c>
      <c r="AW99" s="13" t="s">
        <v>31</v>
      </c>
      <c r="AX99" s="13" t="s">
        <v>70</v>
      </c>
      <c r="AY99" s="238" t="s">
        <v>157</v>
      </c>
    </row>
    <row r="100" s="14" customFormat="1">
      <c r="A100" s="14"/>
      <c r="B100" s="239"/>
      <c r="C100" s="240"/>
      <c r="D100" s="230" t="s">
        <v>166</v>
      </c>
      <c r="E100" s="241" t="s">
        <v>19</v>
      </c>
      <c r="F100" s="242" t="s">
        <v>535</v>
      </c>
      <c r="G100" s="240"/>
      <c r="H100" s="243">
        <v>0.29999999999999999</v>
      </c>
      <c r="I100" s="244"/>
      <c r="J100" s="240"/>
      <c r="K100" s="240"/>
      <c r="L100" s="245"/>
      <c r="M100" s="246"/>
      <c r="N100" s="247"/>
      <c r="O100" s="247"/>
      <c r="P100" s="247"/>
      <c r="Q100" s="247"/>
      <c r="R100" s="247"/>
      <c r="S100" s="247"/>
      <c r="T100" s="248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T100" s="249" t="s">
        <v>166</v>
      </c>
      <c r="AU100" s="249" t="s">
        <v>70</v>
      </c>
      <c r="AV100" s="14" t="s">
        <v>79</v>
      </c>
      <c r="AW100" s="14" t="s">
        <v>31</v>
      </c>
      <c r="AX100" s="14" t="s">
        <v>70</v>
      </c>
      <c r="AY100" s="249" t="s">
        <v>157</v>
      </c>
    </row>
    <row r="101" s="13" customFormat="1">
      <c r="A101" s="13"/>
      <c r="B101" s="228"/>
      <c r="C101" s="229"/>
      <c r="D101" s="230" t="s">
        <v>166</v>
      </c>
      <c r="E101" s="231" t="s">
        <v>19</v>
      </c>
      <c r="F101" s="232" t="s">
        <v>716</v>
      </c>
      <c r="G101" s="229"/>
      <c r="H101" s="231" t="s">
        <v>19</v>
      </c>
      <c r="I101" s="233"/>
      <c r="J101" s="229"/>
      <c r="K101" s="229"/>
      <c r="L101" s="234"/>
      <c r="M101" s="235"/>
      <c r="N101" s="236"/>
      <c r="O101" s="236"/>
      <c r="P101" s="236"/>
      <c r="Q101" s="236"/>
      <c r="R101" s="236"/>
      <c r="S101" s="236"/>
      <c r="T101" s="237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38" t="s">
        <v>166</v>
      </c>
      <c r="AU101" s="238" t="s">
        <v>70</v>
      </c>
      <c r="AV101" s="13" t="s">
        <v>77</v>
      </c>
      <c r="AW101" s="13" t="s">
        <v>31</v>
      </c>
      <c r="AX101" s="13" t="s">
        <v>70</v>
      </c>
      <c r="AY101" s="238" t="s">
        <v>157</v>
      </c>
    </row>
    <row r="102" s="14" customFormat="1">
      <c r="A102" s="14"/>
      <c r="B102" s="239"/>
      <c r="C102" s="240"/>
      <c r="D102" s="230" t="s">
        <v>166</v>
      </c>
      <c r="E102" s="241" t="s">
        <v>19</v>
      </c>
      <c r="F102" s="242" t="s">
        <v>569</v>
      </c>
      <c r="G102" s="240"/>
      <c r="H102" s="243">
        <v>0.10000000000000001</v>
      </c>
      <c r="I102" s="244"/>
      <c r="J102" s="240"/>
      <c r="K102" s="240"/>
      <c r="L102" s="245"/>
      <c r="M102" s="246"/>
      <c r="N102" s="247"/>
      <c r="O102" s="247"/>
      <c r="P102" s="247"/>
      <c r="Q102" s="247"/>
      <c r="R102" s="247"/>
      <c r="S102" s="247"/>
      <c r="T102" s="248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T102" s="249" t="s">
        <v>166</v>
      </c>
      <c r="AU102" s="249" t="s">
        <v>70</v>
      </c>
      <c r="AV102" s="14" t="s">
        <v>79</v>
      </c>
      <c r="AW102" s="14" t="s">
        <v>31</v>
      </c>
      <c r="AX102" s="14" t="s">
        <v>70</v>
      </c>
      <c r="AY102" s="249" t="s">
        <v>157</v>
      </c>
    </row>
    <row r="103" s="13" customFormat="1">
      <c r="A103" s="13"/>
      <c r="B103" s="228"/>
      <c r="C103" s="229"/>
      <c r="D103" s="230" t="s">
        <v>166</v>
      </c>
      <c r="E103" s="231" t="s">
        <v>19</v>
      </c>
      <c r="F103" s="232" t="s">
        <v>717</v>
      </c>
      <c r="G103" s="229"/>
      <c r="H103" s="231" t="s">
        <v>19</v>
      </c>
      <c r="I103" s="233"/>
      <c r="J103" s="229"/>
      <c r="K103" s="229"/>
      <c r="L103" s="234"/>
      <c r="M103" s="235"/>
      <c r="N103" s="236"/>
      <c r="O103" s="236"/>
      <c r="P103" s="236"/>
      <c r="Q103" s="236"/>
      <c r="R103" s="236"/>
      <c r="S103" s="236"/>
      <c r="T103" s="237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38" t="s">
        <v>166</v>
      </c>
      <c r="AU103" s="238" t="s">
        <v>70</v>
      </c>
      <c r="AV103" s="13" t="s">
        <v>77</v>
      </c>
      <c r="AW103" s="13" t="s">
        <v>31</v>
      </c>
      <c r="AX103" s="13" t="s">
        <v>70</v>
      </c>
      <c r="AY103" s="238" t="s">
        <v>157</v>
      </c>
    </row>
    <row r="104" s="14" customFormat="1">
      <c r="A104" s="14"/>
      <c r="B104" s="239"/>
      <c r="C104" s="240"/>
      <c r="D104" s="230" t="s">
        <v>166</v>
      </c>
      <c r="E104" s="241" t="s">
        <v>19</v>
      </c>
      <c r="F104" s="242" t="s">
        <v>718</v>
      </c>
      <c r="G104" s="240"/>
      <c r="H104" s="243">
        <v>0.32000000000000001</v>
      </c>
      <c r="I104" s="244"/>
      <c r="J104" s="240"/>
      <c r="K104" s="240"/>
      <c r="L104" s="245"/>
      <c r="M104" s="246"/>
      <c r="N104" s="247"/>
      <c r="O104" s="247"/>
      <c r="P104" s="247"/>
      <c r="Q104" s="247"/>
      <c r="R104" s="247"/>
      <c r="S104" s="247"/>
      <c r="T104" s="248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T104" s="249" t="s">
        <v>166</v>
      </c>
      <c r="AU104" s="249" t="s">
        <v>70</v>
      </c>
      <c r="AV104" s="14" t="s">
        <v>79</v>
      </c>
      <c r="AW104" s="14" t="s">
        <v>31</v>
      </c>
      <c r="AX104" s="14" t="s">
        <v>70</v>
      </c>
      <c r="AY104" s="249" t="s">
        <v>157</v>
      </c>
    </row>
    <row r="105" s="13" customFormat="1">
      <c r="A105" s="13"/>
      <c r="B105" s="228"/>
      <c r="C105" s="229"/>
      <c r="D105" s="230" t="s">
        <v>166</v>
      </c>
      <c r="E105" s="231" t="s">
        <v>19</v>
      </c>
      <c r="F105" s="232" t="s">
        <v>719</v>
      </c>
      <c r="G105" s="229"/>
      <c r="H105" s="231" t="s">
        <v>19</v>
      </c>
      <c r="I105" s="233"/>
      <c r="J105" s="229"/>
      <c r="K105" s="229"/>
      <c r="L105" s="234"/>
      <c r="M105" s="235"/>
      <c r="N105" s="236"/>
      <c r="O105" s="236"/>
      <c r="P105" s="236"/>
      <c r="Q105" s="236"/>
      <c r="R105" s="236"/>
      <c r="S105" s="236"/>
      <c r="T105" s="237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38" t="s">
        <v>166</v>
      </c>
      <c r="AU105" s="238" t="s">
        <v>70</v>
      </c>
      <c r="AV105" s="13" t="s">
        <v>77</v>
      </c>
      <c r="AW105" s="13" t="s">
        <v>31</v>
      </c>
      <c r="AX105" s="13" t="s">
        <v>70</v>
      </c>
      <c r="AY105" s="238" t="s">
        <v>157</v>
      </c>
    </row>
    <row r="106" s="14" customFormat="1">
      <c r="A106" s="14"/>
      <c r="B106" s="239"/>
      <c r="C106" s="240"/>
      <c r="D106" s="230" t="s">
        <v>166</v>
      </c>
      <c r="E106" s="241" t="s">
        <v>19</v>
      </c>
      <c r="F106" s="242" t="s">
        <v>535</v>
      </c>
      <c r="G106" s="240"/>
      <c r="H106" s="243">
        <v>0.29999999999999999</v>
      </c>
      <c r="I106" s="244"/>
      <c r="J106" s="240"/>
      <c r="K106" s="240"/>
      <c r="L106" s="245"/>
      <c r="M106" s="246"/>
      <c r="N106" s="247"/>
      <c r="O106" s="247"/>
      <c r="P106" s="247"/>
      <c r="Q106" s="247"/>
      <c r="R106" s="247"/>
      <c r="S106" s="247"/>
      <c r="T106" s="248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49" t="s">
        <v>166</v>
      </c>
      <c r="AU106" s="249" t="s">
        <v>70</v>
      </c>
      <c r="AV106" s="14" t="s">
        <v>79</v>
      </c>
      <c r="AW106" s="14" t="s">
        <v>31</v>
      </c>
      <c r="AX106" s="14" t="s">
        <v>70</v>
      </c>
      <c r="AY106" s="249" t="s">
        <v>157</v>
      </c>
    </row>
    <row r="107" s="13" customFormat="1">
      <c r="A107" s="13"/>
      <c r="B107" s="228"/>
      <c r="C107" s="229"/>
      <c r="D107" s="230" t="s">
        <v>166</v>
      </c>
      <c r="E107" s="231" t="s">
        <v>19</v>
      </c>
      <c r="F107" s="232" t="s">
        <v>720</v>
      </c>
      <c r="G107" s="229"/>
      <c r="H107" s="231" t="s">
        <v>19</v>
      </c>
      <c r="I107" s="233"/>
      <c r="J107" s="229"/>
      <c r="K107" s="229"/>
      <c r="L107" s="234"/>
      <c r="M107" s="235"/>
      <c r="N107" s="236"/>
      <c r="O107" s="236"/>
      <c r="P107" s="236"/>
      <c r="Q107" s="236"/>
      <c r="R107" s="236"/>
      <c r="S107" s="236"/>
      <c r="T107" s="237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38" t="s">
        <v>166</v>
      </c>
      <c r="AU107" s="238" t="s">
        <v>70</v>
      </c>
      <c r="AV107" s="13" t="s">
        <v>77</v>
      </c>
      <c r="AW107" s="13" t="s">
        <v>31</v>
      </c>
      <c r="AX107" s="13" t="s">
        <v>70</v>
      </c>
      <c r="AY107" s="238" t="s">
        <v>157</v>
      </c>
    </row>
    <row r="108" s="14" customFormat="1">
      <c r="A108" s="14"/>
      <c r="B108" s="239"/>
      <c r="C108" s="240"/>
      <c r="D108" s="230" t="s">
        <v>166</v>
      </c>
      <c r="E108" s="241" t="s">
        <v>19</v>
      </c>
      <c r="F108" s="242" t="s">
        <v>721</v>
      </c>
      <c r="G108" s="240"/>
      <c r="H108" s="243">
        <v>0.86499999999999999</v>
      </c>
      <c r="I108" s="244"/>
      <c r="J108" s="240"/>
      <c r="K108" s="240"/>
      <c r="L108" s="245"/>
      <c r="M108" s="246"/>
      <c r="N108" s="247"/>
      <c r="O108" s="247"/>
      <c r="P108" s="247"/>
      <c r="Q108" s="247"/>
      <c r="R108" s="247"/>
      <c r="S108" s="247"/>
      <c r="T108" s="248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T108" s="249" t="s">
        <v>166</v>
      </c>
      <c r="AU108" s="249" t="s">
        <v>70</v>
      </c>
      <c r="AV108" s="14" t="s">
        <v>79</v>
      </c>
      <c r="AW108" s="14" t="s">
        <v>31</v>
      </c>
      <c r="AX108" s="14" t="s">
        <v>70</v>
      </c>
      <c r="AY108" s="249" t="s">
        <v>157</v>
      </c>
    </row>
    <row r="109" s="13" customFormat="1">
      <c r="A109" s="13"/>
      <c r="B109" s="228"/>
      <c r="C109" s="229"/>
      <c r="D109" s="230" t="s">
        <v>166</v>
      </c>
      <c r="E109" s="231" t="s">
        <v>19</v>
      </c>
      <c r="F109" s="232" t="s">
        <v>722</v>
      </c>
      <c r="G109" s="229"/>
      <c r="H109" s="231" t="s">
        <v>19</v>
      </c>
      <c r="I109" s="233"/>
      <c r="J109" s="229"/>
      <c r="K109" s="229"/>
      <c r="L109" s="234"/>
      <c r="M109" s="235"/>
      <c r="N109" s="236"/>
      <c r="O109" s="236"/>
      <c r="P109" s="236"/>
      <c r="Q109" s="236"/>
      <c r="R109" s="236"/>
      <c r="S109" s="236"/>
      <c r="T109" s="237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38" t="s">
        <v>166</v>
      </c>
      <c r="AU109" s="238" t="s">
        <v>70</v>
      </c>
      <c r="AV109" s="13" t="s">
        <v>77</v>
      </c>
      <c r="AW109" s="13" t="s">
        <v>31</v>
      </c>
      <c r="AX109" s="13" t="s">
        <v>70</v>
      </c>
      <c r="AY109" s="238" t="s">
        <v>157</v>
      </c>
    </row>
    <row r="110" s="14" customFormat="1">
      <c r="A110" s="14"/>
      <c r="B110" s="239"/>
      <c r="C110" s="240"/>
      <c r="D110" s="230" t="s">
        <v>166</v>
      </c>
      <c r="E110" s="241" t="s">
        <v>19</v>
      </c>
      <c r="F110" s="242" t="s">
        <v>723</v>
      </c>
      <c r="G110" s="240"/>
      <c r="H110" s="243">
        <v>0.17499999999999999</v>
      </c>
      <c r="I110" s="244"/>
      <c r="J110" s="240"/>
      <c r="K110" s="240"/>
      <c r="L110" s="245"/>
      <c r="M110" s="246"/>
      <c r="N110" s="247"/>
      <c r="O110" s="247"/>
      <c r="P110" s="247"/>
      <c r="Q110" s="247"/>
      <c r="R110" s="247"/>
      <c r="S110" s="247"/>
      <c r="T110" s="248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T110" s="249" t="s">
        <v>166</v>
      </c>
      <c r="AU110" s="249" t="s">
        <v>70</v>
      </c>
      <c r="AV110" s="14" t="s">
        <v>79</v>
      </c>
      <c r="AW110" s="14" t="s">
        <v>31</v>
      </c>
      <c r="AX110" s="14" t="s">
        <v>70</v>
      </c>
      <c r="AY110" s="249" t="s">
        <v>157</v>
      </c>
    </row>
    <row r="111" s="13" customFormat="1">
      <c r="A111" s="13"/>
      <c r="B111" s="228"/>
      <c r="C111" s="229"/>
      <c r="D111" s="230" t="s">
        <v>166</v>
      </c>
      <c r="E111" s="231" t="s">
        <v>19</v>
      </c>
      <c r="F111" s="232" t="s">
        <v>724</v>
      </c>
      <c r="G111" s="229"/>
      <c r="H111" s="231" t="s">
        <v>19</v>
      </c>
      <c r="I111" s="233"/>
      <c r="J111" s="229"/>
      <c r="K111" s="229"/>
      <c r="L111" s="234"/>
      <c r="M111" s="235"/>
      <c r="N111" s="236"/>
      <c r="O111" s="236"/>
      <c r="P111" s="236"/>
      <c r="Q111" s="236"/>
      <c r="R111" s="236"/>
      <c r="S111" s="236"/>
      <c r="T111" s="237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38" t="s">
        <v>166</v>
      </c>
      <c r="AU111" s="238" t="s">
        <v>70</v>
      </c>
      <c r="AV111" s="13" t="s">
        <v>77</v>
      </c>
      <c r="AW111" s="13" t="s">
        <v>31</v>
      </c>
      <c r="AX111" s="13" t="s">
        <v>70</v>
      </c>
      <c r="AY111" s="238" t="s">
        <v>157</v>
      </c>
    </row>
    <row r="112" s="14" customFormat="1">
      <c r="A112" s="14"/>
      <c r="B112" s="239"/>
      <c r="C112" s="240"/>
      <c r="D112" s="230" t="s">
        <v>166</v>
      </c>
      <c r="E112" s="241" t="s">
        <v>19</v>
      </c>
      <c r="F112" s="242" t="s">
        <v>555</v>
      </c>
      <c r="G112" s="240"/>
      <c r="H112" s="243">
        <v>0.5</v>
      </c>
      <c r="I112" s="244"/>
      <c r="J112" s="240"/>
      <c r="K112" s="240"/>
      <c r="L112" s="245"/>
      <c r="M112" s="246"/>
      <c r="N112" s="247"/>
      <c r="O112" s="247"/>
      <c r="P112" s="247"/>
      <c r="Q112" s="247"/>
      <c r="R112" s="247"/>
      <c r="S112" s="247"/>
      <c r="T112" s="248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T112" s="249" t="s">
        <v>166</v>
      </c>
      <c r="AU112" s="249" t="s">
        <v>70</v>
      </c>
      <c r="AV112" s="14" t="s">
        <v>79</v>
      </c>
      <c r="AW112" s="14" t="s">
        <v>31</v>
      </c>
      <c r="AX112" s="14" t="s">
        <v>70</v>
      </c>
      <c r="AY112" s="249" t="s">
        <v>157</v>
      </c>
    </row>
    <row r="113" s="13" customFormat="1">
      <c r="A113" s="13"/>
      <c r="B113" s="228"/>
      <c r="C113" s="229"/>
      <c r="D113" s="230" t="s">
        <v>166</v>
      </c>
      <c r="E113" s="231" t="s">
        <v>19</v>
      </c>
      <c r="F113" s="232" t="s">
        <v>725</v>
      </c>
      <c r="G113" s="229"/>
      <c r="H113" s="231" t="s">
        <v>19</v>
      </c>
      <c r="I113" s="233"/>
      <c r="J113" s="229"/>
      <c r="K113" s="229"/>
      <c r="L113" s="234"/>
      <c r="M113" s="235"/>
      <c r="N113" s="236"/>
      <c r="O113" s="236"/>
      <c r="P113" s="236"/>
      <c r="Q113" s="236"/>
      <c r="R113" s="236"/>
      <c r="S113" s="236"/>
      <c r="T113" s="237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38" t="s">
        <v>166</v>
      </c>
      <c r="AU113" s="238" t="s">
        <v>70</v>
      </c>
      <c r="AV113" s="13" t="s">
        <v>77</v>
      </c>
      <c r="AW113" s="13" t="s">
        <v>31</v>
      </c>
      <c r="AX113" s="13" t="s">
        <v>70</v>
      </c>
      <c r="AY113" s="238" t="s">
        <v>157</v>
      </c>
    </row>
    <row r="114" s="14" customFormat="1">
      <c r="A114" s="14"/>
      <c r="B114" s="239"/>
      <c r="C114" s="240"/>
      <c r="D114" s="230" t="s">
        <v>166</v>
      </c>
      <c r="E114" s="241" t="s">
        <v>19</v>
      </c>
      <c r="F114" s="242" t="s">
        <v>726</v>
      </c>
      <c r="G114" s="240"/>
      <c r="H114" s="243">
        <v>0.56499999999999995</v>
      </c>
      <c r="I114" s="244"/>
      <c r="J114" s="240"/>
      <c r="K114" s="240"/>
      <c r="L114" s="245"/>
      <c r="M114" s="246"/>
      <c r="N114" s="247"/>
      <c r="O114" s="247"/>
      <c r="P114" s="247"/>
      <c r="Q114" s="247"/>
      <c r="R114" s="247"/>
      <c r="S114" s="247"/>
      <c r="T114" s="248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T114" s="249" t="s">
        <v>166</v>
      </c>
      <c r="AU114" s="249" t="s">
        <v>70</v>
      </c>
      <c r="AV114" s="14" t="s">
        <v>79</v>
      </c>
      <c r="AW114" s="14" t="s">
        <v>31</v>
      </c>
      <c r="AX114" s="14" t="s">
        <v>70</v>
      </c>
      <c r="AY114" s="249" t="s">
        <v>157</v>
      </c>
    </row>
    <row r="115" s="13" customFormat="1">
      <c r="A115" s="13"/>
      <c r="B115" s="228"/>
      <c r="C115" s="229"/>
      <c r="D115" s="230" t="s">
        <v>166</v>
      </c>
      <c r="E115" s="231" t="s">
        <v>19</v>
      </c>
      <c r="F115" s="232" t="s">
        <v>727</v>
      </c>
      <c r="G115" s="229"/>
      <c r="H115" s="231" t="s">
        <v>19</v>
      </c>
      <c r="I115" s="233"/>
      <c r="J115" s="229"/>
      <c r="K115" s="229"/>
      <c r="L115" s="234"/>
      <c r="M115" s="235"/>
      <c r="N115" s="236"/>
      <c r="O115" s="236"/>
      <c r="P115" s="236"/>
      <c r="Q115" s="236"/>
      <c r="R115" s="236"/>
      <c r="S115" s="236"/>
      <c r="T115" s="237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38" t="s">
        <v>166</v>
      </c>
      <c r="AU115" s="238" t="s">
        <v>70</v>
      </c>
      <c r="AV115" s="13" t="s">
        <v>77</v>
      </c>
      <c r="AW115" s="13" t="s">
        <v>31</v>
      </c>
      <c r="AX115" s="13" t="s">
        <v>70</v>
      </c>
      <c r="AY115" s="238" t="s">
        <v>157</v>
      </c>
    </row>
    <row r="116" s="14" customFormat="1">
      <c r="A116" s="14"/>
      <c r="B116" s="239"/>
      <c r="C116" s="240"/>
      <c r="D116" s="230" t="s">
        <v>166</v>
      </c>
      <c r="E116" s="241" t="s">
        <v>19</v>
      </c>
      <c r="F116" s="242" t="s">
        <v>728</v>
      </c>
      <c r="G116" s="240"/>
      <c r="H116" s="243">
        <v>0.55000000000000004</v>
      </c>
      <c r="I116" s="244"/>
      <c r="J116" s="240"/>
      <c r="K116" s="240"/>
      <c r="L116" s="245"/>
      <c r="M116" s="246"/>
      <c r="N116" s="247"/>
      <c r="O116" s="247"/>
      <c r="P116" s="247"/>
      <c r="Q116" s="247"/>
      <c r="R116" s="247"/>
      <c r="S116" s="247"/>
      <c r="T116" s="248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T116" s="249" t="s">
        <v>166</v>
      </c>
      <c r="AU116" s="249" t="s">
        <v>70</v>
      </c>
      <c r="AV116" s="14" t="s">
        <v>79</v>
      </c>
      <c r="AW116" s="14" t="s">
        <v>31</v>
      </c>
      <c r="AX116" s="14" t="s">
        <v>70</v>
      </c>
      <c r="AY116" s="249" t="s">
        <v>157</v>
      </c>
    </row>
    <row r="117" s="13" customFormat="1">
      <c r="A117" s="13"/>
      <c r="B117" s="228"/>
      <c r="C117" s="229"/>
      <c r="D117" s="230" t="s">
        <v>166</v>
      </c>
      <c r="E117" s="231" t="s">
        <v>19</v>
      </c>
      <c r="F117" s="232" t="s">
        <v>729</v>
      </c>
      <c r="G117" s="229"/>
      <c r="H117" s="231" t="s">
        <v>19</v>
      </c>
      <c r="I117" s="233"/>
      <c r="J117" s="229"/>
      <c r="K117" s="229"/>
      <c r="L117" s="234"/>
      <c r="M117" s="235"/>
      <c r="N117" s="236"/>
      <c r="O117" s="236"/>
      <c r="P117" s="236"/>
      <c r="Q117" s="236"/>
      <c r="R117" s="236"/>
      <c r="S117" s="236"/>
      <c r="T117" s="237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38" t="s">
        <v>166</v>
      </c>
      <c r="AU117" s="238" t="s">
        <v>70</v>
      </c>
      <c r="AV117" s="13" t="s">
        <v>77</v>
      </c>
      <c r="AW117" s="13" t="s">
        <v>31</v>
      </c>
      <c r="AX117" s="13" t="s">
        <v>70</v>
      </c>
      <c r="AY117" s="238" t="s">
        <v>157</v>
      </c>
    </row>
    <row r="118" s="14" customFormat="1">
      <c r="A118" s="14"/>
      <c r="B118" s="239"/>
      <c r="C118" s="240"/>
      <c r="D118" s="230" t="s">
        <v>166</v>
      </c>
      <c r="E118" s="241" t="s">
        <v>19</v>
      </c>
      <c r="F118" s="242" t="s">
        <v>728</v>
      </c>
      <c r="G118" s="240"/>
      <c r="H118" s="243">
        <v>0.55000000000000004</v>
      </c>
      <c r="I118" s="244"/>
      <c r="J118" s="240"/>
      <c r="K118" s="240"/>
      <c r="L118" s="245"/>
      <c r="M118" s="246"/>
      <c r="N118" s="247"/>
      <c r="O118" s="247"/>
      <c r="P118" s="247"/>
      <c r="Q118" s="247"/>
      <c r="R118" s="247"/>
      <c r="S118" s="247"/>
      <c r="T118" s="248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T118" s="249" t="s">
        <v>166</v>
      </c>
      <c r="AU118" s="249" t="s">
        <v>70</v>
      </c>
      <c r="AV118" s="14" t="s">
        <v>79</v>
      </c>
      <c r="AW118" s="14" t="s">
        <v>31</v>
      </c>
      <c r="AX118" s="14" t="s">
        <v>70</v>
      </c>
      <c r="AY118" s="249" t="s">
        <v>157</v>
      </c>
    </row>
    <row r="119" s="13" customFormat="1">
      <c r="A119" s="13"/>
      <c r="B119" s="228"/>
      <c r="C119" s="229"/>
      <c r="D119" s="230" t="s">
        <v>166</v>
      </c>
      <c r="E119" s="231" t="s">
        <v>19</v>
      </c>
      <c r="F119" s="232" t="s">
        <v>730</v>
      </c>
      <c r="G119" s="229"/>
      <c r="H119" s="231" t="s">
        <v>19</v>
      </c>
      <c r="I119" s="233"/>
      <c r="J119" s="229"/>
      <c r="K119" s="229"/>
      <c r="L119" s="234"/>
      <c r="M119" s="235"/>
      <c r="N119" s="236"/>
      <c r="O119" s="236"/>
      <c r="P119" s="236"/>
      <c r="Q119" s="236"/>
      <c r="R119" s="236"/>
      <c r="S119" s="236"/>
      <c r="T119" s="237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38" t="s">
        <v>166</v>
      </c>
      <c r="AU119" s="238" t="s">
        <v>70</v>
      </c>
      <c r="AV119" s="13" t="s">
        <v>77</v>
      </c>
      <c r="AW119" s="13" t="s">
        <v>31</v>
      </c>
      <c r="AX119" s="13" t="s">
        <v>70</v>
      </c>
      <c r="AY119" s="238" t="s">
        <v>157</v>
      </c>
    </row>
    <row r="120" s="14" customFormat="1">
      <c r="A120" s="14"/>
      <c r="B120" s="239"/>
      <c r="C120" s="240"/>
      <c r="D120" s="230" t="s">
        <v>166</v>
      </c>
      <c r="E120" s="241" t="s">
        <v>19</v>
      </c>
      <c r="F120" s="242" t="s">
        <v>731</v>
      </c>
      <c r="G120" s="240"/>
      <c r="H120" s="243">
        <v>0.315</v>
      </c>
      <c r="I120" s="244"/>
      <c r="J120" s="240"/>
      <c r="K120" s="240"/>
      <c r="L120" s="245"/>
      <c r="M120" s="246"/>
      <c r="N120" s="247"/>
      <c r="O120" s="247"/>
      <c r="P120" s="247"/>
      <c r="Q120" s="247"/>
      <c r="R120" s="247"/>
      <c r="S120" s="247"/>
      <c r="T120" s="248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T120" s="249" t="s">
        <v>166</v>
      </c>
      <c r="AU120" s="249" t="s">
        <v>70</v>
      </c>
      <c r="AV120" s="14" t="s">
        <v>79</v>
      </c>
      <c r="AW120" s="14" t="s">
        <v>31</v>
      </c>
      <c r="AX120" s="14" t="s">
        <v>70</v>
      </c>
      <c r="AY120" s="249" t="s">
        <v>157</v>
      </c>
    </row>
    <row r="121" s="15" customFormat="1">
      <c r="A121" s="15"/>
      <c r="B121" s="250"/>
      <c r="C121" s="251"/>
      <c r="D121" s="230" t="s">
        <v>166</v>
      </c>
      <c r="E121" s="252" t="s">
        <v>19</v>
      </c>
      <c r="F121" s="253" t="s">
        <v>169</v>
      </c>
      <c r="G121" s="251"/>
      <c r="H121" s="254">
        <v>7.0099999999999998</v>
      </c>
      <c r="I121" s="255"/>
      <c r="J121" s="251"/>
      <c r="K121" s="251"/>
      <c r="L121" s="256"/>
      <c r="M121" s="257"/>
      <c r="N121" s="258"/>
      <c r="O121" s="258"/>
      <c r="P121" s="258"/>
      <c r="Q121" s="258"/>
      <c r="R121" s="258"/>
      <c r="S121" s="258"/>
      <c r="T121" s="259"/>
      <c r="U121" s="15"/>
      <c r="V121" s="15"/>
      <c r="W121" s="15"/>
      <c r="X121" s="15"/>
      <c r="Y121" s="15"/>
      <c r="Z121" s="15"/>
      <c r="AA121" s="15"/>
      <c r="AB121" s="15"/>
      <c r="AC121" s="15"/>
      <c r="AD121" s="15"/>
      <c r="AE121" s="15"/>
      <c r="AT121" s="260" t="s">
        <v>166</v>
      </c>
      <c r="AU121" s="260" t="s">
        <v>70</v>
      </c>
      <c r="AV121" s="15" t="s">
        <v>164</v>
      </c>
      <c r="AW121" s="15" t="s">
        <v>31</v>
      </c>
      <c r="AX121" s="15" t="s">
        <v>77</v>
      </c>
      <c r="AY121" s="260" t="s">
        <v>157</v>
      </c>
    </row>
    <row r="122" s="2" customFormat="1" ht="55.5" customHeight="1">
      <c r="A122" s="38"/>
      <c r="B122" s="39"/>
      <c r="C122" s="214" t="s">
        <v>79</v>
      </c>
      <c r="D122" s="214" t="s">
        <v>160</v>
      </c>
      <c r="E122" s="215" t="s">
        <v>732</v>
      </c>
      <c r="F122" s="216" t="s">
        <v>733</v>
      </c>
      <c r="G122" s="217" t="s">
        <v>191</v>
      </c>
      <c r="H122" s="218">
        <v>64.790000000000006</v>
      </c>
      <c r="I122" s="219"/>
      <c r="J122" s="220">
        <f>ROUND(I122*H122,2)</f>
        <v>0</v>
      </c>
      <c r="K122" s="221"/>
      <c r="L122" s="44"/>
      <c r="M122" s="222" t="s">
        <v>19</v>
      </c>
      <c r="N122" s="223" t="s">
        <v>41</v>
      </c>
      <c r="O122" s="84"/>
      <c r="P122" s="224">
        <f>O122*H122</f>
        <v>0</v>
      </c>
      <c r="Q122" s="224">
        <v>0</v>
      </c>
      <c r="R122" s="224">
        <f>Q122*H122</f>
        <v>0</v>
      </c>
      <c r="S122" s="224">
        <v>0</v>
      </c>
      <c r="T122" s="225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226" t="s">
        <v>164</v>
      </c>
      <c r="AT122" s="226" t="s">
        <v>160</v>
      </c>
      <c r="AU122" s="226" t="s">
        <v>70</v>
      </c>
      <c r="AY122" s="17" t="s">
        <v>157</v>
      </c>
      <c r="BE122" s="227">
        <f>IF(N122="základní",J122,0)</f>
        <v>0</v>
      </c>
      <c r="BF122" s="227">
        <f>IF(N122="snížená",J122,0)</f>
        <v>0</v>
      </c>
      <c r="BG122" s="227">
        <f>IF(N122="zákl. přenesená",J122,0)</f>
        <v>0</v>
      </c>
      <c r="BH122" s="227">
        <f>IF(N122="sníž. přenesená",J122,0)</f>
        <v>0</v>
      </c>
      <c r="BI122" s="227">
        <f>IF(N122="nulová",J122,0)</f>
        <v>0</v>
      </c>
      <c r="BJ122" s="17" t="s">
        <v>77</v>
      </c>
      <c r="BK122" s="227">
        <f>ROUND(I122*H122,2)</f>
        <v>0</v>
      </c>
      <c r="BL122" s="17" t="s">
        <v>164</v>
      </c>
      <c r="BM122" s="226" t="s">
        <v>734</v>
      </c>
    </row>
    <row r="123" s="13" customFormat="1">
      <c r="A123" s="13"/>
      <c r="B123" s="228"/>
      <c r="C123" s="229"/>
      <c r="D123" s="230" t="s">
        <v>166</v>
      </c>
      <c r="E123" s="231" t="s">
        <v>19</v>
      </c>
      <c r="F123" s="232" t="s">
        <v>735</v>
      </c>
      <c r="G123" s="229"/>
      <c r="H123" s="231" t="s">
        <v>19</v>
      </c>
      <c r="I123" s="233"/>
      <c r="J123" s="229"/>
      <c r="K123" s="229"/>
      <c r="L123" s="234"/>
      <c r="M123" s="235"/>
      <c r="N123" s="236"/>
      <c r="O123" s="236"/>
      <c r="P123" s="236"/>
      <c r="Q123" s="236"/>
      <c r="R123" s="236"/>
      <c r="S123" s="236"/>
      <c r="T123" s="237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38" t="s">
        <v>166</v>
      </c>
      <c r="AU123" s="238" t="s">
        <v>70</v>
      </c>
      <c r="AV123" s="13" t="s">
        <v>77</v>
      </c>
      <c r="AW123" s="13" t="s">
        <v>31</v>
      </c>
      <c r="AX123" s="13" t="s">
        <v>70</v>
      </c>
      <c r="AY123" s="238" t="s">
        <v>157</v>
      </c>
    </row>
    <row r="124" s="14" customFormat="1">
      <c r="A124" s="14"/>
      <c r="B124" s="239"/>
      <c r="C124" s="240"/>
      <c r="D124" s="230" t="s">
        <v>166</v>
      </c>
      <c r="E124" s="241" t="s">
        <v>19</v>
      </c>
      <c r="F124" s="242" t="s">
        <v>736</v>
      </c>
      <c r="G124" s="240"/>
      <c r="H124" s="243">
        <v>64.790000000000006</v>
      </c>
      <c r="I124" s="244"/>
      <c r="J124" s="240"/>
      <c r="K124" s="240"/>
      <c r="L124" s="245"/>
      <c r="M124" s="246"/>
      <c r="N124" s="247"/>
      <c r="O124" s="247"/>
      <c r="P124" s="247"/>
      <c r="Q124" s="247"/>
      <c r="R124" s="247"/>
      <c r="S124" s="247"/>
      <c r="T124" s="248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49" t="s">
        <v>166</v>
      </c>
      <c r="AU124" s="249" t="s">
        <v>70</v>
      </c>
      <c r="AV124" s="14" t="s">
        <v>79</v>
      </c>
      <c r="AW124" s="14" t="s">
        <v>31</v>
      </c>
      <c r="AX124" s="14" t="s">
        <v>77</v>
      </c>
      <c r="AY124" s="249" t="s">
        <v>157</v>
      </c>
    </row>
    <row r="125" s="2" customFormat="1" ht="66.75" customHeight="1">
      <c r="A125" s="38"/>
      <c r="B125" s="39"/>
      <c r="C125" s="214" t="s">
        <v>85</v>
      </c>
      <c r="D125" s="214" t="s">
        <v>160</v>
      </c>
      <c r="E125" s="215" t="s">
        <v>586</v>
      </c>
      <c r="F125" s="216" t="s">
        <v>587</v>
      </c>
      <c r="G125" s="217" t="s">
        <v>191</v>
      </c>
      <c r="H125" s="218">
        <v>174.78</v>
      </c>
      <c r="I125" s="219"/>
      <c r="J125" s="220">
        <f>ROUND(I125*H125,2)</f>
        <v>0</v>
      </c>
      <c r="K125" s="221"/>
      <c r="L125" s="44"/>
      <c r="M125" s="222" t="s">
        <v>19</v>
      </c>
      <c r="N125" s="223" t="s">
        <v>41</v>
      </c>
      <c r="O125" s="84"/>
      <c r="P125" s="224">
        <f>O125*H125</f>
        <v>0</v>
      </c>
      <c r="Q125" s="224">
        <v>0</v>
      </c>
      <c r="R125" s="224">
        <f>Q125*H125</f>
        <v>0</v>
      </c>
      <c r="S125" s="224">
        <v>0</v>
      </c>
      <c r="T125" s="225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26" t="s">
        <v>164</v>
      </c>
      <c r="AT125" s="226" t="s">
        <v>160</v>
      </c>
      <c r="AU125" s="226" t="s">
        <v>70</v>
      </c>
      <c r="AY125" s="17" t="s">
        <v>157</v>
      </c>
      <c r="BE125" s="227">
        <f>IF(N125="základní",J125,0)</f>
        <v>0</v>
      </c>
      <c r="BF125" s="227">
        <f>IF(N125="snížená",J125,0)</f>
        <v>0</v>
      </c>
      <c r="BG125" s="227">
        <f>IF(N125="zákl. přenesená",J125,0)</f>
        <v>0</v>
      </c>
      <c r="BH125" s="227">
        <f>IF(N125="sníž. přenesená",J125,0)</f>
        <v>0</v>
      </c>
      <c r="BI125" s="227">
        <f>IF(N125="nulová",J125,0)</f>
        <v>0</v>
      </c>
      <c r="BJ125" s="17" t="s">
        <v>77</v>
      </c>
      <c r="BK125" s="227">
        <f>ROUND(I125*H125,2)</f>
        <v>0</v>
      </c>
      <c r="BL125" s="17" t="s">
        <v>164</v>
      </c>
      <c r="BM125" s="226" t="s">
        <v>737</v>
      </c>
    </row>
    <row r="126" s="13" customFormat="1">
      <c r="A126" s="13"/>
      <c r="B126" s="228"/>
      <c r="C126" s="229"/>
      <c r="D126" s="230" t="s">
        <v>166</v>
      </c>
      <c r="E126" s="231" t="s">
        <v>19</v>
      </c>
      <c r="F126" s="232" t="s">
        <v>738</v>
      </c>
      <c r="G126" s="229"/>
      <c r="H126" s="231" t="s">
        <v>19</v>
      </c>
      <c r="I126" s="233"/>
      <c r="J126" s="229"/>
      <c r="K126" s="229"/>
      <c r="L126" s="234"/>
      <c r="M126" s="235"/>
      <c r="N126" s="236"/>
      <c r="O126" s="236"/>
      <c r="P126" s="236"/>
      <c r="Q126" s="236"/>
      <c r="R126" s="236"/>
      <c r="S126" s="236"/>
      <c r="T126" s="237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38" t="s">
        <v>166</v>
      </c>
      <c r="AU126" s="238" t="s">
        <v>70</v>
      </c>
      <c r="AV126" s="13" t="s">
        <v>77</v>
      </c>
      <c r="AW126" s="13" t="s">
        <v>31</v>
      </c>
      <c r="AX126" s="13" t="s">
        <v>70</v>
      </c>
      <c r="AY126" s="238" t="s">
        <v>157</v>
      </c>
    </row>
    <row r="127" s="14" customFormat="1">
      <c r="A127" s="14"/>
      <c r="B127" s="239"/>
      <c r="C127" s="240"/>
      <c r="D127" s="230" t="s">
        <v>166</v>
      </c>
      <c r="E127" s="241" t="s">
        <v>19</v>
      </c>
      <c r="F127" s="242" t="s">
        <v>739</v>
      </c>
      <c r="G127" s="240"/>
      <c r="H127" s="243">
        <v>174.78</v>
      </c>
      <c r="I127" s="244"/>
      <c r="J127" s="240"/>
      <c r="K127" s="240"/>
      <c r="L127" s="245"/>
      <c r="M127" s="246"/>
      <c r="N127" s="247"/>
      <c r="O127" s="247"/>
      <c r="P127" s="247"/>
      <c r="Q127" s="247"/>
      <c r="R127" s="247"/>
      <c r="S127" s="247"/>
      <c r="T127" s="248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49" t="s">
        <v>166</v>
      </c>
      <c r="AU127" s="249" t="s">
        <v>70</v>
      </c>
      <c r="AV127" s="14" t="s">
        <v>79</v>
      </c>
      <c r="AW127" s="14" t="s">
        <v>31</v>
      </c>
      <c r="AX127" s="14" t="s">
        <v>77</v>
      </c>
      <c r="AY127" s="249" t="s">
        <v>157</v>
      </c>
    </row>
    <row r="128" s="2" customFormat="1" ht="33" customHeight="1">
      <c r="A128" s="38"/>
      <c r="B128" s="39"/>
      <c r="C128" s="214" t="s">
        <v>164</v>
      </c>
      <c r="D128" s="214" t="s">
        <v>160</v>
      </c>
      <c r="E128" s="215" t="s">
        <v>173</v>
      </c>
      <c r="F128" s="216" t="s">
        <v>174</v>
      </c>
      <c r="G128" s="217" t="s">
        <v>175</v>
      </c>
      <c r="H128" s="218">
        <v>825</v>
      </c>
      <c r="I128" s="219"/>
      <c r="J128" s="220">
        <f>ROUND(I128*H128,2)</f>
        <v>0</v>
      </c>
      <c r="K128" s="221"/>
      <c r="L128" s="44"/>
      <c r="M128" s="222" t="s">
        <v>19</v>
      </c>
      <c r="N128" s="223" t="s">
        <v>41</v>
      </c>
      <c r="O128" s="84"/>
      <c r="P128" s="224">
        <f>O128*H128</f>
        <v>0</v>
      </c>
      <c r="Q128" s="224">
        <v>0</v>
      </c>
      <c r="R128" s="224">
        <f>Q128*H128</f>
        <v>0</v>
      </c>
      <c r="S128" s="224">
        <v>0</v>
      </c>
      <c r="T128" s="225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26" t="s">
        <v>164</v>
      </c>
      <c r="AT128" s="226" t="s">
        <v>160</v>
      </c>
      <c r="AU128" s="226" t="s">
        <v>70</v>
      </c>
      <c r="AY128" s="17" t="s">
        <v>157</v>
      </c>
      <c r="BE128" s="227">
        <f>IF(N128="základní",J128,0)</f>
        <v>0</v>
      </c>
      <c r="BF128" s="227">
        <f>IF(N128="snížená",J128,0)</f>
        <v>0</v>
      </c>
      <c r="BG128" s="227">
        <f>IF(N128="zákl. přenesená",J128,0)</f>
        <v>0</v>
      </c>
      <c r="BH128" s="227">
        <f>IF(N128="sníž. přenesená",J128,0)</f>
        <v>0</v>
      </c>
      <c r="BI128" s="227">
        <f>IF(N128="nulová",J128,0)</f>
        <v>0</v>
      </c>
      <c r="BJ128" s="17" t="s">
        <v>77</v>
      </c>
      <c r="BK128" s="227">
        <f>ROUND(I128*H128,2)</f>
        <v>0</v>
      </c>
      <c r="BL128" s="17" t="s">
        <v>164</v>
      </c>
      <c r="BM128" s="226" t="s">
        <v>740</v>
      </c>
    </row>
    <row r="129" s="14" customFormat="1">
      <c r="A129" s="14"/>
      <c r="B129" s="239"/>
      <c r="C129" s="240"/>
      <c r="D129" s="230" t="s">
        <v>166</v>
      </c>
      <c r="E129" s="241" t="s">
        <v>19</v>
      </c>
      <c r="F129" s="242" t="s">
        <v>741</v>
      </c>
      <c r="G129" s="240"/>
      <c r="H129" s="243">
        <v>825</v>
      </c>
      <c r="I129" s="244"/>
      <c r="J129" s="240"/>
      <c r="K129" s="240"/>
      <c r="L129" s="245"/>
      <c r="M129" s="246"/>
      <c r="N129" s="247"/>
      <c r="O129" s="247"/>
      <c r="P129" s="247"/>
      <c r="Q129" s="247"/>
      <c r="R129" s="247"/>
      <c r="S129" s="247"/>
      <c r="T129" s="248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49" t="s">
        <v>166</v>
      </c>
      <c r="AU129" s="249" t="s">
        <v>70</v>
      </c>
      <c r="AV129" s="14" t="s">
        <v>79</v>
      </c>
      <c r="AW129" s="14" t="s">
        <v>31</v>
      </c>
      <c r="AX129" s="14" t="s">
        <v>77</v>
      </c>
      <c r="AY129" s="249" t="s">
        <v>157</v>
      </c>
    </row>
    <row r="130" s="2" customFormat="1" ht="16.5" customHeight="1">
      <c r="A130" s="38"/>
      <c r="B130" s="39"/>
      <c r="C130" s="261" t="s">
        <v>158</v>
      </c>
      <c r="D130" s="261" t="s">
        <v>178</v>
      </c>
      <c r="E130" s="262" t="s">
        <v>274</v>
      </c>
      <c r="F130" s="263" t="s">
        <v>275</v>
      </c>
      <c r="G130" s="264" t="s">
        <v>181</v>
      </c>
      <c r="H130" s="265">
        <v>1320</v>
      </c>
      <c r="I130" s="266"/>
      <c r="J130" s="267">
        <f>ROUND(I130*H130,2)</f>
        <v>0</v>
      </c>
      <c r="K130" s="268"/>
      <c r="L130" s="269"/>
      <c r="M130" s="270" t="s">
        <v>19</v>
      </c>
      <c r="N130" s="271" t="s">
        <v>41</v>
      </c>
      <c r="O130" s="84"/>
      <c r="P130" s="224">
        <f>O130*H130</f>
        <v>0</v>
      </c>
      <c r="Q130" s="224">
        <v>1</v>
      </c>
      <c r="R130" s="224">
        <f>Q130*H130</f>
        <v>0</v>
      </c>
      <c r="S130" s="224">
        <v>0</v>
      </c>
      <c r="T130" s="225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26" t="s">
        <v>182</v>
      </c>
      <c r="AT130" s="226" t="s">
        <v>178</v>
      </c>
      <c r="AU130" s="226" t="s">
        <v>70</v>
      </c>
      <c r="AY130" s="17" t="s">
        <v>157</v>
      </c>
      <c r="BE130" s="227">
        <f>IF(N130="základní",J130,0)</f>
        <v>0</v>
      </c>
      <c r="BF130" s="227">
        <f>IF(N130="snížená",J130,0)</f>
        <v>0</v>
      </c>
      <c r="BG130" s="227">
        <f>IF(N130="zákl. přenesená",J130,0)</f>
        <v>0</v>
      </c>
      <c r="BH130" s="227">
        <f>IF(N130="sníž. přenesená",J130,0)</f>
        <v>0</v>
      </c>
      <c r="BI130" s="227">
        <f>IF(N130="nulová",J130,0)</f>
        <v>0</v>
      </c>
      <c r="BJ130" s="17" t="s">
        <v>77</v>
      </c>
      <c r="BK130" s="227">
        <f>ROUND(I130*H130,2)</f>
        <v>0</v>
      </c>
      <c r="BL130" s="17" t="s">
        <v>164</v>
      </c>
      <c r="BM130" s="226" t="s">
        <v>742</v>
      </c>
    </row>
    <row r="131" s="14" customFormat="1">
      <c r="A131" s="14"/>
      <c r="B131" s="239"/>
      <c r="C131" s="240"/>
      <c r="D131" s="230" t="s">
        <v>166</v>
      </c>
      <c r="E131" s="241" t="s">
        <v>19</v>
      </c>
      <c r="F131" s="242" t="s">
        <v>743</v>
      </c>
      <c r="G131" s="240"/>
      <c r="H131" s="243">
        <v>1320</v>
      </c>
      <c r="I131" s="244"/>
      <c r="J131" s="240"/>
      <c r="K131" s="240"/>
      <c r="L131" s="245"/>
      <c r="M131" s="246"/>
      <c r="N131" s="247"/>
      <c r="O131" s="247"/>
      <c r="P131" s="247"/>
      <c r="Q131" s="247"/>
      <c r="R131" s="247"/>
      <c r="S131" s="247"/>
      <c r="T131" s="248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49" t="s">
        <v>166</v>
      </c>
      <c r="AU131" s="249" t="s">
        <v>70</v>
      </c>
      <c r="AV131" s="14" t="s">
        <v>79</v>
      </c>
      <c r="AW131" s="14" t="s">
        <v>31</v>
      </c>
      <c r="AX131" s="14" t="s">
        <v>77</v>
      </c>
      <c r="AY131" s="249" t="s">
        <v>157</v>
      </c>
    </row>
    <row r="132" s="2" customFormat="1" ht="21.75" customHeight="1">
      <c r="A132" s="38"/>
      <c r="B132" s="39"/>
      <c r="C132" s="214" t="s">
        <v>188</v>
      </c>
      <c r="D132" s="214" t="s">
        <v>160</v>
      </c>
      <c r="E132" s="215" t="s">
        <v>596</v>
      </c>
      <c r="F132" s="216" t="s">
        <v>597</v>
      </c>
      <c r="G132" s="217" t="s">
        <v>212</v>
      </c>
      <c r="H132" s="218">
        <v>10</v>
      </c>
      <c r="I132" s="219"/>
      <c r="J132" s="220">
        <f>ROUND(I132*H132,2)</f>
        <v>0</v>
      </c>
      <c r="K132" s="221"/>
      <c r="L132" s="44"/>
      <c r="M132" s="222" t="s">
        <v>19</v>
      </c>
      <c r="N132" s="223" t="s">
        <v>41</v>
      </c>
      <c r="O132" s="84"/>
      <c r="P132" s="224">
        <f>O132*H132</f>
        <v>0</v>
      </c>
      <c r="Q132" s="224">
        <v>0</v>
      </c>
      <c r="R132" s="224">
        <f>Q132*H132</f>
        <v>0</v>
      </c>
      <c r="S132" s="224">
        <v>0</v>
      </c>
      <c r="T132" s="225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26" t="s">
        <v>164</v>
      </c>
      <c r="AT132" s="226" t="s">
        <v>160</v>
      </c>
      <c r="AU132" s="226" t="s">
        <v>70</v>
      </c>
      <c r="AY132" s="17" t="s">
        <v>157</v>
      </c>
      <c r="BE132" s="227">
        <f>IF(N132="základní",J132,0)</f>
        <v>0</v>
      </c>
      <c r="BF132" s="227">
        <f>IF(N132="snížená",J132,0)</f>
        <v>0</v>
      </c>
      <c r="BG132" s="227">
        <f>IF(N132="zákl. přenesená",J132,0)</f>
        <v>0</v>
      </c>
      <c r="BH132" s="227">
        <f>IF(N132="sníž. přenesená",J132,0)</f>
        <v>0</v>
      </c>
      <c r="BI132" s="227">
        <f>IF(N132="nulová",J132,0)</f>
        <v>0</v>
      </c>
      <c r="BJ132" s="17" t="s">
        <v>77</v>
      </c>
      <c r="BK132" s="227">
        <f>ROUND(I132*H132,2)</f>
        <v>0</v>
      </c>
      <c r="BL132" s="17" t="s">
        <v>164</v>
      </c>
      <c r="BM132" s="226" t="s">
        <v>744</v>
      </c>
    </row>
    <row r="133" s="2" customFormat="1" ht="16.5" customHeight="1">
      <c r="A133" s="38"/>
      <c r="B133" s="39"/>
      <c r="C133" s="214" t="s">
        <v>193</v>
      </c>
      <c r="D133" s="214" t="s">
        <v>160</v>
      </c>
      <c r="E133" s="215" t="s">
        <v>221</v>
      </c>
      <c r="F133" s="216" t="s">
        <v>222</v>
      </c>
      <c r="G133" s="217" t="s">
        <v>212</v>
      </c>
      <c r="H133" s="218">
        <v>2</v>
      </c>
      <c r="I133" s="219"/>
      <c r="J133" s="220">
        <f>ROUND(I133*H133,2)</f>
        <v>0</v>
      </c>
      <c r="K133" s="221"/>
      <c r="L133" s="44"/>
      <c r="M133" s="222" t="s">
        <v>19</v>
      </c>
      <c r="N133" s="223" t="s">
        <v>41</v>
      </c>
      <c r="O133" s="84"/>
      <c r="P133" s="224">
        <f>O133*H133</f>
        <v>0</v>
      </c>
      <c r="Q133" s="224">
        <v>0</v>
      </c>
      <c r="R133" s="224">
        <f>Q133*H133</f>
        <v>0</v>
      </c>
      <c r="S133" s="224">
        <v>0</v>
      </c>
      <c r="T133" s="225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26" t="s">
        <v>164</v>
      </c>
      <c r="AT133" s="226" t="s">
        <v>160</v>
      </c>
      <c r="AU133" s="226" t="s">
        <v>70</v>
      </c>
      <c r="AY133" s="17" t="s">
        <v>157</v>
      </c>
      <c r="BE133" s="227">
        <f>IF(N133="základní",J133,0)</f>
        <v>0</v>
      </c>
      <c r="BF133" s="227">
        <f>IF(N133="snížená",J133,0)</f>
        <v>0</v>
      </c>
      <c r="BG133" s="227">
        <f>IF(N133="zákl. přenesená",J133,0)</f>
        <v>0</v>
      </c>
      <c r="BH133" s="227">
        <f>IF(N133="sníž. přenesená",J133,0)</f>
        <v>0</v>
      </c>
      <c r="BI133" s="227">
        <f>IF(N133="nulová",J133,0)</f>
        <v>0</v>
      </c>
      <c r="BJ133" s="17" t="s">
        <v>77</v>
      </c>
      <c r="BK133" s="227">
        <f>ROUND(I133*H133,2)</f>
        <v>0</v>
      </c>
      <c r="BL133" s="17" t="s">
        <v>164</v>
      </c>
      <c r="BM133" s="226" t="s">
        <v>745</v>
      </c>
    </row>
    <row r="134" s="2" customFormat="1" ht="16.5" customHeight="1">
      <c r="A134" s="38"/>
      <c r="B134" s="39"/>
      <c r="C134" s="214" t="s">
        <v>182</v>
      </c>
      <c r="D134" s="214" t="s">
        <v>160</v>
      </c>
      <c r="E134" s="215" t="s">
        <v>225</v>
      </c>
      <c r="F134" s="216" t="s">
        <v>226</v>
      </c>
      <c r="G134" s="217" t="s">
        <v>212</v>
      </c>
      <c r="H134" s="218">
        <v>2</v>
      </c>
      <c r="I134" s="219"/>
      <c r="J134" s="220">
        <f>ROUND(I134*H134,2)</f>
        <v>0</v>
      </c>
      <c r="K134" s="221"/>
      <c r="L134" s="44"/>
      <c r="M134" s="222" t="s">
        <v>19</v>
      </c>
      <c r="N134" s="223" t="s">
        <v>41</v>
      </c>
      <c r="O134" s="84"/>
      <c r="P134" s="224">
        <f>O134*H134</f>
        <v>0</v>
      </c>
      <c r="Q134" s="224">
        <v>0</v>
      </c>
      <c r="R134" s="224">
        <f>Q134*H134</f>
        <v>0</v>
      </c>
      <c r="S134" s="224">
        <v>0</v>
      </c>
      <c r="T134" s="225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26" t="s">
        <v>164</v>
      </c>
      <c r="AT134" s="226" t="s">
        <v>160</v>
      </c>
      <c r="AU134" s="226" t="s">
        <v>70</v>
      </c>
      <c r="AY134" s="17" t="s">
        <v>157</v>
      </c>
      <c r="BE134" s="227">
        <f>IF(N134="základní",J134,0)</f>
        <v>0</v>
      </c>
      <c r="BF134" s="227">
        <f>IF(N134="snížená",J134,0)</f>
        <v>0</v>
      </c>
      <c r="BG134" s="227">
        <f>IF(N134="zákl. přenesená",J134,0)</f>
        <v>0</v>
      </c>
      <c r="BH134" s="227">
        <f>IF(N134="sníž. přenesená",J134,0)</f>
        <v>0</v>
      </c>
      <c r="BI134" s="227">
        <f>IF(N134="nulová",J134,0)</f>
        <v>0</v>
      </c>
      <c r="BJ134" s="17" t="s">
        <v>77</v>
      </c>
      <c r="BK134" s="227">
        <f>ROUND(I134*H134,2)</f>
        <v>0</v>
      </c>
      <c r="BL134" s="17" t="s">
        <v>164</v>
      </c>
      <c r="BM134" s="226" t="s">
        <v>746</v>
      </c>
    </row>
    <row r="135" s="2" customFormat="1" ht="33" customHeight="1">
      <c r="A135" s="38"/>
      <c r="B135" s="39"/>
      <c r="C135" s="214" t="s">
        <v>201</v>
      </c>
      <c r="D135" s="214" t="s">
        <v>160</v>
      </c>
      <c r="E135" s="215" t="s">
        <v>194</v>
      </c>
      <c r="F135" s="216" t="s">
        <v>195</v>
      </c>
      <c r="G135" s="217" t="s">
        <v>191</v>
      </c>
      <c r="H135" s="218">
        <v>12.6</v>
      </c>
      <c r="I135" s="219"/>
      <c r="J135" s="220">
        <f>ROUND(I135*H135,2)</f>
        <v>0</v>
      </c>
      <c r="K135" s="221"/>
      <c r="L135" s="44"/>
      <c r="M135" s="222" t="s">
        <v>19</v>
      </c>
      <c r="N135" s="223" t="s">
        <v>41</v>
      </c>
      <c r="O135" s="84"/>
      <c r="P135" s="224">
        <f>O135*H135</f>
        <v>0</v>
      </c>
      <c r="Q135" s="224">
        <v>0</v>
      </c>
      <c r="R135" s="224">
        <f>Q135*H135</f>
        <v>0</v>
      </c>
      <c r="S135" s="224">
        <v>0</v>
      </c>
      <c r="T135" s="225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26" t="s">
        <v>164</v>
      </c>
      <c r="AT135" s="226" t="s">
        <v>160</v>
      </c>
      <c r="AU135" s="226" t="s">
        <v>70</v>
      </c>
      <c r="AY135" s="17" t="s">
        <v>157</v>
      </c>
      <c r="BE135" s="227">
        <f>IF(N135="základní",J135,0)</f>
        <v>0</v>
      </c>
      <c r="BF135" s="227">
        <f>IF(N135="snížená",J135,0)</f>
        <v>0</v>
      </c>
      <c r="BG135" s="227">
        <f>IF(N135="zákl. přenesená",J135,0)</f>
        <v>0</v>
      </c>
      <c r="BH135" s="227">
        <f>IF(N135="sníž. přenesená",J135,0)</f>
        <v>0</v>
      </c>
      <c r="BI135" s="227">
        <f>IF(N135="nulová",J135,0)</f>
        <v>0</v>
      </c>
      <c r="BJ135" s="17" t="s">
        <v>77</v>
      </c>
      <c r="BK135" s="227">
        <f>ROUND(I135*H135,2)</f>
        <v>0</v>
      </c>
      <c r="BL135" s="17" t="s">
        <v>164</v>
      </c>
      <c r="BM135" s="226" t="s">
        <v>747</v>
      </c>
    </row>
    <row r="136" s="14" customFormat="1">
      <c r="A136" s="14"/>
      <c r="B136" s="239"/>
      <c r="C136" s="240"/>
      <c r="D136" s="230" t="s">
        <v>166</v>
      </c>
      <c r="E136" s="241" t="s">
        <v>19</v>
      </c>
      <c r="F136" s="242" t="s">
        <v>748</v>
      </c>
      <c r="G136" s="240"/>
      <c r="H136" s="243">
        <v>12.6</v>
      </c>
      <c r="I136" s="244"/>
      <c r="J136" s="240"/>
      <c r="K136" s="240"/>
      <c r="L136" s="245"/>
      <c r="M136" s="246"/>
      <c r="N136" s="247"/>
      <c r="O136" s="247"/>
      <c r="P136" s="247"/>
      <c r="Q136" s="247"/>
      <c r="R136" s="247"/>
      <c r="S136" s="247"/>
      <c r="T136" s="248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49" t="s">
        <v>166</v>
      </c>
      <c r="AU136" s="249" t="s">
        <v>70</v>
      </c>
      <c r="AV136" s="14" t="s">
        <v>79</v>
      </c>
      <c r="AW136" s="14" t="s">
        <v>31</v>
      </c>
      <c r="AX136" s="14" t="s">
        <v>77</v>
      </c>
      <c r="AY136" s="249" t="s">
        <v>157</v>
      </c>
    </row>
    <row r="137" s="2" customFormat="1" ht="33" customHeight="1">
      <c r="A137" s="38"/>
      <c r="B137" s="39"/>
      <c r="C137" s="214" t="s">
        <v>111</v>
      </c>
      <c r="D137" s="214" t="s">
        <v>160</v>
      </c>
      <c r="E137" s="215" t="s">
        <v>198</v>
      </c>
      <c r="F137" s="216" t="s">
        <v>199</v>
      </c>
      <c r="G137" s="217" t="s">
        <v>191</v>
      </c>
      <c r="H137" s="218">
        <v>12.6</v>
      </c>
      <c r="I137" s="219"/>
      <c r="J137" s="220">
        <f>ROUND(I137*H137,2)</f>
        <v>0</v>
      </c>
      <c r="K137" s="221"/>
      <c r="L137" s="44"/>
      <c r="M137" s="222" t="s">
        <v>19</v>
      </c>
      <c r="N137" s="223" t="s">
        <v>41</v>
      </c>
      <c r="O137" s="84"/>
      <c r="P137" s="224">
        <f>O137*H137</f>
        <v>0</v>
      </c>
      <c r="Q137" s="224">
        <v>0</v>
      </c>
      <c r="R137" s="224">
        <f>Q137*H137</f>
        <v>0</v>
      </c>
      <c r="S137" s="224">
        <v>0</v>
      </c>
      <c r="T137" s="225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26" t="s">
        <v>164</v>
      </c>
      <c r="AT137" s="226" t="s">
        <v>160</v>
      </c>
      <c r="AU137" s="226" t="s">
        <v>70</v>
      </c>
      <c r="AY137" s="17" t="s">
        <v>157</v>
      </c>
      <c r="BE137" s="227">
        <f>IF(N137="základní",J137,0)</f>
        <v>0</v>
      </c>
      <c r="BF137" s="227">
        <f>IF(N137="snížená",J137,0)</f>
        <v>0</v>
      </c>
      <c r="BG137" s="227">
        <f>IF(N137="zákl. přenesená",J137,0)</f>
        <v>0</v>
      </c>
      <c r="BH137" s="227">
        <f>IF(N137="sníž. přenesená",J137,0)</f>
        <v>0</v>
      </c>
      <c r="BI137" s="227">
        <f>IF(N137="nulová",J137,0)</f>
        <v>0</v>
      </c>
      <c r="BJ137" s="17" t="s">
        <v>77</v>
      </c>
      <c r="BK137" s="227">
        <f>ROUND(I137*H137,2)</f>
        <v>0</v>
      </c>
      <c r="BL137" s="17" t="s">
        <v>164</v>
      </c>
      <c r="BM137" s="226" t="s">
        <v>749</v>
      </c>
    </row>
    <row r="138" s="14" customFormat="1">
      <c r="A138" s="14"/>
      <c r="B138" s="239"/>
      <c r="C138" s="240"/>
      <c r="D138" s="230" t="s">
        <v>166</v>
      </c>
      <c r="E138" s="241" t="s">
        <v>19</v>
      </c>
      <c r="F138" s="242" t="s">
        <v>748</v>
      </c>
      <c r="G138" s="240"/>
      <c r="H138" s="243">
        <v>12.6</v>
      </c>
      <c r="I138" s="244"/>
      <c r="J138" s="240"/>
      <c r="K138" s="240"/>
      <c r="L138" s="245"/>
      <c r="M138" s="246"/>
      <c r="N138" s="247"/>
      <c r="O138" s="247"/>
      <c r="P138" s="247"/>
      <c r="Q138" s="247"/>
      <c r="R138" s="247"/>
      <c r="S138" s="247"/>
      <c r="T138" s="248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49" t="s">
        <v>166</v>
      </c>
      <c r="AU138" s="249" t="s">
        <v>70</v>
      </c>
      <c r="AV138" s="14" t="s">
        <v>79</v>
      </c>
      <c r="AW138" s="14" t="s">
        <v>31</v>
      </c>
      <c r="AX138" s="14" t="s">
        <v>77</v>
      </c>
      <c r="AY138" s="249" t="s">
        <v>157</v>
      </c>
    </row>
    <row r="139" s="2" customFormat="1" ht="21.75" customHeight="1">
      <c r="A139" s="38"/>
      <c r="B139" s="39"/>
      <c r="C139" s="214" t="s">
        <v>209</v>
      </c>
      <c r="D139" s="214" t="s">
        <v>160</v>
      </c>
      <c r="E139" s="215" t="s">
        <v>750</v>
      </c>
      <c r="F139" s="216" t="s">
        <v>751</v>
      </c>
      <c r="G139" s="217" t="s">
        <v>191</v>
      </c>
      <c r="H139" s="218">
        <v>18</v>
      </c>
      <c r="I139" s="219"/>
      <c r="J139" s="220">
        <f>ROUND(I139*H139,2)</f>
        <v>0</v>
      </c>
      <c r="K139" s="221"/>
      <c r="L139" s="44"/>
      <c r="M139" s="222" t="s">
        <v>19</v>
      </c>
      <c r="N139" s="223" t="s">
        <v>41</v>
      </c>
      <c r="O139" s="84"/>
      <c r="P139" s="224">
        <f>O139*H139</f>
        <v>0</v>
      </c>
      <c r="Q139" s="224">
        <v>0</v>
      </c>
      <c r="R139" s="224">
        <f>Q139*H139</f>
        <v>0</v>
      </c>
      <c r="S139" s="224">
        <v>0</v>
      </c>
      <c r="T139" s="225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26" t="s">
        <v>164</v>
      </c>
      <c r="AT139" s="226" t="s">
        <v>160</v>
      </c>
      <c r="AU139" s="226" t="s">
        <v>70</v>
      </c>
      <c r="AY139" s="17" t="s">
        <v>157</v>
      </c>
      <c r="BE139" s="227">
        <f>IF(N139="základní",J139,0)</f>
        <v>0</v>
      </c>
      <c r="BF139" s="227">
        <f>IF(N139="snížená",J139,0)</f>
        <v>0</v>
      </c>
      <c r="BG139" s="227">
        <f>IF(N139="zákl. přenesená",J139,0)</f>
        <v>0</v>
      </c>
      <c r="BH139" s="227">
        <f>IF(N139="sníž. přenesená",J139,0)</f>
        <v>0</v>
      </c>
      <c r="BI139" s="227">
        <f>IF(N139="nulová",J139,0)</f>
        <v>0</v>
      </c>
      <c r="BJ139" s="17" t="s">
        <v>77</v>
      </c>
      <c r="BK139" s="227">
        <f>ROUND(I139*H139,2)</f>
        <v>0</v>
      </c>
      <c r="BL139" s="17" t="s">
        <v>164</v>
      </c>
      <c r="BM139" s="226" t="s">
        <v>752</v>
      </c>
    </row>
    <row r="140" s="14" customFormat="1">
      <c r="A140" s="14"/>
      <c r="B140" s="239"/>
      <c r="C140" s="240"/>
      <c r="D140" s="230" t="s">
        <v>166</v>
      </c>
      <c r="E140" s="241" t="s">
        <v>19</v>
      </c>
      <c r="F140" s="242" t="s">
        <v>753</v>
      </c>
      <c r="G140" s="240"/>
      <c r="H140" s="243">
        <v>18</v>
      </c>
      <c r="I140" s="244"/>
      <c r="J140" s="240"/>
      <c r="K140" s="240"/>
      <c r="L140" s="245"/>
      <c r="M140" s="246"/>
      <c r="N140" s="247"/>
      <c r="O140" s="247"/>
      <c r="P140" s="247"/>
      <c r="Q140" s="247"/>
      <c r="R140" s="247"/>
      <c r="S140" s="247"/>
      <c r="T140" s="248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49" t="s">
        <v>166</v>
      </c>
      <c r="AU140" s="249" t="s">
        <v>70</v>
      </c>
      <c r="AV140" s="14" t="s">
        <v>79</v>
      </c>
      <c r="AW140" s="14" t="s">
        <v>31</v>
      </c>
      <c r="AX140" s="14" t="s">
        <v>77</v>
      </c>
      <c r="AY140" s="249" t="s">
        <v>157</v>
      </c>
    </row>
    <row r="141" s="2" customFormat="1" ht="33" customHeight="1">
      <c r="A141" s="38"/>
      <c r="B141" s="39"/>
      <c r="C141" s="214" t="s">
        <v>216</v>
      </c>
      <c r="D141" s="214" t="s">
        <v>160</v>
      </c>
      <c r="E141" s="215" t="s">
        <v>754</v>
      </c>
      <c r="F141" s="216" t="s">
        <v>755</v>
      </c>
      <c r="G141" s="217" t="s">
        <v>191</v>
      </c>
      <c r="H141" s="218">
        <v>18</v>
      </c>
      <c r="I141" s="219"/>
      <c r="J141" s="220">
        <f>ROUND(I141*H141,2)</f>
        <v>0</v>
      </c>
      <c r="K141" s="221"/>
      <c r="L141" s="44"/>
      <c r="M141" s="222" t="s">
        <v>19</v>
      </c>
      <c r="N141" s="223" t="s">
        <v>41</v>
      </c>
      <c r="O141" s="84"/>
      <c r="P141" s="224">
        <f>O141*H141</f>
        <v>0</v>
      </c>
      <c r="Q141" s="224">
        <v>0</v>
      </c>
      <c r="R141" s="224">
        <f>Q141*H141</f>
        <v>0</v>
      </c>
      <c r="S141" s="224">
        <v>0</v>
      </c>
      <c r="T141" s="225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26" t="s">
        <v>164</v>
      </c>
      <c r="AT141" s="226" t="s">
        <v>160</v>
      </c>
      <c r="AU141" s="226" t="s">
        <v>70</v>
      </c>
      <c r="AY141" s="17" t="s">
        <v>157</v>
      </c>
      <c r="BE141" s="227">
        <f>IF(N141="základní",J141,0)</f>
        <v>0</v>
      </c>
      <c r="BF141" s="227">
        <f>IF(N141="snížená",J141,0)</f>
        <v>0</v>
      </c>
      <c r="BG141" s="227">
        <f>IF(N141="zákl. přenesená",J141,0)</f>
        <v>0</v>
      </c>
      <c r="BH141" s="227">
        <f>IF(N141="sníž. přenesená",J141,0)</f>
        <v>0</v>
      </c>
      <c r="BI141" s="227">
        <f>IF(N141="nulová",J141,0)</f>
        <v>0</v>
      </c>
      <c r="BJ141" s="17" t="s">
        <v>77</v>
      </c>
      <c r="BK141" s="227">
        <f>ROUND(I141*H141,2)</f>
        <v>0</v>
      </c>
      <c r="BL141" s="17" t="s">
        <v>164</v>
      </c>
      <c r="BM141" s="226" t="s">
        <v>756</v>
      </c>
    </row>
    <row r="142" s="14" customFormat="1">
      <c r="A142" s="14"/>
      <c r="B142" s="239"/>
      <c r="C142" s="240"/>
      <c r="D142" s="230" t="s">
        <v>166</v>
      </c>
      <c r="E142" s="241" t="s">
        <v>19</v>
      </c>
      <c r="F142" s="242" t="s">
        <v>753</v>
      </c>
      <c r="G142" s="240"/>
      <c r="H142" s="243">
        <v>18</v>
      </c>
      <c r="I142" s="244"/>
      <c r="J142" s="240"/>
      <c r="K142" s="240"/>
      <c r="L142" s="245"/>
      <c r="M142" s="246"/>
      <c r="N142" s="247"/>
      <c r="O142" s="247"/>
      <c r="P142" s="247"/>
      <c r="Q142" s="247"/>
      <c r="R142" s="247"/>
      <c r="S142" s="247"/>
      <c r="T142" s="248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49" t="s">
        <v>166</v>
      </c>
      <c r="AU142" s="249" t="s">
        <v>70</v>
      </c>
      <c r="AV142" s="14" t="s">
        <v>79</v>
      </c>
      <c r="AW142" s="14" t="s">
        <v>31</v>
      </c>
      <c r="AX142" s="14" t="s">
        <v>77</v>
      </c>
      <c r="AY142" s="249" t="s">
        <v>157</v>
      </c>
    </row>
    <row r="143" s="2" customFormat="1" ht="21.75" customHeight="1">
      <c r="A143" s="38"/>
      <c r="B143" s="39"/>
      <c r="C143" s="214" t="s">
        <v>220</v>
      </c>
      <c r="D143" s="214" t="s">
        <v>160</v>
      </c>
      <c r="E143" s="215" t="s">
        <v>601</v>
      </c>
      <c r="F143" s="216" t="s">
        <v>602</v>
      </c>
      <c r="G143" s="217" t="s">
        <v>212</v>
      </c>
      <c r="H143" s="218">
        <v>10</v>
      </c>
      <c r="I143" s="219"/>
      <c r="J143" s="220">
        <f>ROUND(I143*H143,2)</f>
        <v>0</v>
      </c>
      <c r="K143" s="221"/>
      <c r="L143" s="44"/>
      <c r="M143" s="222" t="s">
        <v>19</v>
      </c>
      <c r="N143" s="223" t="s">
        <v>41</v>
      </c>
      <c r="O143" s="84"/>
      <c r="P143" s="224">
        <f>O143*H143</f>
        <v>0</v>
      </c>
      <c r="Q143" s="224">
        <v>0</v>
      </c>
      <c r="R143" s="224">
        <f>Q143*H143</f>
        <v>0</v>
      </c>
      <c r="S143" s="224">
        <v>0</v>
      </c>
      <c r="T143" s="225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26" t="s">
        <v>164</v>
      </c>
      <c r="AT143" s="226" t="s">
        <v>160</v>
      </c>
      <c r="AU143" s="226" t="s">
        <v>70</v>
      </c>
      <c r="AY143" s="17" t="s">
        <v>157</v>
      </c>
      <c r="BE143" s="227">
        <f>IF(N143="základní",J143,0)</f>
        <v>0</v>
      </c>
      <c r="BF143" s="227">
        <f>IF(N143="snížená",J143,0)</f>
        <v>0</v>
      </c>
      <c r="BG143" s="227">
        <f>IF(N143="zákl. přenesená",J143,0)</f>
        <v>0</v>
      </c>
      <c r="BH143" s="227">
        <f>IF(N143="sníž. přenesená",J143,0)</f>
        <v>0</v>
      </c>
      <c r="BI143" s="227">
        <f>IF(N143="nulová",J143,0)</f>
        <v>0</v>
      </c>
      <c r="BJ143" s="17" t="s">
        <v>77</v>
      </c>
      <c r="BK143" s="227">
        <f>ROUND(I143*H143,2)</f>
        <v>0</v>
      </c>
      <c r="BL143" s="17" t="s">
        <v>164</v>
      </c>
      <c r="BM143" s="226" t="s">
        <v>757</v>
      </c>
    </row>
    <row r="144" s="14" customFormat="1">
      <c r="A144" s="14"/>
      <c r="B144" s="239"/>
      <c r="C144" s="240"/>
      <c r="D144" s="230" t="s">
        <v>166</v>
      </c>
      <c r="E144" s="241" t="s">
        <v>19</v>
      </c>
      <c r="F144" s="242" t="s">
        <v>758</v>
      </c>
      <c r="G144" s="240"/>
      <c r="H144" s="243">
        <v>10</v>
      </c>
      <c r="I144" s="244"/>
      <c r="J144" s="240"/>
      <c r="K144" s="240"/>
      <c r="L144" s="245"/>
      <c r="M144" s="246"/>
      <c r="N144" s="247"/>
      <c r="O144" s="247"/>
      <c r="P144" s="247"/>
      <c r="Q144" s="247"/>
      <c r="R144" s="247"/>
      <c r="S144" s="247"/>
      <c r="T144" s="248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49" t="s">
        <v>166</v>
      </c>
      <c r="AU144" s="249" t="s">
        <v>70</v>
      </c>
      <c r="AV144" s="14" t="s">
        <v>79</v>
      </c>
      <c r="AW144" s="14" t="s">
        <v>31</v>
      </c>
      <c r="AX144" s="14" t="s">
        <v>77</v>
      </c>
      <c r="AY144" s="249" t="s">
        <v>157</v>
      </c>
    </row>
    <row r="145" s="2" customFormat="1" ht="33" customHeight="1">
      <c r="A145" s="38"/>
      <c r="B145" s="39"/>
      <c r="C145" s="214" t="s">
        <v>224</v>
      </c>
      <c r="D145" s="214" t="s">
        <v>160</v>
      </c>
      <c r="E145" s="215" t="s">
        <v>614</v>
      </c>
      <c r="F145" s="216" t="s">
        <v>615</v>
      </c>
      <c r="G145" s="217" t="s">
        <v>212</v>
      </c>
      <c r="H145" s="218">
        <v>15</v>
      </c>
      <c r="I145" s="219"/>
      <c r="J145" s="220">
        <f>ROUND(I145*H145,2)</f>
        <v>0</v>
      </c>
      <c r="K145" s="221"/>
      <c r="L145" s="44"/>
      <c r="M145" s="222" t="s">
        <v>19</v>
      </c>
      <c r="N145" s="223" t="s">
        <v>41</v>
      </c>
      <c r="O145" s="84"/>
      <c r="P145" s="224">
        <f>O145*H145</f>
        <v>0</v>
      </c>
      <c r="Q145" s="224">
        <v>0</v>
      </c>
      <c r="R145" s="224">
        <f>Q145*H145</f>
        <v>0</v>
      </c>
      <c r="S145" s="224">
        <v>0</v>
      </c>
      <c r="T145" s="225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26" t="s">
        <v>164</v>
      </c>
      <c r="AT145" s="226" t="s">
        <v>160</v>
      </c>
      <c r="AU145" s="226" t="s">
        <v>70</v>
      </c>
      <c r="AY145" s="17" t="s">
        <v>157</v>
      </c>
      <c r="BE145" s="227">
        <f>IF(N145="základní",J145,0)</f>
        <v>0</v>
      </c>
      <c r="BF145" s="227">
        <f>IF(N145="snížená",J145,0)</f>
        <v>0</v>
      </c>
      <c r="BG145" s="227">
        <f>IF(N145="zákl. přenesená",J145,0)</f>
        <v>0</v>
      </c>
      <c r="BH145" s="227">
        <f>IF(N145="sníž. přenesená",J145,0)</f>
        <v>0</v>
      </c>
      <c r="BI145" s="227">
        <f>IF(N145="nulová",J145,0)</f>
        <v>0</v>
      </c>
      <c r="BJ145" s="17" t="s">
        <v>77</v>
      </c>
      <c r="BK145" s="227">
        <f>ROUND(I145*H145,2)</f>
        <v>0</v>
      </c>
      <c r="BL145" s="17" t="s">
        <v>164</v>
      </c>
      <c r="BM145" s="226" t="s">
        <v>759</v>
      </c>
    </row>
    <row r="146" s="14" customFormat="1">
      <c r="A146" s="14"/>
      <c r="B146" s="239"/>
      <c r="C146" s="240"/>
      <c r="D146" s="230" t="s">
        <v>166</v>
      </c>
      <c r="E146" s="241" t="s">
        <v>19</v>
      </c>
      <c r="F146" s="242" t="s">
        <v>760</v>
      </c>
      <c r="G146" s="240"/>
      <c r="H146" s="243">
        <v>5</v>
      </c>
      <c r="I146" s="244"/>
      <c r="J146" s="240"/>
      <c r="K146" s="240"/>
      <c r="L146" s="245"/>
      <c r="M146" s="246"/>
      <c r="N146" s="247"/>
      <c r="O146" s="247"/>
      <c r="P146" s="247"/>
      <c r="Q146" s="247"/>
      <c r="R146" s="247"/>
      <c r="S146" s="247"/>
      <c r="T146" s="248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49" t="s">
        <v>166</v>
      </c>
      <c r="AU146" s="249" t="s">
        <v>70</v>
      </c>
      <c r="AV146" s="14" t="s">
        <v>79</v>
      </c>
      <c r="AW146" s="14" t="s">
        <v>31</v>
      </c>
      <c r="AX146" s="14" t="s">
        <v>70</v>
      </c>
      <c r="AY146" s="249" t="s">
        <v>157</v>
      </c>
    </row>
    <row r="147" s="14" customFormat="1">
      <c r="A147" s="14"/>
      <c r="B147" s="239"/>
      <c r="C147" s="240"/>
      <c r="D147" s="230" t="s">
        <v>166</v>
      </c>
      <c r="E147" s="241" t="s">
        <v>19</v>
      </c>
      <c r="F147" s="242" t="s">
        <v>758</v>
      </c>
      <c r="G147" s="240"/>
      <c r="H147" s="243">
        <v>10</v>
      </c>
      <c r="I147" s="244"/>
      <c r="J147" s="240"/>
      <c r="K147" s="240"/>
      <c r="L147" s="245"/>
      <c r="M147" s="246"/>
      <c r="N147" s="247"/>
      <c r="O147" s="247"/>
      <c r="P147" s="247"/>
      <c r="Q147" s="247"/>
      <c r="R147" s="247"/>
      <c r="S147" s="247"/>
      <c r="T147" s="248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49" t="s">
        <v>166</v>
      </c>
      <c r="AU147" s="249" t="s">
        <v>70</v>
      </c>
      <c r="AV147" s="14" t="s">
        <v>79</v>
      </c>
      <c r="AW147" s="14" t="s">
        <v>31</v>
      </c>
      <c r="AX147" s="14" t="s">
        <v>70</v>
      </c>
      <c r="AY147" s="249" t="s">
        <v>157</v>
      </c>
    </row>
    <row r="148" s="15" customFormat="1">
      <c r="A148" s="15"/>
      <c r="B148" s="250"/>
      <c r="C148" s="251"/>
      <c r="D148" s="230" t="s">
        <v>166</v>
      </c>
      <c r="E148" s="252" t="s">
        <v>19</v>
      </c>
      <c r="F148" s="253" t="s">
        <v>169</v>
      </c>
      <c r="G148" s="251"/>
      <c r="H148" s="254">
        <v>15</v>
      </c>
      <c r="I148" s="255"/>
      <c r="J148" s="251"/>
      <c r="K148" s="251"/>
      <c r="L148" s="256"/>
      <c r="M148" s="257"/>
      <c r="N148" s="258"/>
      <c r="O148" s="258"/>
      <c r="P148" s="258"/>
      <c r="Q148" s="258"/>
      <c r="R148" s="258"/>
      <c r="S148" s="258"/>
      <c r="T148" s="259"/>
      <c r="U148" s="15"/>
      <c r="V148" s="15"/>
      <c r="W148" s="15"/>
      <c r="X148" s="15"/>
      <c r="Y148" s="15"/>
      <c r="Z148" s="15"/>
      <c r="AA148" s="15"/>
      <c r="AB148" s="15"/>
      <c r="AC148" s="15"/>
      <c r="AD148" s="15"/>
      <c r="AE148" s="15"/>
      <c r="AT148" s="260" t="s">
        <v>166</v>
      </c>
      <c r="AU148" s="260" t="s">
        <v>70</v>
      </c>
      <c r="AV148" s="15" t="s">
        <v>164</v>
      </c>
      <c r="AW148" s="15" t="s">
        <v>31</v>
      </c>
      <c r="AX148" s="15" t="s">
        <v>77</v>
      </c>
      <c r="AY148" s="260" t="s">
        <v>157</v>
      </c>
    </row>
    <row r="149" s="2" customFormat="1" ht="16.5" customHeight="1">
      <c r="A149" s="38"/>
      <c r="B149" s="39"/>
      <c r="C149" s="261" t="s">
        <v>8</v>
      </c>
      <c r="D149" s="261" t="s">
        <v>178</v>
      </c>
      <c r="E149" s="262" t="s">
        <v>761</v>
      </c>
      <c r="F149" s="263" t="s">
        <v>762</v>
      </c>
      <c r="G149" s="264" t="s">
        <v>212</v>
      </c>
      <c r="H149" s="265">
        <v>5</v>
      </c>
      <c r="I149" s="266"/>
      <c r="J149" s="267">
        <f>ROUND(I149*H149,2)</f>
        <v>0</v>
      </c>
      <c r="K149" s="268"/>
      <c r="L149" s="269"/>
      <c r="M149" s="270" t="s">
        <v>19</v>
      </c>
      <c r="N149" s="271" t="s">
        <v>41</v>
      </c>
      <c r="O149" s="84"/>
      <c r="P149" s="224">
        <f>O149*H149</f>
        <v>0</v>
      </c>
      <c r="Q149" s="224">
        <v>0</v>
      </c>
      <c r="R149" s="224">
        <f>Q149*H149</f>
        <v>0</v>
      </c>
      <c r="S149" s="224">
        <v>0</v>
      </c>
      <c r="T149" s="225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26" t="s">
        <v>182</v>
      </c>
      <c r="AT149" s="226" t="s">
        <v>178</v>
      </c>
      <c r="AU149" s="226" t="s">
        <v>70</v>
      </c>
      <c r="AY149" s="17" t="s">
        <v>157</v>
      </c>
      <c r="BE149" s="227">
        <f>IF(N149="základní",J149,0)</f>
        <v>0</v>
      </c>
      <c r="BF149" s="227">
        <f>IF(N149="snížená",J149,0)</f>
        <v>0</v>
      </c>
      <c r="BG149" s="227">
        <f>IF(N149="zákl. přenesená",J149,0)</f>
        <v>0</v>
      </c>
      <c r="BH149" s="227">
        <f>IF(N149="sníž. přenesená",J149,0)</f>
        <v>0</v>
      </c>
      <c r="BI149" s="227">
        <f>IF(N149="nulová",J149,0)</f>
        <v>0</v>
      </c>
      <c r="BJ149" s="17" t="s">
        <v>77</v>
      </c>
      <c r="BK149" s="227">
        <f>ROUND(I149*H149,2)</f>
        <v>0</v>
      </c>
      <c r="BL149" s="17" t="s">
        <v>164</v>
      </c>
      <c r="BM149" s="226" t="s">
        <v>763</v>
      </c>
    </row>
    <row r="150" s="14" customFormat="1">
      <c r="A150" s="14"/>
      <c r="B150" s="239"/>
      <c r="C150" s="240"/>
      <c r="D150" s="230" t="s">
        <v>166</v>
      </c>
      <c r="E150" s="241" t="s">
        <v>19</v>
      </c>
      <c r="F150" s="242" t="s">
        <v>760</v>
      </c>
      <c r="G150" s="240"/>
      <c r="H150" s="243">
        <v>5</v>
      </c>
      <c r="I150" s="244"/>
      <c r="J150" s="240"/>
      <c r="K150" s="240"/>
      <c r="L150" s="245"/>
      <c r="M150" s="246"/>
      <c r="N150" s="247"/>
      <c r="O150" s="247"/>
      <c r="P150" s="247"/>
      <c r="Q150" s="247"/>
      <c r="R150" s="247"/>
      <c r="S150" s="247"/>
      <c r="T150" s="248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49" t="s">
        <v>166</v>
      </c>
      <c r="AU150" s="249" t="s">
        <v>70</v>
      </c>
      <c r="AV150" s="14" t="s">
        <v>79</v>
      </c>
      <c r="AW150" s="14" t="s">
        <v>31</v>
      </c>
      <c r="AX150" s="14" t="s">
        <v>77</v>
      </c>
      <c r="AY150" s="249" t="s">
        <v>157</v>
      </c>
    </row>
    <row r="151" s="2" customFormat="1" ht="21.75" customHeight="1">
      <c r="A151" s="38"/>
      <c r="B151" s="39"/>
      <c r="C151" s="214" t="s">
        <v>314</v>
      </c>
      <c r="D151" s="214" t="s">
        <v>160</v>
      </c>
      <c r="E151" s="215" t="s">
        <v>627</v>
      </c>
      <c r="F151" s="216" t="s">
        <v>628</v>
      </c>
      <c r="G151" s="217" t="s">
        <v>191</v>
      </c>
      <c r="H151" s="218">
        <v>46.600000000000001</v>
      </c>
      <c r="I151" s="219"/>
      <c r="J151" s="220">
        <f>ROUND(I151*H151,2)</f>
        <v>0</v>
      </c>
      <c r="K151" s="221"/>
      <c r="L151" s="44"/>
      <c r="M151" s="222" t="s">
        <v>19</v>
      </c>
      <c r="N151" s="223" t="s">
        <v>41</v>
      </c>
      <c r="O151" s="84"/>
      <c r="P151" s="224">
        <f>O151*H151</f>
        <v>0</v>
      </c>
      <c r="Q151" s="224">
        <v>0</v>
      </c>
      <c r="R151" s="224">
        <f>Q151*H151</f>
        <v>0</v>
      </c>
      <c r="S151" s="224">
        <v>0</v>
      </c>
      <c r="T151" s="225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26" t="s">
        <v>164</v>
      </c>
      <c r="AT151" s="226" t="s">
        <v>160</v>
      </c>
      <c r="AU151" s="226" t="s">
        <v>70</v>
      </c>
      <c r="AY151" s="17" t="s">
        <v>157</v>
      </c>
      <c r="BE151" s="227">
        <f>IF(N151="základní",J151,0)</f>
        <v>0</v>
      </c>
      <c r="BF151" s="227">
        <f>IF(N151="snížená",J151,0)</f>
        <v>0</v>
      </c>
      <c r="BG151" s="227">
        <f>IF(N151="zákl. přenesená",J151,0)</f>
        <v>0</v>
      </c>
      <c r="BH151" s="227">
        <f>IF(N151="sníž. přenesená",J151,0)</f>
        <v>0</v>
      </c>
      <c r="BI151" s="227">
        <f>IF(N151="nulová",J151,0)</f>
        <v>0</v>
      </c>
      <c r="BJ151" s="17" t="s">
        <v>77</v>
      </c>
      <c r="BK151" s="227">
        <f>ROUND(I151*H151,2)</f>
        <v>0</v>
      </c>
      <c r="BL151" s="17" t="s">
        <v>164</v>
      </c>
      <c r="BM151" s="226" t="s">
        <v>764</v>
      </c>
    </row>
    <row r="152" s="2" customFormat="1" ht="33" customHeight="1">
      <c r="A152" s="38"/>
      <c r="B152" s="39"/>
      <c r="C152" s="214" t="s">
        <v>318</v>
      </c>
      <c r="D152" s="214" t="s">
        <v>160</v>
      </c>
      <c r="E152" s="215" t="s">
        <v>640</v>
      </c>
      <c r="F152" s="216" t="s">
        <v>641</v>
      </c>
      <c r="G152" s="217" t="s">
        <v>329</v>
      </c>
      <c r="H152" s="218">
        <v>233</v>
      </c>
      <c r="I152" s="219"/>
      <c r="J152" s="220">
        <f>ROUND(I152*H152,2)</f>
        <v>0</v>
      </c>
      <c r="K152" s="221"/>
      <c r="L152" s="44"/>
      <c r="M152" s="222" t="s">
        <v>19</v>
      </c>
      <c r="N152" s="223" t="s">
        <v>41</v>
      </c>
      <c r="O152" s="84"/>
      <c r="P152" s="224">
        <f>O152*H152</f>
        <v>0</v>
      </c>
      <c r="Q152" s="224">
        <v>0</v>
      </c>
      <c r="R152" s="224">
        <f>Q152*H152</f>
        <v>0</v>
      </c>
      <c r="S152" s="224">
        <v>0</v>
      </c>
      <c r="T152" s="225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26" t="s">
        <v>164</v>
      </c>
      <c r="AT152" s="226" t="s">
        <v>160</v>
      </c>
      <c r="AU152" s="226" t="s">
        <v>70</v>
      </c>
      <c r="AY152" s="17" t="s">
        <v>157</v>
      </c>
      <c r="BE152" s="227">
        <f>IF(N152="základní",J152,0)</f>
        <v>0</v>
      </c>
      <c r="BF152" s="227">
        <f>IF(N152="snížená",J152,0)</f>
        <v>0</v>
      </c>
      <c r="BG152" s="227">
        <f>IF(N152="zákl. přenesená",J152,0)</f>
        <v>0</v>
      </c>
      <c r="BH152" s="227">
        <f>IF(N152="sníž. přenesená",J152,0)</f>
        <v>0</v>
      </c>
      <c r="BI152" s="227">
        <f>IF(N152="nulová",J152,0)</f>
        <v>0</v>
      </c>
      <c r="BJ152" s="17" t="s">
        <v>77</v>
      </c>
      <c r="BK152" s="227">
        <f>ROUND(I152*H152,2)</f>
        <v>0</v>
      </c>
      <c r="BL152" s="17" t="s">
        <v>164</v>
      </c>
      <c r="BM152" s="226" t="s">
        <v>765</v>
      </c>
    </row>
    <row r="153" s="14" customFormat="1">
      <c r="A153" s="14"/>
      <c r="B153" s="239"/>
      <c r="C153" s="240"/>
      <c r="D153" s="230" t="s">
        <v>166</v>
      </c>
      <c r="E153" s="241" t="s">
        <v>19</v>
      </c>
      <c r="F153" s="242" t="s">
        <v>766</v>
      </c>
      <c r="G153" s="240"/>
      <c r="H153" s="243">
        <v>32</v>
      </c>
      <c r="I153" s="244"/>
      <c r="J153" s="240"/>
      <c r="K153" s="240"/>
      <c r="L153" s="245"/>
      <c r="M153" s="246"/>
      <c r="N153" s="247"/>
      <c r="O153" s="247"/>
      <c r="P153" s="247"/>
      <c r="Q153" s="247"/>
      <c r="R153" s="247"/>
      <c r="S153" s="247"/>
      <c r="T153" s="248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49" t="s">
        <v>166</v>
      </c>
      <c r="AU153" s="249" t="s">
        <v>70</v>
      </c>
      <c r="AV153" s="14" t="s">
        <v>79</v>
      </c>
      <c r="AW153" s="14" t="s">
        <v>31</v>
      </c>
      <c r="AX153" s="14" t="s">
        <v>70</v>
      </c>
      <c r="AY153" s="249" t="s">
        <v>157</v>
      </c>
    </row>
    <row r="154" s="14" customFormat="1">
      <c r="A154" s="14"/>
      <c r="B154" s="239"/>
      <c r="C154" s="240"/>
      <c r="D154" s="230" t="s">
        <v>166</v>
      </c>
      <c r="E154" s="241" t="s">
        <v>19</v>
      </c>
      <c r="F154" s="242" t="s">
        <v>767</v>
      </c>
      <c r="G154" s="240"/>
      <c r="H154" s="243">
        <v>42</v>
      </c>
      <c r="I154" s="244"/>
      <c r="J154" s="240"/>
      <c r="K154" s="240"/>
      <c r="L154" s="245"/>
      <c r="M154" s="246"/>
      <c r="N154" s="247"/>
      <c r="O154" s="247"/>
      <c r="P154" s="247"/>
      <c r="Q154" s="247"/>
      <c r="R154" s="247"/>
      <c r="S154" s="247"/>
      <c r="T154" s="248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49" t="s">
        <v>166</v>
      </c>
      <c r="AU154" s="249" t="s">
        <v>70</v>
      </c>
      <c r="AV154" s="14" t="s">
        <v>79</v>
      </c>
      <c r="AW154" s="14" t="s">
        <v>31</v>
      </c>
      <c r="AX154" s="14" t="s">
        <v>70</v>
      </c>
      <c r="AY154" s="249" t="s">
        <v>157</v>
      </c>
    </row>
    <row r="155" s="14" customFormat="1">
      <c r="A155" s="14"/>
      <c r="B155" s="239"/>
      <c r="C155" s="240"/>
      <c r="D155" s="230" t="s">
        <v>166</v>
      </c>
      <c r="E155" s="241" t="s">
        <v>19</v>
      </c>
      <c r="F155" s="242" t="s">
        <v>768</v>
      </c>
      <c r="G155" s="240"/>
      <c r="H155" s="243">
        <v>125</v>
      </c>
      <c r="I155" s="244"/>
      <c r="J155" s="240"/>
      <c r="K155" s="240"/>
      <c r="L155" s="245"/>
      <c r="M155" s="246"/>
      <c r="N155" s="247"/>
      <c r="O155" s="247"/>
      <c r="P155" s="247"/>
      <c r="Q155" s="247"/>
      <c r="R155" s="247"/>
      <c r="S155" s="247"/>
      <c r="T155" s="248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49" t="s">
        <v>166</v>
      </c>
      <c r="AU155" s="249" t="s">
        <v>70</v>
      </c>
      <c r="AV155" s="14" t="s">
        <v>79</v>
      </c>
      <c r="AW155" s="14" t="s">
        <v>31</v>
      </c>
      <c r="AX155" s="14" t="s">
        <v>70</v>
      </c>
      <c r="AY155" s="249" t="s">
        <v>157</v>
      </c>
    </row>
    <row r="156" s="14" customFormat="1">
      <c r="A156" s="14"/>
      <c r="B156" s="239"/>
      <c r="C156" s="240"/>
      <c r="D156" s="230" t="s">
        <v>166</v>
      </c>
      <c r="E156" s="241" t="s">
        <v>19</v>
      </c>
      <c r="F156" s="242" t="s">
        <v>769</v>
      </c>
      <c r="G156" s="240"/>
      <c r="H156" s="243">
        <v>34</v>
      </c>
      <c r="I156" s="244"/>
      <c r="J156" s="240"/>
      <c r="K156" s="240"/>
      <c r="L156" s="245"/>
      <c r="M156" s="246"/>
      <c r="N156" s="247"/>
      <c r="O156" s="247"/>
      <c r="P156" s="247"/>
      <c r="Q156" s="247"/>
      <c r="R156" s="247"/>
      <c r="S156" s="247"/>
      <c r="T156" s="248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49" t="s">
        <v>166</v>
      </c>
      <c r="AU156" s="249" t="s">
        <v>70</v>
      </c>
      <c r="AV156" s="14" t="s">
        <v>79</v>
      </c>
      <c r="AW156" s="14" t="s">
        <v>31</v>
      </c>
      <c r="AX156" s="14" t="s">
        <v>70</v>
      </c>
      <c r="AY156" s="249" t="s">
        <v>157</v>
      </c>
    </row>
    <row r="157" s="15" customFormat="1">
      <c r="A157" s="15"/>
      <c r="B157" s="250"/>
      <c r="C157" s="251"/>
      <c r="D157" s="230" t="s">
        <v>166</v>
      </c>
      <c r="E157" s="252" t="s">
        <v>19</v>
      </c>
      <c r="F157" s="253" t="s">
        <v>169</v>
      </c>
      <c r="G157" s="251"/>
      <c r="H157" s="254">
        <v>233</v>
      </c>
      <c r="I157" s="255"/>
      <c r="J157" s="251"/>
      <c r="K157" s="251"/>
      <c r="L157" s="256"/>
      <c r="M157" s="257"/>
      <c r="N157" s="258"/>
      <c r="O157" s="258"/>
      <c r="P157" s="258"/>
      <c r="Q157" s="258"/>
      <c r="R157" s="258"/>
      <c r="S157" s="258"/>
      <c r="T157" s="259"/>
      <c r="U157" s="15"/>
      <c r="V157" s="15"/>
      <c r="W157" s="15"/>
      <c r="X157" s="15"/>
      <c r="Y157" s="15"/>
      <c r="Z157" s="15"/>
      <c r="AA157" s="15"/>
      <c r="AB157" s="15"/>
      <c r="AC157" s="15"/>
      <c r="AD157" s="15"/>
      <c r="AE157" s="15"/>
      <c r="AT157" s="260" t="s">
        <v>166</v>
      </c>
      <c r="AU157" s="260" t="s">
        <v>70</v>
      </c>
      <c r="AV157" s="15" t="s">
        <v>164</v>
      </c>
      <c r="AW157" s="15" t="s">
        <v>31</v>
      </c>
      <c r="AX157" s="15" t="s">
        <v>77</v>
      </c>
      <c r="AY157" s="260" t="s">
        <v>157</v>
      </c>
    </row>
    <row r="158" s="2" customFormat="1" ht="44.25" customHeight="1">
      <c r="A158" s="38"/>
      <c r="B158" s="39"/>
      <c r="C158" s="214" t="s">
        <v>326</v>
      </c>
      <c r="D158" s="214" t="s">
        <v>160</v>
      </c>
      <c r="E158" s="215" t="s">
        <v>465</v>
      </c>
      <c r="F158" s="216" t="s">
        <v>466</v>
      </c>
      <c r="G158" s="217" t="s">
        <v>329</v>
      </c>
      <c r="H158" s="218">
        <v>233</v>
      </c>
      <c r="I158" s="219"/>
      <c r="J158" s="220">
        <f>ROUND(I158*H158,2)</f>
        <v>0</v>
      </c>
      <c r="K158" s="221"/>
      <c r="L158" s="44"/>
      <c r="M158" s="222" t="s">
        <v>19</v>
      </c>
      <c r="N158" s="223" t="s">
        <v>41</v>
      </c>
      <c r="O158" s="84"/>
      <c r="P158" s="224">
        <f>O158*H158</f>
        <v>0</v>
      </c>
      <c r="Q158" s="224">
        <v>0</v>
      </c>
      <c r="R158" s="224">
        <f>Q158*H158</f>
        <v>0</v>
      </c>
      <c r="S158" s="224">
        <v>0</v>
      </c>
      <c r="T158" s="225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26" t="s">
        <v>164</v>
      </c>
      <c r="AT158" s="226" t="s">
        <v>160</v>
      </c>
      <c r="AU158" s="226" t="s">
        <v>70</v>
      </c>
      <c r="AY158" s="17" t="s">
        <v>157</v>
      </c>
      <c r="BE158" s="227">
        <f>IF(N158="základní",J158,0)</f>
        <v>0</v>
      </c>
      <c r="BF158" s="227">
        <f>IF(N158="snížená",J158,0)</f>
        <v>0</v>
      </c>
      <c r="BG158" s="227">
        <f>IF(N158="zákl. přenesená",J158,0)</f>
        <v>0</v>
      </c>
      <c r="BH158" s="227">
        <f>IF(N158="sníž. přenesená",J158,0)</f>
        <v>0</v>
      </c>
      <c r="BI158" s="227">
        <f>IF(N158="nulová",J158,0)</f>
        <v>0</v>
      </c>
      <c r="BJ158" s="17" t="s">
        <v>77</v>
      </c>
      <c r="BK158" s="227">
        <f>ROUND(I158*H158,2)</f>
        <v>0</v>
      </c>
      <c r="BL158" s="17" t="s">
        <v>164</v>
      </c>
      <c r="BM158" s="226" t="s">
        <v>770</v>
      </c>
    </row>
    <row r="159" s="14" customFormat="1">
      <c r="A159" s="14"/>
      <c r="B159" s="239"/>
      <c r="C159" s="240"/>
      <c r="D159" s="230" t="s">
        <v>166</v>
      </c>
      <c r="E159" s="241" t="s">
        <v>19</v>
      </c>
      <c r="F159" s="242" t="s">
        <v>766</v>
      </c>
      <c r="G159" s="240"/>
      <c r="H159" s="243">
        <v>32</v>
      </c>
      <c r="I159" s="244"/>
      <c r="J159" s="240"/>
      <c r="K159" s="240"/>
      <c r="L159" s="245"/>
      <c r="M159" s="246"/>
      <c r="N159" s="247"/>
      <c r="O159" s="247"/>
      <c r="P159" s="247"/>
      <c r="Q159" s="247"/>
      <c r="R159" s="247"/>
      <c r="S159" s="247"/>
      <c r="T159" s="248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49" t="s">
        <v>166</v>
      </c>
      <c r="AU159" s="249" t="s">
        <v>70</v>
      </c>
      <c r="AV159" s="14" t="s">
        <v>79</v>
      </c>
      <c r="AW159" s="14" t="s">
        <v>31</v>
      </c>
      <c r="AX159" s="14" t="s">
        <v>70</v>
      </c>
      <c r="AY159" s="249" t="s">
        <v>157</v>
      </c>
    </row>
    <row r="160" s="14" customFormat="1">
      <c r="A160" s="14"/>
      <c r="B160" s="239"/>
      <c r="C160" s="240"/>
      <c r="D160" s="230" t="s">
        <v>166</v>
      </c>
      <c r="E160" s="241" t="s">
        <v>19</v>
      </c>
      <c r="F160" s="242" t="s">
        <v>767</v>
      </c>
      <c r="G160" s="240"/>
      <c r="H160" s="243">
        <v>42</v>
      </c>
      <c r="I160" s="244"/>
      <c r="J160" s="240"/>
      <c r="K160" s="240"/>
      <c r="L160" s="245"/>
      <c r="M160" s="246"/>
      <c r="N160" s="247"/>
      <c r="O160" s="247"/>
      <c r="P160" s="247"/>
      <c r="Q160" s="247"/>
      <c r="R160" s="247"/>
      <c r="S160" s="247"/>
      <c r="T160" s="248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49" t="s">
        <v>166</v>
      </c>
      <c r="AU160" s="249" t="s">
        <v>70</v>
      </c>
      <c r="AV160" s="14" t="s">
        <v>79</v>
      </c>
      <c r="AW160" s="14" t="s">
        <v>31</v>
      </c>
      <c r="AX160" s="14" t="s">
        <v>70</v>
      </c>
      <c r="AY160" s="249" t="s">
        <v>157</v>
      </c>
    </row>
    <row r="161" s="14" customFormat="1">
      <c r="A161" s="14"/>
      <c r="B161" s="239"/>
      <c r="C161" s="240"/>
      <c r="D161" s="230" t="s">
        <v>166</v>
      </c>
      <c r="E161" s="241" t="s">
        <v>19</v>
      </c>
      <c r="F161" s="242" t="s">
        <v>768</v>
      </c>
      <c r="G161" s="240"/>
      <c r="H161" s="243">
        <v>125</v>
      </c>
      <c r="I161" s="244"/>
      <c r="J161" s="240"/>
      <c r="K161" s="240"/>
      <c r="L161" s="245"/>
      <c r="M161" s="246"/>
      <c r="N161" s="247"/>
      <c r="O161" s="247"/>
      <c r="P161" s="247"/>
      <c r="Q161" s="247"/>
      <c r="R161" s="247"/>
      <c r="S161" s="247"/>
      <c r="T161" s="248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49" t="s">
        <v>166</v>
      </c>
      <c r="AU161" s="249" t="s">
        <v>70</v>
      </c>
      <c r="AV161" s="14" t="s">
        <v>79</v>
      </c>
      <c r="AW161" s="14" t="s">
        <v>31</v>
      </c>
      <c r="AX161" s="14" t="s">
        <v>70</v>
      </c>
      <c r="AY161" s="249" t="s">
        <v>157</v>
      </c>
    </row>
    <row r="162" s="14" customFormat="1">
      <c r="A162" s="14"/>
      <c r="B162" s="239"/>
      <c r="C162" s="240"/>
      <c r="D162" s="230" t="s">
        <v>166</v>
      </c>
      <c r="E162" s="241" t="s">
        <v>19</v>
      </c>
      <c r="F162" s="242" t="s">
        <v>769</v>
      </c>
      <c r="G162" s="240"/>
      <c r="H162" s="243">
        <v>34</v>
      </c>
      <c r="I162" s="244"/>
      <c r="J162" s="240"/>
      <c r="K162" s="240"/>
      <c r="L162" s="245"/>
      <c r="M162" s="246"/>
      <c r="N162" s="247"/>
      <c r="O162" s="247"/>
      <c r="P162" s="247"/>
      <c r="Q162" s="247"/>
      <c r="R162" s="247"/>
      <c r="S162" s="247"/>
      <c r="T162" s="248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49" t="s">
        <v>166</v>
      </c>
      <c r="AU162" s="249" t="s">
        <v>70</v>
      </c>
      <c r="AV162" s="14" t="s">
        <v>79</v>
      </c>
      <c r="AW162" s="14" t="s">
        <v>31</v>
      </c>
      <c r="AX162" s="14" t="s">
        <v>70</v>
      </c>
      <c r="AY162" s="249" t="s">
        <v>157</v>
      </c>
    </row>
    <row r="163" s="15" customFormat="1">
      <c r="A163" s="15"/>
      <c r="B163" s="250"/>
      <c r="C163" s="251"/>
      <c r="D163" s="230" t="s">
        <v>166</v>
      </c>
      <c r="E163" s="252" t="s">
        <v>19</v>
      </c>
      <c r="F163" s="253" t="s">
        <v>169</v>
      </c>
      <c r="G163" s="251"/>
      <c r="H163" s="254">
        <v>233</v>
      </c>
      <c r="I163" s="255"/>
      <c r="J163" s="251"/>
      <c r="K163" s="251"/>
      <c r="L163" s="256"/>
      <c r="M163" s="257"/>
      <c r="N163" s="258"/>
      <c r="O163" s="258"/>
      <c r="P163" s="258"/>
      <c r="Q163" s="258"/>
      <c r="R163" s="258"/>
      <c r="S163" s="258"/>
      <c r="T163" s="259"/>
      <c r="U163" s="15"/>
      <c r="V163" s="15"/>
      <c r="W163" s="15"/>
      <c r="X163" s="15"/>
      <c r="Y163" s="15"/>
      <c r="Z163" s="15"/>
      <c r="AA163" s="15"/>
      <c r="AB163" s="15"/>
      <c r="AC163" s="15"/>
      <c r="AD163" s="15"/>
      <c r="AE163" s="15"/>
      <c r="AT163" s="260" t="s">
        <v>166</v>
      </c>
      <c r="AU163" s="260" t="s">
        <v>70</v>
      </c>
      <c r="AV163" s="15" t="s">
        <v>164</v>
      </c>
      <c r="AW163" s="15" t="s">
        <v>31</v>
      </c>
      <c r="AX163" s="15" t="s">
        <v>77</v>
      </c>
      <c r="AY163" s="260" t="s">
        <v>157</v>
      </c>
    </row>
    <row r="164" s="2" customFormat="1" ht="16.5" customHeight="1">
      <c r="A164" s="38"/>
      <c r="B164" s="39"/>
      <c r="C164" s="261" t="s">
        <v>333</v>
      </c>
      <c r="D164" s="261" t="s">
        <v>178</v>
      </c>
      <c r="E164" s="262" t="s">
        <v>469</v>
      </c>
      <c r="F164" s="263" t="s">
        <v>470</v>
      </c>
      <c r="G164" s="264" t="s">
        <v>181</v>
      </c>
      <c r="H164" s="265">
        <v>51.259999999999998</v>
      </c>
      <c r="I164" s="266"/>
      <c r="J164" s="267">
        <f>ROUND(I164*H164,2)</f>
        <v>0</v>
      </c>
      <c r="K164" s="268"/>
      <c r="L164" s="269"/>
      <c r="M164" s="270" t="s">
        <v>19</v>
      </c>
      <c r="N164" s="271" t="s">
        <v>41</v>
      </c>
      <c r="O164" s="84"/>
      <c r="P164" s="224">
        <f>O164*H164</f>
        <v>0</v>
      </c>
      <c r="Q164" s="224">
        <v>1</v>
      </c>
      <c r="R164" s="224">
        <f>Q164*H164</f>
        <v>0</v>
      </c>
      <c r="S164" s="224">
        <v>0</v>
      </c>
      <c r="T164" s="225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26" t="s">
        <v>182</v>
      </c>
      <c r="AT164" s="226" t="s">
        <v>178</v>
      </c>
      <c r="AU164" s="226" t="s">
        <v>70</v>
      </c>
      <c r="AY164" s="17" t="s">
        <v>157</v>
      </c>
      <c r="BE164" s="227">
        <f>IF(N164="základní",J164,0)</f>
        <v>0</v>
      </c>
      <c r="BF164" s="227">
        <f>IF(N164="snížená",J164,0)</f>
        <v>0</v>
      </c>
      <c r="BG164" s="227">
        <f>IF(N164="zákl. přenesená",J164,0)</f>
        <v>0</v>
      </c>
      <c r="BH164" s="227">
        <f>IF(N164="sníž. přenesená",J164,0)</f>
        <v>0</v>
      </c>
      <c r="BI164" s="227">
        <f>IF(N164="nulová",J164,0)</f>
        <v>0</v>
      </c>
      <c r="BJ164" s="17" t="s">
        <v>77</v>
      </c>
      <c r="BK164" s="227">
        <f>ROUND(I164*H164,2)</f>
        <v>0</v>
      </c>
      <c r="BL164" s="17" t="s">
        <v>164</v>
      </c>
      <c r="BM164" s="226" t="s">
        <v>771</v>
      </c>
    </row>
    <row r="165" s="14" customFormat="1">
      <c r="A165" s="14"/>
      <c r="B165" s="239"/>
      <c r="C165" s="240"/>
      <c r="D165" s="230" t="s">
        <v>166</v>
      </c>
      <c r="E165" s="241" t="s">
        <v>19</v>
      </c>
      <c r="F165" s="242" t="s">
        <v>772</v>
      </c>
      <c r="G165" s="240"/>
      <c r="H165" s="243">
        <v>51.259999999999998</v>
      </c>
      <c r="I165" s="244"/>
      <c r="J165" s="240"/>
      <c r="K165" s="240"/>
      <c r="L165" s="245"/>
      <c r="M165" s="246"/>
      <c r="N165" s="247"/>
      <c r="O165" s="247"/>
      <c r="P165" s="247"/>
      <c r="Q165" s="247"/>
      <c r="R165" s="247"/>
      <c r="S165" s="247"/>
      <c r="T165" s="248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49" t="s">
        <v>166</v>
      </c>
      <c r="AU165" s="249" t="s">
        <v>70</v>
      </c>
      <c r="AV165" s="14" t="s">
        <v>79</v>
      </c>
      <c r="AW165" s="14" t="s">
        <v>31</v>
      </c>
      <c r="AX165" s="14" t="s">
        <v>77</v>
      </c>
      <c r="AY165" s="249" t="s">
        <v>157</v>
      </c>
    </row>
    <row r="166" s="2" customFormat="1" ht="66.75" customHeight="1">
      <c r="A166" s="38"/>
      <c r="B166" s="39"/>
      <c r="C166" s="214" t="s">
        <v>339</v>
      </c>
      <c r="D166" s="214" t="s">
        <v>160</v>
      </c>
      <c r="E166" s="215" t="s">
        <v>676</v>
      </c>
      <c r="F166" s="216" t="s">
        <v>677</v>
      </c>
      <c r="G166" s="217" t="s">
        <v>175</v>
      </c>
      <c r="H166" s="218">
        <v>18</v>
      </c>
      <c r="I166" s="219"/>
      <c r="J166" s="220">
        <f>ROUND(I166*H166,2)</f>
        <v>0</v>
      </c>
      <c r="K166" s="221"/>
      <c r="L166" s="44"/>
      <c r="M166" s="222" t="s">
        <v>19</v>
      </c>
      <c r="N166" s="223" t="s">
        <v>41</v>
      </c>
      <c r="O166" s="84"/>
      <c r="P166" s="224">
        <f>O166*H166</f>
        <v>0</v>
      </c>
      <c r="Q166" s="224">
        <v>0</v>
      </c>
      <c r="R166" s="224">
        <f>Q166*H166</f>
        <v>0</v>
      </c>
      <c r="S166" s="224">
        <v>0</v>
      </c>
      <c r="T166" s="225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26" t="s">
        <v>164</v>
      </c>
      <c r="AT166" s="226" t="s">
        <v>160</v>
      </c>
      <c r="AU166" s="226" t="s">
        <v>70</v>
      </c>
      <c r="AY166" s="17" t="s">
        <v>157</v>
      </c>
      <c r="BE166" s="227">
        <f>IF(N166="základní",J166,0)</f>
        <v>0</v>
      </c>
      <c r="BF166" s="227">
        <f>IF(N166="snížená",J166,0)</f>
        <v>0</v>
      </c>
      <c r="BG166" s="227">
        <f>IF(N166="zákl. přenesená",J166,0)</f>
        <v>0</v>
      </c>
      <c r="BH166" s="227">
        <f>IF(N166="sníž. přenesená",J166,0)</f>
        <v>0</v>
      </c>
      <c r="BI166" s="227">
        <f>IF(N166="nulová",J166,0)</f>
        <v>0</v>
      </c>
      <c r="BJ166" s="17" t="s">
        <v>77</v>
      </c>
      <c r="BK166" s="227">
        <f>ROUND(I166*H166,2)</f>
        <v>0</v>
      </c>
      <c r="BL166" s="17" t="s">
        <v>164</v>
      </c>
      <c r="BM166" s="226" t="s">
        <v>773</v>
      </c>
    </row>
    <row r="167" s="14" customFormat="1">
      <c r="A167" s="14"/>
      <c r="B167" s="239"/>
      <c r="C167" s="240"/>
      <c r="D167" s="230" t="s">
        <v>166</v>
      </c>
      <c r="E167" s="241" t="s">
        <v>19</v>
      </c>
      <c r="F167" s="242" t="s">
        <v>753</v>
      </c>
      <c r="G167" s="240"/>
      <c r="H167" s="243">
        <v>18</v>
      </c>
      <c r="I167" s="244"/>
      <c r="J167" s="240"/>
      <c r="K167" s="240"/>
      <c r="L167" s="245"/>
      <c r="M167" s="246"/>
      <c r="N167" s="247"/>
      <c r="O167" s="247"/>
      <c r="P167" s="247"/>
      <c r="Q167" s="247"/>
      <c r="R167" s="247"/>
      <c r="S167" s="247"/>
      <c r="T167" s="248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49" t="s">
        <v>166</v>
      </c>
      <c r="AU167" s="249" t="s">
        <v>70</v>
      </c>
      <c r="AV167" s="14" t="s">
        <v>79</v>
      </c>
      <c r="AW167" s="14" t="s">
        <v>31</v>
      </c>
      <c r="AX167" s="14" t="s">
        <v>77</v>
      </c>
      <c r="AY167" s="249" t="s">
        <v>157</v>
      </c>
    </row>
    <row r="168" s="2" customFormat="1" ht="33" customHeight="1">
      <c r="A168" s="38"/>
      <c r="B168" s="39"/>
      <c r="C168" s="214" t="s">
        <v>7</v>
      </c>
      <c r="D168" s="214" t="s">
        <v>160</v>
      </c>
      <c r="E168" s="215" t="s">
        <v>774</v>
      </c>
      <c r="F168" s="216" t="s">
        <v>775</v>
      </c>
      <c r="G168" s="217" t="s">
        <v>212</v>
      </c>
      <c r="H168" s="218">
        <v>348</v>
      </c>
      <c r="I168" s="219"/>
      <c r="J168" s="220">
        <f>ROUND(I168*H168,2)</f>
        <v>0</v>
      </c>
      <c r="K168" s="221"/>
      <c r="L168" s="44"/>
      <c r="M168" s="222" t="s">
        <v>19</v>
      </c>
      <c r="N168" s="223" t="s">
        <v>41</v>
      </c>
      <c r="O168" s="84"/>
      <c r="P168" s="224">
        <f>O168*H168</f>
        <v>0</v>
      </c>
      <c r="Q168" s="224">
        <v>0</v>
      </c>
      <c r="R168" s="224">
        <f>Q168*H168</f>
        <v>0</v>
      </c>
      <c r="S168" s="224">
        <v>0</v>
      </c>
      <c r="T168" s="225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26" t="s">
        <v>164</v>
      </c>
      <c r="AT168" s="226" t="s">
        <v>160</v>
      </c>
      <c r="AU168" s="226" t="s">
        <v>70</v>
      </c>
      <c r="AY168" s="17" t="s">
        <v>157</v>
      </c>
      <c r="BE168" s="227">
        <f>IF(N168="základní",J168,0)</f>
        <v>0</v>
      </c>
      <c r="BF168" s="227">
        <f>IF(N168="snížená",J168,0)</f>
        <v>0</v>
      </c>
      <c r="BG168" s="227">
        <f>IF(N168="zákl. přenesená",J168,0)</f>
        <v>0</v>
      </c>
      <c r="BH168" s="227">
        <f>IF(N168="sníž. přenesená",J168,0)</f>
        <v>0</v>
      </c>
      <c r="BI168" s="227">
        <f>IF(N168="nulová",J168,0)</f>
        <v>0</v>
      </c>
      <c r="BJ168" s="17" t="s">
        <v>77</v>
      </c>
      <c r="BK168" s="227">
        <f>ROUND(I168*H168,2)</f>
        <v>0</v>
      </c>
      <c r="BL168" s="17" t="s">
        <v>164</v>
      </c>
      <c r="BM168" s="226" t="s">
        <v>776</v>
      </c>
    </row>
    <row r="169" s="14" customFormat="1">
      <c r="A169" s="14"/>
      <c r="B169" s="239"/>
      <c r="C169" s="240"/>
      <c r="D169" s="230" t="s">
        <v>166</v>
      </c>
      <c r="E169" s="241" t="s">
        <v>19</v>
      </c>
      <c r="F169" s="242" t="s">
        <v>777</v>
      </c>
      <c r="G169" s="240"/>
      <c r="H169" s="243">
        <v>88</v>
      </c>
      <c r="I169" s="244"/>
      <c r="J169" s="240"/>
      <c r="K169" s="240"/>
      <c r="L169" s="245"/>
      <c r="M169" s="246"/>
      <c r="N169" s="247"/>
      <c r="O169" s="247"/>
      <c r="P169" s="247"/>
      <c r="Q169" s="247"/>
      <c r="R169" s="247"/>
      <c r="S169" s="247"/>
      <c r="T169" s="248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49" t="s">
        <v>166</v>
      </c>
      <c r="AU169" s="249" t="s">
        <v>70</v>
      </c>
      <c r="AV169" s="14" t="s">
        <v>79</v>
      </c>
      <c r="AW169" s="14" t="s">
        <v>31</v>
      </c>
      <c r="AX169" s="14" t="s">
        <v>70</v>
      </c>
      <c r="AY169" s="249" t="s">
        <v>157</v>
      </c>
    </row>
    <row r="170" s="14" customFormat="1">
      <c r="A170" s="14"/>
      <c r="B170" s="239"/>
      <c r="C170" s="240"/>
      <c r="D170" s="230" t="s">
        <v>166</v>
      </c>
      <c r="E170" s="241" t="s">
        <v>19</v>
      </c>
      <c r="F170" s="242" t="s">
        <v>778</v>
      </c>
      <c r="G170" s="240"/>
      <c r="H170" s="243">
        <v>44</v>
      </c>
      <c r="I170" s="244"/>
      <c r="J170" s="240"/>
      <c r="K170" s="240"/>
      <c r="L170" s="245"/>
      <c r="M170" s="246"/>
      <c r="N170" s="247"/>
      <c r="O170" s="247"/>
      <c r="P170" s="247"/>
      <c r="Q170" s="247"/>
      <c r="R170" s="247"/>
      <c r="S170" s="247"/>
      <c r="T170" s="248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49" t="s">
        <v>166</v>
      </c>
      <c r="AU170" s="249" t="s">
        <v>70</v>
      </c>
      <c r="AV170" s="14" t="s">
        <v>79</v>
      </c>
      <c r="AW170" s="14" t="s">
        <v>31</v>
      </c>
      <c r="AX170" s="14" t="s">
        <v>70</v>
      </c>
      <c r="AY170" s="249" t="s">
        <v>157</v>
      </c>
    </row>
    <row r="171" s="14" customFormat="1">
      <c r="A171" s="14"/>
      <c r="B171" s="239"/>
      <c r="C171" s="240"/>
      <c r="D171" s="230" t="s">
        <v>166</v>
      </c>
      <c r="E171" s="241" t="s">
        <v>19</v>
      </c>
      <c r="F171" s="242" t="s">
        <v>779</v>
      </c>
      <c r="G171" s="240"/>
      <c r="H171" s="243">
        <v>136</v>
      </c>
      <c r="I171" s="244"/>
      <c r="J171" s="240"/>
      <c r="K171" s="240"/>
      <c r="L171" s="245"/>
      <c r="M171" s="246"/>
      <c r="N171" s="247"/>
      <c r="O171" s="247"/>
      <c r="P171" s="247"/>
      <c r="Q171" s="247"/>
      <c r="R171" s="247"/>
      <c r="S171" s="247"/>
      <c r="T171" s="248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49" t="s">
        <v>166</v>
      </c>
      <c r="AU171" s="249" t="s">
        <v>70</v>
      </c>
      <c r="AV171" s="14" t="s">
        <v>79</v>
      </c>
      <c r="AW171" s="14" t="s">
        <v>31</v>
      </c>
      <c r="AX171" s="14" t="s">
        <v>70</v>
      </c>
      <c r="AY171" s="249" t="s">
        <v>157</v>
      </c>
    </row>
    <row r="172" s="14" customFormat="1">
      <c r="A172" s="14"/>
      <c r="B172" s="239"/>
      <c r="C172" s="240"/>
      <c r="D172" s="230" t="s">
        <v>166</v>
      </c>
      <c r="E172" s="241" t="s">
        <v>19</v>
      </c>
      <c r="F172" s="242" t="s">
        <v>780</v>
      </c>
      <c r="G172" s="240"/>
      <c r="H172" s="243">
        <v>80</v>
      </c>
      <c r="I172" s="244"/>
      <c r="J172" s="240"/>
      <c r="K172" s="240"/>
      <c r="L172" s="245"/>
      <c r="M172" s="246"/>
      <c r="N172" s="247"/>
      <c r="O172" s="247"/>
      <c r="P172" s="247"/>
      <c r="Q172" s="247"/>
      <c r="R172" s="247"/>
      <c r="S172" s="247"/>
      <c r="T172" s="248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49" t="s">
        <v>166</v>
      </c>
      <c r="AU172" s="249" t="s">
        <v>70</v>
      </c>
      <c r="AV172" s="14" t="s">
        <v>79</v>
      </c>
      <c r="AW172" s="14" t="s">
        <v>31</v>
      </c>
      <c r="AX172" s="14" t="s">
        <v>70</v>
      </c>
      <c r="AY172" s="249" t="s">
        <v>157</v>
      </c>
    </row>
    <row r="173" s="15" customFormat="1">
      <c r="A173" s="15"/>
      <c r="B173" s="250"/>
      <c r="C173" s="251"/>
      <c r="D173" s="230" t="s">
        <v>166</v>
      </c>
      <c r="E173" s="252" t="s">
        <v>19</v>
      </c>
      <c r="F173" s="253" t="s">
        <v>169</v>
      </c>
      <c r="G173" s="251"/>
      <c r="H173" s="254">
        <v>348</v>
      </c>
      <c r="I173" s="255"/>
      <c r="J173" s="251"/>
      <c r="K173" s="251"/>
      <c r="L173" s="256"/>
      <c r="M173" s="257"/>
      <c r="N173" s="258"/>
      <c r="O173" s="258"/>
      <c r="P173" s="258"/>
      <c r="Q173" s="258"/>
      <c r="R173" s="258"/>
      <c r="S173" s="258"/>
      <c r="T173" s="259"/>
      <c r="U173" s="15"/>
      <c r="V173" s="15"/>
      <c r="W173" s="15"/>
      <c r="X173" s="15"/>
      <c r="Y173" s="15"/>
      <c r="Z173" s="15"/>
      <c r="AA173" s="15"/>
      <c r="AB173" s="15"/>
      <c r="AC173" s="15"/>
      <c r="AD173" s="15"/>
      <c r="AE173" s="15"/>
      <c r="AT173" s="260" t="s">
        <v>166</v>
      </c>
      <c r="AU173" s="260" t="s">
        <v>70</v>
      </c>
      <c r="AV173" s="15" t="s">
        <v>164</v>
      </c>
      <c r="AW173" s="15" t="s">
        <v>31</v>
      </c>
      <c r="AX173" s="15" t="s">
        <v>77</v>
      </c>
      <c r="AY173" s="260" t="s">
        <v>157</v>
      </c>
    </row>
    <row r="174" s="2" customFormat="1" ht="16.5" customHeight="1">
      <c r="A174" s="38"/>
      <c r="B174" s="39"/>
      <c r="C174" s="261" t="s">
        <v>347</v>
      </c>
      <c r="D174" s="261" t="s">
        <v>178</v>
      </c>
      <c r="E174" s="262" t="s">
        <v>448</v>
      </c>
      <c r="F174" s="263" t="s">
        <v>449</v>
      </c>
      <c r="G174" s="264" t="s">
        <v>212</v>
      </c>
      <c r="H174" s="265">
        <v>348</v>
      </c>
      <c r="I174" s="266"/>
      <c r="J174" s="267">
        <f>ROUND(I174*H174,2)</f>
        <v>0</v>
      </c>
      <c r="K174" s="268"/>
      <c r="L174" s="269"/>
      <c r="M174" s="270" t="s">
        <v>19</v>
      </c>
      <c r="N174" s="271" t="s">
        <v>41</v>
      </c>
      <c r="O174" s="84"/>
      <c r="P174" s="224">
        <f>O174*H174</f>
        <v>0</v>
      </c>
      <c r="Q174" s="224">
        <v>0.00123</v>
      </c>
      <c r="R174" s="224">
        <f>Q174*H174</f>
        <v>0</v>
      </c>
      <c r="S174" s="224">
        <v>0</v>
      </c>
      <c r="T174" s="225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26" t="s">
        <v>182</v>
      </c>
      <c r="AT174" s="226" t="s">
        <v>178</v>
      </c>
      <c r="AU174" s="226" t="s">
        <v>70</v>
      </c>
      <c r="AY174" s="17" t="s">
        <v>157</v>
      </c>
      <c r="BE174" s="227">
        <f>IF(N174="základní",J174,0)</f>
        <v>0</v>
      </c>
      <c r="BF174" s="227">
        <f>IF(N174="snížená",J174,0)</f>
        <v>0</v>
      </c>
      <c r="BG174" s="227">
        <f>IF(N174="zákl. přenesená",J174,0)</f>
        <v>0</v>
      </c>
      <c r="BH174" s="227">
        <f>IF(N174="sníž. přenesená",J174,0)</f>
        <v>0</v>
      </c>
      <c r="BI174" s="227">
        <f>IF(N174="nulová",J174,0)</f>
        <v>0</v>
      </c>
      <c r="BJ174" s="17" t="s">
        <v>77</v>
      </c>
      <c r="BK174" s="227">
        <f>ROUND(I174*H174,2)</f>
        <v>0</v>
      </c>
      <c r="BL174" s="17" t="s">
        <v>164</v>
      </c>
      <c r="BM174" s="226" t="s">
        <v>781</v>
      </c>
    </row>
    <row r="175" s="2" customFormat="1" ht="78" customHeight="1">
      <c r="A175" s="38"/>
      <c r="B175" s="39"/>
      <c r="C175" s="214" t="s">
        <v>351</v>
      </c>
      <c r="D175" s="214" t="s">
        <v>160</v>
      </c>
      <c r="E175" s="215" t="s">
        <v>473</v>
      </c>
      <c r="F175" s="216" t="s">
        <v>474</v>
      </c>
      <c r="G175" s="217" t="s">
        <v>181</v>
      </c>
      <c r="H175" s="218">
        <v>51.259999999999998</v>
      </c>
      <c r="I175" s="219"/>
      <c r="J175" s="220">
        <f>ROUND(I175*H175,2)</f>
        <v>0</v>
      </c>
      <c r="K175" s="221"/>
      <c r="L175" s="44"/>
      <c r="M175" s="222" t="s">
        <v>19</v>
      </c>
      <c r="N175" s="223" t="s">
        <v>41</v>
      </c>
      <c r="O175" s="84"/>
      <c r="P175" s="224">
        <f>O175*H175</f>
        <v>0</v>
      </c>
      <c r="Q175" s="224">
        <v>0</v>
      </c>
      <c r="R175" s="224">
        <f>Q175*H175</f>
        <v>0</v>
      </c>
      <c r="S175" s="224">
        <v>0</v>
      </c>
      <c r="T175" s="225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26" t="s">
        <v>164</v>
      </c>
      <c r="AT175" s="226" t="s">
        <v>160</v>
      </c>
      <c r="AU175" s="226" t="s">
        <v>70</v>
      </c>
      <c r="AY175" s="17" t="s">
        <v>157</v>
      </c>
      <c r="BE175" s="227">
        <f>IF(N175="základní",J175,0)</f>
        <v>0</v>
      </c>
      <c r="BF175" s="227">
        <f>IF(N175="snížená",J175,0)</f>
        <v>0</v>
      </c>
      <c r="BG175" s="227">
        <f>IF(N175="zákl. přenesená",J175,0)</f>
        <v>0</v>
      </c>
      <c r="BH175" s="227">
        <f>IF(N175="sníž. přenesená",J175,0)</f>
        <v>0</v>
      </c>
      <c r="BI175" s="227">
        <f>IF(N175="nulová",J175,0)</f>
        <v>0</v>
      </c>
      <c r="BJ175" s="17" t="s">
        <v>77</v>
      </c>
      <c r="BK175" s="227">
        <f>ROUND(I175*H175,2)</f>
        <v>0</v>
      </c>
      <c r="BL175" s="17" t="s">
        <v>164</v>
      </c>
      <c r="BM175" s="226" t="s">
        <v>782</v>
      </c>
    </row>
    <row r="176" s="14" customFormat="1">
      <c r="A176" s="14"/>
      <c r="B176" s="239"/>
      <c r="C176" s="240"/>
      <c r="D176" s="230" t="s">
        <v>166</v>
      </c>
      <c r="E176" s="241" t="s">
        <v>19</v>
      </c>
      <c r="F176" s="242" t="s">
        <v>783</v>
      </c>
      <c r="G176" s="240"/>
      <c r="H176" s="243">
        <v>51.259999999999998</v>
      </c>
      <c r="I176" s="244"/>
      <c r="J176" s="240"/>
      <c r="K176" s="240"/>
      <c r="L176" s="245"/>
      <c r="M176" s="246"/>
      <c r="N176" s="247"/>
      <c r="O176" s="247"/>
      <c r="P176" s="247"/>
      <c r="Q176" s="247"/>
      <c r="R176" s="247"/>
      <c r="S176" s="247"/>
      <c r="T176" s="248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49" t="s">
        <v>166</v>
      </c>
      <c r="AU176" s="249" t="s">
        <v>70</v>
      </c>
      <c r="AV176" s="14" t="s">
        <v>79</v>
      </c>
      <c r="AW176" s="14" t="s">
        <v>31</v>
      </c>
      <c r="AX176" s="14" t="s">
        <v>77</v>
      </c>
      <c r="AY176" s="249" t="s">
        <v>157</v>
      </c>
    </row>
    <row r="177" s="2" customFormat="1" ht="78" customHeight="1">
      <c r="A177" s="38"/>
      <c r="B177" s="39"/>
      <c r="C177" s="214" t="s">
        <v>660</v>
      </c>
      <c r="D177" s="214" t="s">
        <v>160</v>
      </c>
      <c r="E177" s="215" t="s">
        <v>185</v>
      </c>
      <c r="F177" s="216" t="s">
        <v>186</v>
      </c>
      <c r="G177" s="217" t="s">
        <v>181</v>
      </c>
      <c r="H177" s="218">
        <v>1320</v>
      </c>
      <c r="I177" s="219"/>
      <c r="J177" s="220">
        <f>ROUND(I177*H177,2)</f>
        <v>0</v>
      </c>
      <c r="K177" s="221"/>
      <c r="L177" s="44"/>
      <c r="M177" s="222" t="s">
        <v>19</v>
      </c>
      <c r="N177" s="223" t="s">
        <v>41</v>
      </c>
      <c r="O177" s="84"/>
      <c r="P177" s="224">
        <f>O177*H177</f>
        <v>0</v>
      </c>
      <c r="Q177" s="224">
        <v>0</v>
      </c>
      <c r="R177" s="224">
        <f>Q177*H177</f>
        <v>0</v>
      </c>
      <c r="S177" s="224">
        <v>0</v>
      </c>
      <c r="T177" s="225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26" t="s">
        <v>164</v>
      </c>
      <c r="AT177" s="226" t="s">
        <v>160</v>
      </c>
      <c r="AU177" s="226" t="s">
        <v>70</v>
      </c>
      <c r="AY177" s="17" t="s">
        <v>157</v>
      </c>
      <c r="BE177" s="227">
        <f>IF(N177="základní",J177,0)</f>
        <v>0</v>
      </c>
      <c r="BF177" s="227">
        <f>IF(N177="snížená",J177,0)</f>
        <v>0</v>
      </c>
      <c r="BG177" s="227">
        <f>IF(N177="zákl. přenesená",J177,0)</f>
        <v>0</v>
      </c>
      <c r="BH177" s="227">
        <f>IF(N177="sníž. přenesená",J177,0)</f>
        <v>0</v>
      </c>
      <c r="BI177" s="227">
        <f>IF(N177="nulová",J177,0)</f>
        <v>0</v>
      </c>
      <c r="BJ177" s="17" t="s">
        <v>77</v>
      </c>
      <c r="BK177" s="227">
        <f>ROUND(I177*H177,2)</f>
        <v>0</v>
      </c>
      <c r="BL177" s="17" t="s">
        <v>164</v>
      </c>
      <c r="BM177" s="226" t="s">
        <v>784</v>
      </c>
    </row>
    <row r="178" s="14" customFormat="1">
      <c r="A178" s="14"/>
      <c r="B178" s="239"/>
      <c r="C178" s="240"/>
      <c r="D178" s="230" t="s">
        <v>166</v>
      </c>
      <c r="E178" s="241" t="s">
        <v>19</v>
      </c>
      <c r="F178" s="242" t="s">
        <v>785</v>
      </c>
      <c r="G178" s="240"/>
      <c r="H178" s="243">
        <v>1320</v>
      </c>
      <c r="I178" s="244"/>
      <c r="J178" s="240"/>
      <c r="K178" s="240"/>
      <c r="L178" s="245"/>
      <c r="M178" s="246"/>
      <c r="N178" s="247"/>
      <c r="O178" s="247"/>
      <c r="P178" s="247"/>
      <c r="Q178" s="247"/>
      <c r="R178" s="247"/>
      <c r="S178" s="247"/>
      <c r="T178" s="248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49" t="s">
        <v>166</v>
      </c>
      <c r="AU178" s="249" t="s">
        <v>70</v>
      </c>
      <c r="AV178" s="14" t="s">
        <v>79</v>
      </c>
      <c r="AW178" s="14" t="s">
        <v>31</v>
      </c>
      <c r="AX178" s="14" t="s">
        <v>77</v>
      </c>
      <c r="AY178" s="249" t="s">
        <v>157</v>
      </c>
    </row>
    <row r="179" s="2" customFormat="1" ht="78" customHeight="1">
      <c r="A179" s="38"/>
      <c r="B179" s="39"/>
      <c r="C179" s="214" t="s">
        <v>468</v>
      </c>
      <c r="D179" s="214" t="s">
        <v>160</v>
      </c>
      <c r="E179" s="215" t="s">
        <v>687</v>
      </c>
      <c r="F179" s="216" t="s">
        <v>688</v>
      </c>
      <c r="G179" s="217" t="s">
        <v>181</v>
      </c>
      <c r="H179" s="218">
        <v>0.42799999999999999</v>
      </c>
      <c r="I179" s="219"/>
      <c r="J179" s="220">
        <f>ROUND(I179*H179,2)</f>
        <v>0</v>
      </c>
      <c r="K179" s="221"/>
      <c r="L179" s="44"/>
      <c r="M179" s="222" t="s">
        <v>19</v>
      </c>
      <c r="N179" s="223" t="s">
        <v>41</v>
      </c>
      <c r="O179" s="84"/>
      <c r="P179" s="224">
        <f>O179*H179</f>
        <v>0</v>
      </c>
      <c r="Q179" s="224">
        <v>0</v>
      </c>
      <c r="R179" s="224">
        <f>Q179*H179</f>
        <v>0</v>
      </c>
      <c r="S179" s="224">
        <v>0</v>
      </c>
      <c r="T179" s="225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26" t="s">
        <v>164</v>
      </c>
      <c r="AT179" s="226" t="s">
        <v>160</v>
      </c>
      <c r="AU179" s="226" t="s">
        <v>70</v>
      </c>
      <c r="AY179" s="17" t="s">
        <v>157</v>
      </c>
      <c r="BE179" s="227">
        <f>IF(N179="základní",J179,0)</f>
        <v>0</v>
      </c>
      <c r="BF179" s="227">
        <f>IF(N179="snížená",J179,0)</f>
        <v>0</v>
      </c>
      <c r="BG179" s="227">
        <f>IF(N179="zákl. přenesená",J179,0)</f>
        <v>0</v>
      </c>
      <c r="BH179" s="227">
        <f>IF(N179="sníž. přenesená",J179,0)</f>
        <v>0</v>
      </c>
      <c r="BI179" s="227">
        <f>IF(N179="nulová",J179,0)</f>
        <v>0</v>
      </c>
      <c r="BJ179" s="17" t="s">
        <v>77</v>
      </c>
      <c r="BK179" s="227">
        <f>ROUND(I179*H179,2)</f>
        <v>0</v>
      </c>
      <c r="BL179" s="17" t="s">
        <v>164</v>
      </c>
      <c r="BM179" s="226" t="s">
        <v>786</v>
      </c>
    </row>
    <row r="180" s="14" customFormat="1">
      <c r="A180" s="14"/>
      <c r="B180" s="239"/>
      <c r="C180" s="240"/>
      <c r="D180" s="230" t="s">
        <v>166</v>
      </c>
      <c r="E180" s="241" t="s">
        <v>19</v>
      </c>
      <c r="F180" s="242" t="s">
        <v>787</v>
      </c>
      <c r="G180" s="240"/>
      <c r="H180" s="243">
        <v>0.42799999999999999</v>
      </c>
      <c r="I180" s="244"/>
      <c r="J180" s="240"/>
      <c r="K180" s="240"/>
      <c r="L180" s="245"/>
      <c r="M180" s="246"/>
      <c r="N180" s="247"/>
      <c r="O180" s="247"/>
      <c r="P180" s="247"/>
      <c r="Q180" s="247"/>
      <c r="R180" s="247"/>
      <c r="S180" s="247"/>
      <c r="T180" s="248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49" t="s">
        <v>166</v>
      </c>
      <c r="AU180" s="249" t="s">
        <v>70</v>
      </c>
      <c r="AV180" s="14" t="s">
        <v>79</v>
      </c>
      <c r="AW180" s="14" t="s">
        <v>31</v>
      </c>
      <c r="AX180" s="14" t="s">
        <v>77</v>
      </c>
      <c r="AY180" s="249" t="s">
        <v>157</v>
      </c>
    </row>
    <row r="181" s="2" customFormat="1" ht="89.25" customHeight="1">
      <c r="A181" s="38"/>
      <c r="B181" s="39"/>
      <c r="C181" s="214" t="s">
        <v>668</v>
      </c>
      <c r="D181" s="214" t="s">
        <v>160</v>
      </c>
      <c r="E181" s="215" t="s">
        <v>788</v>
      </c>
      <c r="F181" s="216" t="s">
        <v>789</v>
      </c>
      <c r="G181" s="217" t="s">
        <v>181</v>
      </c>
      <c r="H181" s="218">
        <v>3.25</v>
      </c>
      <c r="I181" s="219"/>
      <c r="J181" s="220">
        <f>ROUND(I181*H181,2)</f>
        <v>0</v>
      </c>
      <c r="K181" s="221"/>
      <c r="L181" s="44"/>
      <c r="M181" s="222" t="s">
        <v>19</v>
      </c>
      <c r="N181" s="223" t="s">
        <v>41</v>
      </c>
      <c r="O181" s="84"/>
      <c r="P181" s="224">
        <f>O181*H181</f>
        <v>0</v>
      </c>
      <c r="Q181" s="224">
        <v>0</v>
      </c>
      <c r="R181" s="224">
        <f>Q181*H181</f>
        <v>0</v>
      </c>
      <c r="S181" s="224">
        <v>0</v>
      </c>
      <c r="T181" s="225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26" t="s">
        <v>164</v>
      </c>
      <c r="AT181" s="226" t="s">
        <v>160</v>
      </c>
      <c r="AU181" s="226" t="s">
        <v>70</v>
      </c>
      <c r="AY181" s="17" t="s">
        <v>157</v>
      </c>
      <c r="BE181" s="227">
        <f>IF(N181="základní",J181,0)</f>
        <v>0</v>
      </c>
      <c r="BF181" s="227">
        <f>IF(N181="snížená",J181,0)</f>
        <v>0</v>
      </c>
      <c r="BG181" s="227">
        <f>IF(N181="zákl. přenesená",J181,0)</f>
        <v>0</v>
      </c>
      <c r="BH181" s="227">
        <f>IF(N181="sníž. přenesená",J181,0)</f>
        <v>0</v>
      </c>
      <c r="BI181" s="227">
        <f>IF(N181="nulová",J181,0)</f>
        <v>0</v>
      </c>
      <c r="BJ181" s="17" t="s">
        <v>77</v>
      </c>
      <c r="BK181" s="227">
        <f>ROUND(I181*H181,2)</f>
        <v>0</v>
      </c>
      <c r="BL181" s="17" t="s">
        <v>164</v>
      </c>
      <c r="BM181" s="226" t="s">
        <v>790</v>
      </c>
    </row>
    <row r="182" s="13" customFormat="1">
      <c r="A182" s="13"/>
      <c r="B182" s="228"/>
      <c r="C182" s="229"/>
      <c r="D182" s="230" t="s">
        <v>166</v>
      </c>
      <c r="E182" s="231" t="s">
        <v>19</v>
      </c>
      <c r="F182" s="232" t="s">
        <v>791</v>
      </c>
      <c r="G182" s="229"/>
      <c r="H182" s="231" t="s">
        <v>19</v>
      </c>
      <c r="I182" s="233"/>
      <c r="J182" s="229"/>
      <c r="K182" s="229"/>
      <c r="L182" s="234"/>
      <c r="M182" s="235"/>
      <c r="N182" s="236"/>
      <c r="O182" s="236"/>
      <c r="P182" s="236"/>
      <c r="Q182" s="236"/>
      <c r="R182" s="236"/>
      <c r="S182" s="236"/>
      <c r="T182" s="237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38" t="s">
        <v>166</v>
      </c>
      <c r="AU182" s="238" t="s">
        <v>70</v>
      </c>
      <c r="AV182" s="13" t="s">
        <v>77</v>
      </c>
      <c r="AW182" s="13" t="s">
        <v>31</v>
      </c>
      <c r="AX182" s="13" t="s">
        <v>70</v>
      </c>
      <c r="AY182" s="238" t="s">
        <v>157</v>
      </c>
    </row>
    <row r="183" s="14" customFormat="1">
      <c r="A183" s="14"/>
      <c r="B183" s="239"/>
      <c r="C183" s="240"/>
      <c r="D183" s="230" t="s">
        <v>166</v>
      </c>
      <c r="E183" s="241" t="s">
        <v>19</v>
      </c>
      <c r="F183" s="242" t="s">
        <v>792</v>
      </c>
      <c r="G183" s="240"/>
      <c r="H183" s="243">
        <v>3.25</v>
      </c>
      <c r="I183" s="244"/>
      <c r="J183" s="240"/>
      <c r="K183" s="240"/>
      <c r="L183" s="245"/>
      <c r="M183" s="246"/>
      <c r="N183" s="247"/>
      <c r="O183" s="247"/>
      <c r="P183" s="247"/>
      <c r="Q183" s="247"/>
      <c r="R183" s="247"/>
      <c r="S183" s="247"/>
      <c r="T183" s="248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49" t="s">
        <v>166</v>
      </c>
      <c r="AU183" s="249" t="s">
        <v>70</v>
      </c>
      <c r="AV183" s="14" t="s">
        <v>79</v>
      </c>
      <c r="AW183" s="14" t="s">
        <v>31</v>
      </c>
      <c r="AX183" s="14" t="s">
        <v>77</v>
      </c>
      <c r="AY183" s="249" t="s">
        <v>157</v>
      </c>
    </row>
    <row r="184" s="2" customFormat="1" ht="55.5" customHeight="1">
      <c r="A184" s="38"/>
      <c r="B184" s="39"/>
      <c r="C184" s="214" t="s">
        <v>671</v>
      </c>
      <c r="D184" s="214" t="s">
        <v>160</v>
      </c>
      <c r="E184" s="215" t="s">
        <v>696</v>
      </c>
      <c r="F184" s="216" t="s">
        <v>697</v>
      </c>
      <c r="G184" s="217" t="s">
        <v>181</v>
      </c>
      <c r="H184" s="218">
        <v>85.459999999999994</v>
      </c>
      <c r="I184" s="219"/>
      <c r="J184" s="220">
        <f>ROUND(I184*H184,2)</f>
        <v>0</v>
      </c>
      <c r="K184" s="221"/>
      <c r="L184" s="44"/>
      <c r="M184" s="222" t="s">
        <v>19</v>
      </c>
      <c r="N184" s="223" t="s">
        <v>41</v>
      </c>
      <c r="O184" s="84"/>
      <c r="P184" s="224">
        <f>O184*H184</f>
        <v>0</v>
      </c>
      <c r="Q184" s="224">
        <v>0</v>
      </c>
      <c r="R184" s="224">
        <f>Q184*H184</f>
        <v>0</v>
      </c>
      <c r="S184" s="224">
        <v>0</v>
      </c>
      <c r="T184" s="225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26" t="s">
        <v>164</v>
      </c>
      <c r="AT184" s="226" t="s">
        <v>160</v>
      </c>
      <c r="AU184" s="226" t="s">
        <v>70</v>
      </c>
      <c r="AY184" s="17" t="s">
        <v>157</v>
      </c>
      <c r="BE184" s="227">
        <f>IF(N184="základní",J184,0)</f>
        <v>0</v>
      </c>
      <c r="BF184" s="227">
        <f>IF(N184="snížená",J184,0)</f>
        <v>0</v>
      </c>
      <c r="BG184" s="227">
        <f>IF(N184="zákl. přenesená",J184,0)</f>
        <v>0</v>
      </c>
      <c r="BH184" s="227">
        <f>IF(N184="sníž. přenesená",J184,0)</f>
        <v>0</v>
      </c>
      <c r="BI184" s="227">
        <f>IF(N184="nulová",J184,0)</f>
        <v>0</v>
      </c>
      <c r="BJ184" s="17" t="s">
        <v>77</v>
      </c>
      <c r="BK184" s="227">
        <f>ROUND(I184*H184,2)</f>
        <v>0</v>
      </c>
      <c r="BL184" s="17" t="s">
        <v>164</v>
      </c>
      <c r="BM184" s="226" t="s">
        <v>793</v>
      </c>
    </row>
    <row r="185" s="14" customFormat="1">
      <c r="A185" s="14"/>
      <c r="B185" s="239"/>
      <c r="C185" s="240"/>
      <c r="D185" s="230" t="s">
        <v>166</v>
      </c>
      <c r="E185" s="241" t="s">
        <v>19</v>
      </c>
      <c r="F185" s="242" t="s">
        <v>794</v>
      </c>
      <c r="G185" s="240"/>
      <c r="H185" s="243">
        <v>51.259999999999998</v>
      </c>
      <c r="I185" s="244"/>
      <c r="J185" s="240"/>
      <c r="K185" s="240"/>
      <c r="L185" s="245"/>
      <c r="M185" s="246"/>
      <c r="N185" s="247"/>
      <c r="O185" s="247"/>
      <c r="P185" s="247"/>
      <c r="Q185" s="247"/>
      <c r="R185" s="247"/>
      <c r="S185" s="247"/>
      <c r="T185" s="248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49" t="s">
        <v>166</v>
      </c>
      <c r="AU185" s="249" t="s">
        <v>70</v>
      </c>
      <c r="AV185" s="14" t="s">
        <v>79</v>
      </c>
      <c r="AW185" s="14" t="s">
        <v>31</v>
      </c>
      <c r="AX185" s="14" t="s">
        <v>70</v>
      </c>
      <c r="AY185" s="249" t="s">
        <v>157</v>
      </c>
    </row>
    <row r="186" s="14" customFormat="1">
      <c r="A186" s="14"/>
      <c r="B186" s="239"/>
      <c r="C186" s="240"/>
      <c r="D186" s="230" t="s">
        <v>166</v>
      </c>
      <c r="E186" s="241" t="s">
        <v>19</v>
      </c>
      <c r="F186" s="242" t="s">
        <v>795</v>
      </c>
      <c r="G186" s="240"/>
      <c r="H186" s="243">
        <v>34.200000000000003</v>
      </c>
      <c r="I186" s="244"/>
      <c r="J186" s="240"/>
      <c r="K186" s="240"/>
      <c r="L186" s="245"/>
      <c r="M186" s="246"/>
      <c r="N186" s="247"/>
      <c r="O186" s="247"/>
      <c r="P186" s="247"/>
      <c r="Q186" s="247"/>
      <c r="R186" s="247"/>
      <c r="S186" s="247"/>
      <c r="T186" s="248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49" t="s">
        <v>166</v>
      </c>
      <c r="AU186" s="249" t="s">
        <v>70</v>
      </c>
      <c r="AV186" s="14" t="s">
        <v>79</v>
      </c>
      <c r="AW186" s="14" t="s">
        <v>31</v>
      </c>
      <c r="AX186" s="14" t="s">
        <v>70</v>
      </c>
      <c r="AY186" s="249" t="s">
        <v>157</v>
      </c>
    </row>
    <row r="187" s="15" customFormat="1">
      <c r="A187" s="15"/>
      <c r="B187" s="250"/>
      <c r="C187" s="251"/>
      <c r="D187" s="230" t="s">
        <v>166</v>
      </c>
      <c r="E187" s="252" t="s">
        <v>19</v>
      </c>
      <c r="F187" s="253" t="s">
        <v>169</v>
      </c>
      <c r="G187" s="251"/>
      <c r="H187" s="254">
        <v>85.459999999999994</v>
      </c>
      <c r="I187" s="255"/>
      <c r="J187" s="251"/>
      <c r="K187" s="251"/>
      <c r="L187" s="256"/>
      <c r="M187" s="257"/>
      <c r="N187" s="258"/>
      <c r="O187" s="258"/>
      <c r="P187" s="258"/>
      <c r="Q187" s="258"/>
      <c r="R187" s="258"/>
      <c r="S187" s="258"/>
      <c r="T187" s="259"/>
      <c r="U187" s="15"/>
      <c r="V187" s="15"/>
      <c r="W187" s="15"/>
      <c r="X187" s="15"/>
      <c r="Y187" s="15"/>
      <c r="Z187" s="15"/>
      <c r="AA187" s="15"/>
      <c r="AB187" s="15"/>
      <c r="AC187" s="15"/>
      <c r="AD187" s="15"/>
      <c r="AE187" s="15"/>
      <c r="AT187" s="260" t="s">
        <v>166</v>
      </c>
      <c r="AU187" s="260" t="s">
        <v>70</v>
      </c>
      <c r="AV187" s="15" t="s">
        <v>164</v>
      </c>
      <c r="AW187" s="15" t="s">
        <v>31</v>
      </c>
      <c r="AX187" s="15" t="s">
        <v>77</v>
      </c>
      <c r="AY187" s="260" t="s">
        <v>157</v>
      </c>
    </row>
    <row r="188" s="2" customFormat="1" ht="44.25" customHeight="1">
      <c r="A188" s="38"/>
      <c r="B188" s="39"/>
      <c r="C188" s="214" t="s">
        <v>675</v>
      </c>
      <c r="D188" s="214" t="s">
        <v>160</v>
      </c>
      <c r="E188" s="215" t="s">
        <v>494</v>
      </c>
      <c r="F188" s="216" t="s">
        <v>495</v>
      </c>
      <c r="G188" s="217" t="s">
        <v>181</v>
      </c>
      <c r="H188" s="218">
        <v>71.060000000000002</v>
      </c>
      <c r="I188" s="219"/>
      <c r="J188" s="220">
        <f>ROUND(I188*H188,2)</f>
        <v>0</v>
      </c>
      <c r="K188" s="221"/>
      <c r="L188" s="44"/>
      <c r="M188" s="222" t="s">
        <v>19</v>
      </c>
      <c r="N188" s="223" t="s">
        <v>41</v>
      </c>
      <c r="O188" s="84"/>
      <c r="P188" s="224">
        <f>O188*H188</f>
        <v>0</v>
      </c>
      <c r="Q188" s="224">
        <v>0</v>
      </c>
      <c r="R188" s="224">
        <f>Q188*H188</f>
        <v>0</v>
      </c>
      <c r="S188" s="224">
        <v>0</v>
      </c>
      <c r="T188" s="225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26" t="s">
        <v>164</v>
      </c>
      <c r="AT188" s="226" t="s">
        <v>160</v>
      </c>
      <c r="AU188" s="226" t="s">
        <v>70</v>
      </c>
      <c r="AY188" s="17" t="s">
        <v>157</v>
      </c>
      <c r="BE188" s="227">
        <f>IF(N188="základní",J188,0)</f>
        <v>0</v>
      </c>
      <c r="BF188" s="227">
        <f>IF(N188="snížená",J188,0)</f>
        <v>0</v>
      </c>
      <c r="BG188" s="227">
        <f>IF(N188="zákl. přenesená",J188,0)</f>
        <v>0</v>
      </c>
      <c r="BH188" s="227">
        <f>IF(N188="sníž. přenesená",J188,0)</f>
        <v>0</v>
      </c>
      <c r="BI188" s="227">
        <f>IF(N188="nulová",J188,0)</f>
        <v>0</v>
      </c>
      <c r="BJ188" s="17" t="s">
        <v>77</v>
      </c>
      <c r="BK188" s="227">
        <f>ROUND(I188*H188,2)</f>
        <v>0</v>
      </c>
      <c r="BL188" s="17" t="s">
        <v>164</v>
      </c>
      <c r="BM188" s="226" t="s">
        <v>796</v>
      </c>
    </row>
    <row r="189" s="14" customFormat="1">
      <c r="A189" s="14"/>
      <c r="B189" s="239"/>
      <c r="C189" s="240"/>
      <c r="D189" s="230" t="s">
        <v>166</v>
      </c>
      <c r="E189" s="241" t="s">
        <v>19</v>
      </c>
      <c r="F189" s="242" t="s">
        <v>797</v>
      </c>
      <c r="G189" s="240"/>
      <c r="H189" s="243">
        <v>71.060000000000002</v>
      </c>
      <c r="I189" s="244"/>
      <c r="J189" s="240"/>
      <c r="K189" s="240"/>
      <c r="L189" s="245"/>
      <c r="M189" s="246"/>
      <c r="N189" s="247"/>
      <c r="O189" s="247"/>
      <c r="P189" s="247"/>
      <c r="Q189" s="247"/>
      <c r="R189" s="247"/>
      <c r="S189" s="247"/>
      <c r="T189" s="248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49" t="s">
        <v>166</v>
      </c>
      <c r="AU189" s="249" t="s">
        <v>70</v>
      </c>
      <c r="AV189" s="14" t="s">
        <v>79</v>
      </c>
      <c r="AW189" s="14" t="s">
        <v>31</v>
      </c>
      <c r="AX189" s="14" t="s">
        <v>77</v>
      </c>
      <c r="AY189" s="249" t="s">
        <v>157</v>
      </c>
    </row>
    <row r="190" s="2" customFormat="1" ht="44.25" customHeight="1">
      <c r="A190" s="38"/>
      <c r="B190" s="39"/>
      <c r="C190" s="214" t="s">
        <v>683</v>
      </c>
      <c r="D190" s="214" t="s">
        <v>160</v>
      </c>
      <c r="E190" s="215" t="s">
        <v>228</v>
      </c>
      <c r="F190" s="216" t="s">
        <v>229</v>
      </c>
      <c r="G190" s="217" t="s">
        <v>212</v>
      </c>
      <c r="H190" s="218">
        <v>3</v>
      </c>
      <c r="I190" s="219"/>
      <c r="J190" s="220">
        <f>ROUND(I190*H190,2)</f>
        <v>0</v>
      </c>
      <c r="K190" s="221"/>
      <c r="L190" s="44"/>
      <c r="M190" s="222" t="s">
        <v>19</v>
      </c>
      <c r="N190" s="223" t="s">
        <v>41</v>
      </c>
      <c r="O190" s="84"/>
      <c r="P190" s="224">
        <f>O190*H190</f>
        <v>0</v>
      </c>
      <c r="Q190" s="224">
        <v>0</v>
      </c>
      <c r="R190" s="224">
        <f>Q190*H190</f>
        <v>0</v>
      </c>
      <c r="S190" s="224">
        <v>0</v>
      </c>
      <c r="T190" s="225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26" t="s">
        <v>164</v>
      </c>
      <c r="AT190" s="226" t="s">
        <v>160</v>
      </c>
      <c r="AU190" s="226" t="s">
        <v>70</v>
      </c>
      <c r="AY190" s="17" t="s">
        <v>157</v>
      </c>
      <c r="BE190" s="227">
        <f>IF(N190="základní",J190,0)</f>
        <v>0</v>
      </c>
      <c r="BF190" s="227">
        <f>IF(N190="snížená",J190,0)</f>
        <v>0</v>
      </c>
      <c r="BG190" s="227">
        <f>IF(N190="zákl. přenesená",J190,0)</f>
        <v>0</v>
      </c>
      <c r="BH190" s="227">
        <f>IF(N190="sníž. přenesená",J190,0)</f>
        <v>0</v>
      </c>
      <c r="BI190" s="227">
        <f>IF(N190="nulová",J190,0)</f>
        <v>0</v>
      </c>
      <c r="BJ190" s="17" t="s">
        <v>77</v>
      </c>
      <c r="BK190" s="227">
        <f>ROUND(I190*H190,2)</f>
        <v>0</v>
      </c>
      <c r="BL190" s="17" t="s">
        <v>164</v>
      </c>
      <c r="BM190" s="226" t="s">
        <v>798</v>
      </c>
    </row>
    <row r="191" s="13" customFormat="1">
      <c r="A191" s="13"/>
      <c r="B191" s="228"/>
      <c r="C191" s="229"/>
      <c r="D191" s="230" t="s">
        <v>166</v>
      </c>
      <c r="E191" s="231" t="s">
        <v>19</v>
      </c>
      <c r="F191" s="232" t="s">
        <v>708</v>
      </c>
      <c r="G191" s="229"/>
      <c r="H191" s="231" t="s">
        <v>19</v>
      </c>
      <c r="I191" s="233"/>
      <c r="J191" s="229"/>
      <c r="K191" s="229"/>
      <c r="L191" s="234"/>
      <c r="M191" s="235"/>
      <c r="N191" s="236"/>
      <c r="O191" s="236"/>
      <c r="P191" s="236"/>
      <c r="Q191" s="236"/>
      <c r="R191" s="236"/>
      <c r="S191" s="236"/>
      <c r="T191" s="237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38" t="s">
        <v>166</v>
      </c>
      <c r="AU191" s="238" t="s">
        <v>70</v>
      </c>
      <c r="AV191" s="13" t="s">
        <v>77</v>
      </c>
      <c r="AW191" s="13" t="s">
        <v>31</v>
      </c>
      <c r="AX191" s="13" t="s">
        <v>70</v>
      </c>
      <c r="AY191" s="238" t="s">
        <v>157</v>
      </c>
    </row>
    <row r="192" s="14" customFormat="1">
      <c r="A192" s="14"/>
      <c r="B192" s="239"/>
      <c r="C192" s="240"/>
      <c r="D192" s="230" t="s">
        <v>166</v>
      </c>
      <c r="E192" s="241" t="s">
        <v>19</v>
      </c>
      <c r="F192" s="242" t="s">
        <v>85</v>
      </c>
      <c r="G192" s="240"/>
      <c r="H192" s="243">
        <v>3</v>
      </c>
      <c r="I192" s="244"/>
      <c r="J192" s="240"/>
      <c r="K192" s="240"/>
      <c r="L192" s="245"/>
      <c r="M192" s="272"/>
      <c r="N192" s="273"/>
      <c r="O192" s="273"/>
      <c r="P192" s="273"/>
      <c r="Q192" s="273"/>
      <c r="R192" s="273"/>
      <c r="S192" s="273"/>
      <c r="T192" s="274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49" t="s">
        <v>166</v>
      </c>
      <c r="AU192" s="249" t="s">
        <v>70</v>
      </c>
      <c r="AV192" s="14" t="s">
        <v>79</v>
      </c>
      <c r="AW192" s="14" t="s">
        <v>31</v>
      </c>
      <c r="AX192" s="14" t="s">
        <v>77</v>
      </c>
      <c r="AY192" s="249" t="s">
        <v>157</v>
      </c>
    </row>
    <row r="193" s="2" customFormat="1" ht="6.96" customHeight="1">
      <c r="A193" s="38"/>
      <c r="B193" s="59"/>
      <c r="C193" s="60"/>
      <c r="D193" s="60"/>
      <c r="E193" s="60"/>
      <c r="F193" s="60"/>
      <c r="G193" s="60"/>
      <c r="H193" s="60"/>
      <c r="I193" s="60"/>
      <c r="J193" s="60"/>
      <c r="K193" s="60"/>
      <c r="L193" s="44"/>
      <c r="M193" s="38"/>
      <c r="O193" s="38"/>
      <c r="P193" s="38"/>
      <c r="Q193" s="38"/>
      <c r="R193" s="38"/>
      <c r="S193" s="38"/>
      <c r="T193" s="38"/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</row>
  </sheetData>
  <mergeCells count="15">
    <mergeCell ref="E7:H7"/>
    <mergeCell ref="E11:H11"/>
    <mergeCell ref="E9:H9"/>
    <mergeCell ref="E13:H13"/>
    <mergeCell ref="E22:H22"/>
    <mergeCell ref="E31:H31"/>
    <mergeCell ref="E52:H52"/>
    <mergeCell ref="E56:H56"/>
    <mergeCell ref="E54:H54"/>
    <mergeCell ref="E58:H58"/>
    <mergeCell ref="E77:H77"/>
    <mergeCell ref="E81:H81"/>
    <mergeCell ref="E79:H79"/>
    <mergeCell ref="E83:H83"/>
    <mergeCell ref="L2:V2"/>
  </mergeCells>
  <pageMargins left="0.39375" right="0.39375" top="0.39375" bottom="0.39375" header="0" footer="0"/>
  <pageSetup orientation="landscape" blackAndWhite="1"/>
</worksheet>
</file>

<file path=xl/worksheets/sheet1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125</v>
      </c>
    </row>
    <row r="3" s="1" customFormat="1" ht="6.96" customHeight="1">
      <c r="B3" s="138"/>
      <c r="C3" s="139"/>
      <c r="D3" s="139"/>
      <c r="E3" s="139"/>
      <c r="F3" s="139"/>
      <c r="G3" s="139"/>
      <c r="H3" s="139"/>
      <c r="I3" s="139"/>
      <c r="J3" s="139"/>
      <c r="K3" s="139"/>
      <c r="L3" s="20"/>
      <c r="AT3" s="17" t="s">
        <v>79</v>
      </c>
    </row>
    <row r="4" s="1" customFormat="1" ht="24.96" customHeight="1">
      <c r="B4" s="20"/>
      <c r="D4" s="140" t="s">
        <v>129</v>
      </c>
      <c r="L4" s="20"/>
      <c r="M4" s="14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2" t="s">
        <v>16</v>
      </c>
      <c r="L6" s="20"/>
    </row>
    <row r="7" s="1" customFormat="1" ht="16.5" customHeight="1">
      <c r="B7" s="20"/>
      <c r="E7" s="143">
        <f>'Rekapitulace stavby'!K6</f>
        <v>0</v>
      </c>
      <c r="F7" s="142"/>
      <c r="G7" s="142"/>
      <c r="H7" s="142"/>
      <c r="L7" s="20"/>
    </row>
    <row r="8">
      <c r="B8" s="20"/>
      <c r="D8" s="142" t="s">
        <v>130</v>
      </c>
      <c r="L8" s="20"/>
    </row>
    <row r="9" s="1" customFormat="1" ht="16.5" customHeight="1">
      <c r="B9" s="20"/>
      <c r="E9" s="143" t="s">
        <v>529</v>
      </c>
      <c r="F9" s="1"/>
      <c r="G9" s="1"/>
      <c r="H9" s="1"/>
      <c r="L9" s="20"/>
    </row>
    <row r="10" s="1" customFormat="1" ht="12" customHeight="1">
      <c r="B10" s="20"/>
      <c r="D10" s="142" t="s">
        <v>132</v>
      </c>
      <c r="L10" s="20"/>
    </row>
    <row r="11" s="2" customFormat="1" ht="16.5" customHeight="1">
      <c r="A11" s="38"/>
      <c r="B11" s="44"/>
      <c r="C11" s="38"/>
      <c r="D11" s="38"/>
      <c r="E11" s="144" t="s">
        <v>133</v>
      </c>
      <c r="F11" s="38"/>
      <c r="G11" s="38"/>
      <c r="H11" s="38"/>
      <c r="I11" s="38"/>
      <c r="J11" s="38"/>
      <c r="K11" s="38"/>
      <c r="L11" s="145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2" t="s">
        <v>134</v>
      </c>
      <c r="E12" s="38"/>
      <c r="F12" s="38"/>
      <c r="G12" s="38"/>
      <c r="H12" s="38"/>
      <c r="I12" s="38"/>
      <c r="J12" s="38"/>
      <c r="K12" s="38"/>
      <c r="L12" s="145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6.5" customHeight="1">
      <c r="A13" s="38"/>
      <c r="B13" s="44"/>
      <c r="C13" s="38"/>
      <c r="D13" s="38"/>
      <c r="E13" s="146" t="s">
        <v>799</v>
      </c>
      <c r="F13" s="38"/>
      <c r="G13" s="38"/>
      <c r="H13" s="38"/>
      <c r="I13" s="38"/>
      <c r="J13" s="38"/>
      <c r="K13" s="38"/>
      <c r="L13" s="145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>
      <c r="A14" s="38"/>
      <c r="B14" s="44"/>
      <c r="C14" s="38"/>
      <c r="D14" s="38"/>
      <c r="E14" s="38"/>
      <c r="F14" s="38"/>
      <c r="G14" s="38"/>
      <c r="H14" s="38"/>
      <c r="I14" s="38"/>
      <c r="J14" s="38"/>
      <c r="K14" s="38"/>
      <c r="L14" s="145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2" customHeight="1">
      <c r="A15" s="38"/>
      <c r="B15" s="44"/>
      <c r="C15" s="38"/>
      <c r="D15" s="142" t="s">
        <v>18</v>
      </c>
      <c r="E15" s="38"/>
      <c r="F15" s="133" t="s">
        <v>19</v>
      </c>
      <c r="G15" s="38"/>
      <c r="H15" s="38"/>
      <c r="I15" s="142" t="s">
        <v>20</v>
      </c>
      <c r="J15" s="133" t="s">
        <v>19</v>
      </c>
      <c r="K15" s="38"/>
      <c r="L15" s="145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42" t="s">
        <v>21</v>
      </c>
      <c r="E16" s="38"/>
      <c r="F16" s="133" t="s">
        <v>22</v>
      </c>
      <c r="G16" s="38"/>
      <c r="H16" s="38"/>
      <c r="I16" s="142" t="s">
        <v>23</v>
      </c>
      <c r="J16" s="147">
        <f>'Rekapitulace stavby'!AN8</f>
        <v>0</v>
      </c>
      <c r="K16" s="38"/>
      <c r="L16" s="145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0.8" customHeight="1">
      <c r="A17" s="38"/>
      <c r="B17" s="44"/>
      <c r="C17" s="38"/>
      <c r="D17" s="38"/>
      <c r="E17" s="38"/>
      <c r="F17" s="38"/>
      <c r="G17" s="38"/>
      <c r="H17" s="38"/>
      <c r="I17" s="38"/>
      <c r="J17" s="38"/>
      <c r="K17" s="38"/>
      <c r="L17" s="145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2" customHeight="1">
      <c r="A18" s="38"/>
      <c r="B18" s="44"/>
      <c r="C18" s="38"/>
      <c r="D18" s="142" t="s">
        <v>25</v>
      </c>
      <c r="E18" s="38"/>
      <c r="F18" s="38"/>
      <c r="G18" s="38"/>
      <c r="H18" s="38"/>
      <c r="I18" s="142" t="s">
        <v>26</v>
      </c>
      <c r="J18" s="133">
        <f>IF('Rekapitulace stavby'!AN10="","",'Rekapitulace stavby'!AN10)</f>
        <v>0</v>
      </c>
      <c r="K18" s="38"/>
      <c r="L18" s="145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8" customHeight="1">
      <c r="A19" s="38"/>
      <c r="B19" s="44"/>
      <c r="C19" s="38"/>
      <c r="D19" s="38"/>
      <c r="E19" s="133">
        <f>IF('Rekapitulace stavby'!E11="","",'Rekapitulace stavby'!E11)</f>
        <v>0</v>
      </c>
      <c r="F19" s="38"/>
      <c r="G19" s="38"/>
      <c r="H19" s="38"/>
      <c r="I19" s="142" t="s">
        <v>27</v>
      </c>
      <c r="J19" s="133">
        <f>IF('Rekapitulace stavby'!AN11="","",'Rekapitulace stavby'!AN11)</f>
        <v>0</v>
      </c>
      <c r="K19" s="38"/>
      <c r="L19" s="145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6.96" customHeight="1">
      <c r="A20" s="38"/>
      <c r="B20" s="44"/>
      <c r="C20" s="38"/>
      <c r="D20" s="38"/>
      <c r="E20" s="38"/>
      <c r="F20" s="38"/>
      <c r="G20" s="38"/>
      <c r="H20" s="38"/>
      <c r="I20" s="38"/>
      <c r="J20" s="38"/>
      <c r="K20" s="38"/>
      <c r="L20" s="145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2" customHeight="1">
      <c r="A21" s="38"/>
      <c r="B21" s="44"/>
      <c r="C21" s="38"/>
      <c r="D21" s="142" t="s">
        <v>28</v>
      </c>
      <c r="E21" s="38"/>
      <c r="F21" s="38"/>
      <c r="G21" s="38"/>
      <c r="H21" s="38"/>
      <c r="I21" s="142" t="s">
        <v>26</v>
      </c>
      <c r="J21" s="33">
        <f>'Rekapitulace stavby'!AN13</f>
        <v>0</v>
      </c>
      <c r="K21" s="38"/>
      <c r="L21" s="145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8" customHeight="1">
      <c r="A22" s="38"/>
      <c r="B22" s="44"/>
      <c r="C22" s="38"/>
      <c r="D22" s="38"/>
      <c r="E22" s="33">
        <f>'Rekapitulace stavby'!E14</f>
        <v>0</v>
      </c>
      <c r="F22" s="133"/>
      <c r="G22" s="133"/>
      <c r="H22" s="133"/>
      <c r="I22" s="142" t="s">
        <v>27</v>
      </c>
      <c r="J22" s="33">
        <f>'Rekapitulace stavby'!AN14</f>
        <v>0</v>
      </c>
      <c r="K22" s="38"/>
      <c r="L22" s="145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6.96" customHeight="1">
      <c r="A23" s="38"/>
      <c r="B23" s="44"/>
      <c r="C23" s="38"/>
      <c r="D23" s="38"/>
      <c r="E23" s="38"/>
      <c r="F23" s="38"/>
      <c r="G23" s="38"/>
      <c r="H23" s="38"/>
      <c r="I23" s="38"/>
      <c r="J23" s="38"/>
      <c r="K23" s="38"/>
      <c r="L23" s="145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2" customHeight="1">
      <c r="A24" s="38"/>
      <c r="B24" s="44"/>
      <c r="C24" s="38"/>
      <c r="D24" s="142" t="s">
        <v>30</v>
      </c>
      <c r="E24" s="38"/>
      <c r="F24" s="38"/>
      <c r="G24" s="38"/>
      <c r="H24" s="38"/>
      <c r="I24" s="142" t="s">
        <v>26</v>
      </c>
      <c r="J24" s="133">
        <f>IF('Rekapitulace stavby'!AN16="","",'Rekapitulace stavby'!AN16)</f>
        <v>0</v>
      </c>
      <c r="K24" s="38"/>
      <c r="L24" s="145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8" customHeight="1">
      <c r="A25" s="38"/>
      <c r="B25" s="44"/>
      <c r="C25" s="38"/>
      <c r="D25" s="38"/>
      <c r="E25" s="133">
        <f>IF('Rekapitulace stavby'!E17="","",'Rekapitulace stavby'!E17)</f>
        <v>0</v>
      </c>
      <c r="F25" s="38"/>
      <c r="G25" s="38"/>
      <c r="H25" s="38"/>
      <c r="I25" s="142" t="s">
        <v>27</v>
      </c>
      <c r="J25" s="133">
        <f>IF('Rekapitulace stavby'!AN17="","",'Rekapitulace stavby'!AN17)</f>
        <v>0</v>
      </c>
      <c r="K25" s="38"/>
      <c r="L25" s="145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6.96" customHeight="1">
      <c r="A26" s="38"/>
      <c r="B26" s="44"/>
      <c r="C26" s="38"/>
      <c r="D26" s="38"/>
      <c r="E26" s="38"/>
      <c r="F26" s="38"/>
      <c r="G26" s="38"/>
      <c r="H26" s="38"/>
      <c r="I26" s="38"/>
      <c r="J26" s="38"/>
      <c r="K26" s="38"/>
      <c r="L26" s="145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12" customHeight="1">
      <c r="A27" s="38"/>
      <c r="B27" s="44"/>
      <c r="C27" s="38"/>
      <c r="D27" s="142" t="s">
        <v>32</v>
      </c>
      <c r="E27" s="38"/>
      <c r="F27" s="38"/>
      <c r="G27" s="38"/>
      <c r="H27" s="38"/>
      <c r="I27" s="142" t="s">
        <v>26</v>
      </c>
      <c r="J27" s="133" t="s">
        <v>19</v>
      </c>
      <c r="K27" s="38"/>
      <c r="L27" s="145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8" customHeight="1">
      <c r="A28" s="38"/>
      <c r="B28" s="44"/>
      <c r="C28" s="38"/>
      <c r="D28" s="38"/>
      <c r="E28" s="133" t="s">
        <v>33</v>
      </c>
      <c r="F28" s="38"/>
      <c r="G28" s="38"/>
      <c r="H28" s="38"/>
      <c r="I28" s="142" t="s">
        <v>27</v>
      </c>
      <c r="J28" s="133" t="s">
        <v>19</v>
      </c>
      <c r="K28" s="38"/>
      <c r="L28" s="145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38"/>
      <c r="E29" s="38"/>
      <c r="F29" s="38"/>
      <c r="G29" s="38"/>
      <c r="H29" s="38"/>
      <c r="I29" s="38"/>
      <c r="J29" s="38"/>
      <c r="K29" s="38"/>
      <c r="L29" s="145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12" customHeight="1">
      <c r="A30" s="38"/>
      <c r="B30" s="44"/>
      <c r="C30" s="38"/>
      <c r="D30" s="142" t="s">
        <v>34</v>
      </c>
      <c r="E30" s="38"/>
      <c r="F30" s="38"/>
      <c r="G30" s="38"/>
      <c r="H30" s="38"/>
      <c r="I30" s="38"/>
      <c r="J30" s="38"/>
      <c r="K30" s="38"/>
      <c r="L30" s="145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8" customFormat="1" ht="16.5" customHeight="1">
      <c r="A31" s="148"/>
      <c r="B31" s="149"/>
      <c r="C31" s="148"/>
      <c r="D31" s="148"/>
      <c r="E31" s="150" t="s">
        <v>19</v>
      </c>
      <c r="F31" s="150"/>
      <c r="G31" s="150"/>
      <c r="H31" s="150"/>
      <c r="I31" s="148"/>
      <c r="J31" s="148"/>
      <c r="K31" s="148"/>
      <c r="L31" s="151"/>
      <c r="S31" s="148"/>
      <c r="T31" s="148"/>
      <c r="U31" s="148"/>
      <c r="V31" s="148"/>
      <c r="W31" s="148"/>
      <c r="X31" s="148"/>
      <c r="Y31" s="148"/>
      <c r="Z31" s="148"/>
      <c r="AA31" s="148"/>
      <c r="AB31" s="148"/>
      <c r="AC31" s="148"/>
      <c r="AD31" s="148"/>
      <c r="AE31" s="148"/>
    </row>
    <row r="32" s="2" customFormat="1" ht="6.96" customHeight="1">
      <c r="A32" s="38"/>
      <c r="B32" s="44"/>
      <c r="C32" s="38"/>
      <c r="D32" s="38"/>
      <c r="E32" s="38"/>
      <c r="F32" s="38"/>
      <c r="G32" s="38"/>
      <c r="H32" s="38"/>
      <c r="I32" s="38"/>
      <c r="J32" s="38"/>
      <c r="K32" s="38"/>
      <c r="L32" s="145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52"/>
      <c r="E33" s="152"/>
      <c r="F33" s="152"/>
      <c r="G33" s="152"/>
      <c r="H33" s="152"/>
      <c r="I33" s="152"/>
      <c r="J33" s="152"/>
      <c r="K33" s="152"/>
      <c r="L33" s="145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25.44" customHeight="1">
      <c r="A34" s="38"/>
      <c r="B34" s="44"/>
      <c r="C34" s="38"/>
      <c r="D34" s="153" t="s">
        <v>36</v>
      </c>
      <c r="E34" s="38"/>
      <c r="F34" s="38"/>
      <c r="G34" s="38"/>
      <c r="H34" s="38"/>
      <c r="I34" s="38"/>
      <c r="J34" s="154">
        <f>ROUND(J93, 2)</f>
        <v>0</v>
      </c>
      <c r="K34" s="38"/>
      <c r="L34" s="145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6.96" customHeight="1">
      <c r="A35" s="38"/>
      <c r="B35" s="44"/>
      <c r="C35" s="38"/>
      <c r="D35" s="152"/>
      <c r="E35" s="152"/>
      <c r="F35" s="152"/>
      <c r="G35" s="152"/>
      <c r="H35" s="152"/>
      <c r="I35" s="152"/>
      <c r="J35" s="152"/>
      <c r="K35" s="152"/>
      <c r="L35" s="145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38"/>
      <c r="F36" s="155" t="s">
        <v>38</v>
      </c>
      <c r="G36" s="38"/>
      <c r="H36" s="38"/>
      <c r="I36" s="155" t="s">
        <v>37</v>
      </c>
      <c r="J36" s="155" t="s">
        <v>39</v>
      </c>
      <c r="K36" s="38"/>
      <c r="L36" s="145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s="2" customFormat="1" ht="14.4" customHeight="1">
      <c r="A37" s="38"/>
      <c r="B37" s="44"/>
      <c r="C37" s="38"/>
      <c r="D37" s="144" t="s">
        <v>40</v>
      </c>
      <c r="E37" s="142" t="s">
        <v>41</v>
      </c>
      <c r="F37" s="156">
        <f>ROUND((SUM(BE93:BE127)),  2)</f>
        <v>0</v>
      </c>
      <c r="G37" s="38"/>
      <c r="H37" s="38"/>
      <c r="I37" s="157">
        <v>0.20999999999999999</v>
      </c>
      <c r="J37" s="156">
        <f>ROUND(((SUM(BE93:BE127))*I37),  2)</f>
        <v>0</v>
      </c>
      <c r="K37" s="38"/>
      <c r="L37" s="145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14.4" customHeight="1">
      <c r="A38" s="38"/>
      <c r="B38" s="44"/>
      <c r="C38" s="38"/>
      <c r="D38" s="38"/>
      <c r="E38" s="142" t="s">
        <v>42</v>
      </c>
      <c r="F38" s="156">
        <f>ROUND((SUM(BF93:BF127)),  2)</f>
        <v>0</v>
      </c>
      <c r="G38" s="38"/>
      <c r="H38" s="38"/>
      <c r="I38" s="157">
        <v>0.14999999999999999</v>
      </c>
      <c r="J38" s="156">
        <f>ROUND(((SUM(BF93:BF127))*I38),  2)</f>
        <v>0</v>
      </c>
      <c r="K38" s="38"/>
      <c r="L38" s="145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42" t="s">
        <v>43</v>
      </c>
      <c r="F39" s="156">
        <f>ROUND((SUM(BG93:BG127)),  2)</f>
        <v>0</v>
      </c>
      <c r="G39" s="38"/>
      <c r="H39" s="38"/>
      <c r="I39" s="157">
        <v>0.20999999999999999</v>
      </c>
      <c r="J39" s="156">
        <f>0</f>
        <v>0</v>
      </c>
      <c r="K39" s="38"/>
      <c r="L39" s="145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14.4" customHeight="1">
      <c r="A40" s="38"/>
      <c r="B40" s="44"/>
      <c r="C40" s="38"/>
      <c r="D40" s="38"/>
      <c r="E40" s="142" t="s">
        <v>44</v>
      </c>
      <c r="F40" s="156">
        <f>ROUND((SUM(BH93:BH127)),  2)</f>
        <v>0</v>
      </c>
      <c r="G40" s="38"/>
      <c r="H40" s="38"/>
      <c r="I40" s="157">
        <v>0.14999999999999999</v>
      </c>
      <c r="J40" s="156">
        <f>0</f>
        <v>0</v>
      </c>
      <c r="K40" s="38"/>
      <c r="L40" s="145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 s="2" customFormat="1" ht="14.4" customHeight="1">
      <c r="A41" s="38"/>
      <c r="B41" s="44"/>
      <c r="C41" s="38"/>
      <c r="D41" s="38"/>
      <c r="E41" s="142" t="s">
        <v>45</v>
      </c>
      <c r="F41" s="156">
        <f>ROUND((SUM(BI93:BI127)),  2)</f>
        <v>0</v>
      </c>
      <c r="G41" s="38"/>
      <c r="H41" s="38"/>
      <c r="I41" s="157">
        <v>0</v>
      </c>
      <c r="J41" s="156">
        <f>0</f>
        <v>0</v>
      </c>
      <c r="K41" s="38"/>
      <c r="L41" s="145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6.96" customHeight="1">
      <c r="A42" s="38"/>
      <c r="B42" s="44"/>
      <c r="C42" s="38"/>
      <c r="D42" s="38"/>
      <c r="E42" s="38"/>
      <c r="F42" s="38"/>
      <c r="G42" s="38"/>
      <c r="H42" s="38"/>
      <c r="I42" s="38"/>
      <c r="J42" s="38"/>
      <c r="K42" s="38"/>
      <c r="L42" s="145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2" customFormat="1" ht="25.44" customHeight="1">
      <c r="A43" s="38"/>
      <c r="B43" s="44"/>
      <c r="C43" s="158"/>
      <c r="D43" s="159" t="s">
        <v>46</v>
      </c>
      <c r="E43" s="160"/>
      <c r="F43" s="160"/>
      <c r="G43" s="161" t="s">
        <v>47</v>
      </c>
      <c r="H43" s="162" t="s">
        <v>48</v>
      </c>
      <c r="I43" s="160"/>
      <c r="J43" s="163">
        <f>SUM(J34:J41)</f>
        <v>0</v>
      </c>
      <c r="K43" s="164"/>
      <c r="L43" s="145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</row>
    <row r="44" s="2" customFormat="1" ht="14.4" customHeight="1">
      <c r="A44" s="38"/>
      <c r="B44" s="165"/>
      <c r="C44" s="166"/>
      <c r="D44" s="166"/>
      <c r="E44" s="166"/>
      <c r="F44" s="166"/>
      <c r="G44" s="166"/>
      <c r="H44" s="166"/>
      <c r="I44" s="166"/>
      <c r="J44" s="166"/>
      <c r="K44" s="166"/>
      <c r="L44" s="145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8" s="2" customFormat="1" ht="6.96" customHeight="1">
      <c r="A48" s="38"/>
      <c r="B48" s="167"/>
      <c r="C48" s="168"/>
      <c r="D48" s="168"/>
      <c r="E48" s="168"/>
      <c r="F48" s="168"/>
      <c r="G48" s="168"/>
      <c r="H48" s="168"/>
      <c r="I48" s="168"/>
      <c r="J48" s="168"/>
      <c r="K48" s="168"/>
      <c r="L48" s="145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24.96" customHeight="1">
      <c r="A49" s="38"/>
      <c r="B49" s="39"/>
      <c r="C49" s="23" t="s">
        <v>136</v>
      </c>
      <c r="D49" s="40"/>
      <c r="E49" s="40"/>
      <c r="F49" s="40"/>
      <c r="G49" s="40"/>
      <c r="H49" s="40"/>
      <c r="I49" s="40"/>
      <c r="J49" s="40"/>
      <c r="K49" s="40"/>
      <c r="L49" s="145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6.96" customHeight="1">
      <c r="A50" s="38"/>
      <c r="B50" s="39"/>
      <c r="C50" s="40"/>
      <c r="D50" s="40"/>
      <c r="E50" s="40"/>
      <c r="F50" s="40"/>
      <c r="G50" s="40"/>
      <c r="H50" s="40"/>
      <c r="I50" s="40"/>
      <c r="J50" s="40"/>
      <c r="K50" s="40"/>
      <c r="L50" s="145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12" customHeight="1">
      <c r="A51" s="38"/>
      <c r="B51" s="39"/>
      <c r="C51" s="32" t="s">
        <v>16</v>
      </c>
      <c r="D51" s="40"/>
      <c r="E51" s="40"/>
      <c r="F51" s="40"/>
      <c r="G51" s="40"/>
      <c r="H51" s="40"/>
      <c r="I51" s="40"/>
      <c r="J51" s="40"/>
      <c r="K51" s="40"/>
      <c r="L51" s="145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6.5" customHeight="1">
      <c r="A52" s="38"/>
      <c r="B52" s="39"/>
      <c r="C52" s="40"/>
      <c r="D52" s="40"/>
      <c r="E52" s="169">
        <f>E7</f>
        <v>0</v>
      </c>
      <c r="F52" s="32"/>
      <c r="G52" s="32"/>
      <c r="H52" s="32"/>
      <c r="I52" s="40"/>
      <c r="J52" s="40"/>
      <c r="K52" s="40"/>
      <c r="L52" s="145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1" customFormat="1" ht="12" customHeight="1">
      <c r="B53" s="21"/>
      <c r="C53" s="32" t="s">
        <v>130</v>
      </c>
      <c r="D53" s="22"/>
      <c r="E53" s="22"/>
      <c r="F53" s="22"/>
      <c r="G53" s="22"/>
      <c r="H53" s="22"/>
      <c r="I53" s="22"/>
      <c r="J53" s="22"/>
      <c r="K53" s="22"/>
      <c r="L53" s="20"/>
    </row>
    <row r="54" s="1" customFormat="1" ht="16.5" customHeight="1">
      <c r="B54" s="21"/>
      <c r="C54" s="22"/>
      <c r="D54" s="22"/>
      <c r="E54" s="169" t="s">
        <v>529</v>
      </c>
      <c r="F54" s="22"/>
      <c r="G54" s="22"/>
      <c r="H54" s="22"/>
      <c r="I54" s="22"/>
      <c r="J54" s="22"/>
      <c r="K54" s="22"/>
      <c r="L54" s="20"/>
    </row>
    <row r="55" s="1" customFormat="1" ht="12" customHeight="1">
      <c r="B55" s="21"/>
      <c r="C55" s="32" t="s">
        <v>132</v>
      </c>
      <c r="D55" s="22"/>
      <c r="E55" s="22"/>
      <c r="F55" s="22"/>
      <c r="G55" s="22"/>
      <c r="H55" s="22"/>
      <c r="I55" s="22"/>
      <c r="J55" s="22"/>
      <c r="K55" s="22"/>
      <c r="L55" s="20"/>
    </row>
    <row r="56" s="2" customFormat="1" ht="16.5" customHeight="1">
      <c r="A56" s="38"/>
      <c r="B56" s="39"/>
      <c r="C56" s="40"/>
      <c r="D56" s="40"/>
      <c r="E56" s="170" t="s">
        <v>133</v>
      </c>
      <c r="F56" s="40"/>
      <c r="G56" s="40"/>
      <c r="H56" s="40"/>
      <c r="I56" s="40"/>
      <c r="J56" s="40"/>
      <c r="K56" s="40"/>
      <c r="L56" s="145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12" customHeight="1">
      <c r="A57" s="38"/>
      <c r="B57" s="39"/>
      <c r="C57" s="32" t="s">
        <v>134</v>
      </c>
      <c r="D57" s="40"/>
      <c r="E57" s="40"/>
      <c r="F57" s="40"/>
      <c r="G57" s="40"/>
      <c r="H57" s="40"/>
      <c r="I57" s="40"/>
      <c r="J57" s="40"/>
      <c r="K57" s="40"/>
      <c r="L57" s="145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6.5" customHeight="1">
      <c r="A58" s="38"/>
      <c r="B58" s="39"/>
      <c r="C58" s="40"/>
      <c r="D58" s="40"/>
      <c r="E58" s="69">
        <f>E13</f>
        <v>0</v>
      </c>
      <c r="F58" s="40"/>
      <c r="G58" s="40"/>
      <c r="H58" s="40"/>
      <c r="I58" s="40"/>
      <c r="J58" s="40"/>
      <c r="K58" s="40"/>
      <c r="L58" s="145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6.96" customHeight="1">
      <c r="A59" s="38"/>
      <c r="B59" s="39"/>
      <c r="C59" s="40"/>
      <c r="D59" s="40"/>
      <c r="E59" s="40"/>
      <c r="F59" s="40"/>
      <c r="G59" s="40"/>
      <c r="H59" s="40"/>
      <c r="I59" s="40"/>
      <c r="J59" s="40"/>
      <c r="K59" s="40"/>
      <c r="L59" s="145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</row>
    <row r="60" s="2" customFormat="1" ht="12" customHeight="1">
      <c r="A60" s="38"/>
      <c r="B60" s="39"/>
      <c r="C60" s="32" t="s">
        <v>21</v>
      </c>
      <c r="D60" s="40"/>
      <c r="E60" s="40"/>
      <c r="F60" s="27">
        <f>F16</f>
        <v>0</v>
      </c>
      <c r="G60" s="40"/>
      <c r="H60" s="40"/>
      <c r="I60" s="32" t="s">
        <v>23</v>
      </c>
      <c r="J60" s="72">
        <f>IF(J16="","",J16)</f>
        <v>0</v>
      </c>
      <c r="K60" s="40"/>
      <c r="L60" s="145"/>
      <c r="S60" s="38"/>
      <c r="T60" s="38"/>
      <c r="U60" s="38"/>
      <c r="V60" s="38"/>
      <c r="W60" s="38"/>
      <c r="X60" s="38"/>
      <c r="Y60" s="38"/>
      <c r="Z60" s="38"/>
      <c r="AA60" s="38"/>
      <c r="AB60" s="38"/>
      <c r="AC60" s="38"/>
      <c r="AD60" s="38"/>
      <c r="AE60" s="38"/>
    </row>
    <row r="61" s="2" customFormat="1" ht="6.96" customHeight="1">
      <c r="A61" s="38"/>
      <c r="B61" s="39"/>
      <c r="C61" s="40"/>
      <c r="D61" s="40"/>
      <c r="E61" s="40"/>
      <c r="F61" s="40"/>
      <c r="G61" s="40"/>
      <c r="H61" s="40"/>
      <c r="I61" s="40"/>
      <c r="J61" s="40"/>
      <c r="K61" s="40"/>
      <c r="L61" s="145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s="2" customFormat="1" ht="15.15" customHeight="1">
      <c r="A62" s="38"/>
      <c r="B62" s="39"/>
      <c r="C62" s="32" t="s">
        <v>25</v>
      </c>
      <c r="D62" s="40"/>
      <c r="E62" s="40"/>
      <c r="F62" s="27">
        <f>E19</f>
        <v>0</v>
      </c>
      <c r="G62" s="40"/>
      <c r="H62" s="40"/>
      <c r="I62" s="32" t="s">
        <v>30</v>
      </c>
      <c r="J62" s="36">
        <f>E25</f>
        <v>0</v>
      </c>
      <c r="K62" s="40"/>
      <c r="L62" s="145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  <c r="AE62" s="38"/>
    </row>
    <row r="63" s="2" customFormat="1" ht="15.15" customHeight="1">
      <c r="A63" s="38"/>
      <c r="B63" s="39"/>
      <c r="C63" s="32" t="s">
        <v>28</v>
      </c>
      <c r="D63" s="40"/>
      <c r="E63" s="40"/>
      <c r="F63" s="27">
        <f>IF(E22="","",E22)</f>
        <v>0</v>
      </c>
      <c r="G63" s="40"/>
      <c r="H63" s="40"/>
      <c r="I63" s="32" t="s">
        <v>32</v>
      </c>
      <c r="J63" s="36">
        <f>E28</f>
        <v>0</v>
      </c>
      <c r="K63" s="40"/>
      <c r="L63" s="145"/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  <c r="AD63" s="38"/>
      <c r="AE63" s="38"/>
    </row>
    <row r="64" s="2" customFormat="1" ht="10.32" customHeight="1">
      <c r="A64" s="38"/>
      <c r="B64" s="39"/>
      <c r="C64" s="40"/>
      <c r="D64" s="40"/>
      <c r="E64" s="40"/>
      <c r="F64" s="40"/>
      <c r="G64" s="40"/>
      <c r="H64" s="40"/>
      <c r="I64" s="40"/>
      <c r="J64" s="40"/>
      <c r="K64" s="40"/>
      <c r="L64" s="145"/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  <c r="AD64" s="38"/>
      <c r="AE64" s="38"/>
    </row>
    <row r="65" s="2" customFormat="1" ht="29.28" customHeight="1">
      <c r="A65" s="38"/>
      <c r="B65" s="39"/>
      <c r="C65" s="171" t="s">
        <v>137</v>
      </c>
      <c r="D65" s="172"/>
      <c r="E65" s="172"/>
      <c r="F65" s="172"/>
      <c r="G65" s="172"/>
      <c r="H65" s="172"/>
      <c r="I65" s="172"/>
      <c r="J65" s="173" t="s">
        <v>138</v>
      </c>
      <c r="K65" s="172"/>
      <c r="L65" s="145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 s="2" customFormat="1" ht="10.32" customHeight="1">
      <c r="A66" s="38"/>
      <c r="B66" s="39"/>
      <c r="C66" s="40"/>
      <c r="D66" s="40"/>
      <c r="E66" s="40"/>
      <c r="F66" s="40"/>
      <c r="G66" s="40"/>
      <c r="H66" s="40"/>
      <c r="I66" s="40"/>
      <c r="J66" s="40"/>
      <c r="K66" s="40"/>
      <c r="L66" s="145"/>
      <c r="S66" s="38"/>
      <c r="T66" s="38"/>
      <c r="U66" s="38"/>
      <c r="V66" s="38"/>
      <c r="W66" s="38"/>
      <c r="X66" s="38"/>
      <c r="Y66" s="38"/>
      <c r="Z66" s="38"/>
      <c r="AA66" s="38"/>
      <c r="AB66" s="38"/>
      <c r="AC66" s="38"/>
      <c r="AD66" s="38"/>
      <c r="AE66" s="38"/>
    </row>
    <row r="67" s="2" customFormat="1" ht="22.8" customHeight="1">
      <c r="A67" s="38"/>
      <c r="B67" s="39"/>
      <c r="C67" s="174" t="s">
        <v>68</v>
      </c>
      <c r="D67" s="40"/>
      <c r="E67" s="40"/>
      <c r="F67" s="40"/>
      <c r="G67" s="40"/>
      <c r="H67" s="40"/>
      <c r="I67" s="40"/>
      <c r="J67" s="102">
        <f>J93</f>
        <v>0</v>
      </c>
      <c r="K67" s="40"/>
      <c r="L67" s="145"/>
      <c r="S67" s="38"/>
      <c r="T67" s="38"/>
      <c r="U67" s="38"/>
      <c r="V67" s="38"/>
      <c r="W67" s="38"/>
      <c r="X67" s="38"/>
      <c r="Y67" s="38"/>
      <c r="Z67" s="38"/>
      <c r="AA67" s="38"/>
      <c r="AB67" s="38"/>
      <c r="AC67" s="38"/>
      <c r="AD67" s="38"/>
      <c r="AE67" s="38"/>
      <c r="AU67" s="17" t="s">
        <v>139</v>
      </c>
    </row>
    <row r="68" s="9" customFormat="1" ht="24.96" customHeight="1">
      <c r="A68" s="9"/>
      <c r="B68" s="175"/>
      <c r="C68" s="176"/>
      <c r="D68" s="177" t="s">
        <v>140</v>
      </c>
      <c r="E68" s="178"/>
      <c r="F68" s="178"/>
      <c r="G68" s="178"/>
      <c r="H68" s="178"/>
      <c r="I68" s="178"/>
      <c r="J68" s="179">
        <f>J94</f>
        <v>0</v>
      </c>
      <c r="K68" s="176"/>
      <c r="L68" s="180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10" customFormat="1" ht="19.92" customHeight="1">
      <c r="A69" s="10"/>
      <c r="B69" s="181"/>
      <c r="C69" s="124"/>
      <c r="D69" s="182" t="s">
        <v>141</v>
      </c>
      <c r="E69" s="183"/>
      <c r="F69" s="183"/>
      <c r="G69" s="183"/>
      <c r="H69" s="183"/>
      <c r="I69" s="183"/>
      <c r="J69" s="184">
        <f>J95</f>
        <v>0</v>
      </c>
      <c r="K69" s="124"/>
      <c r="L69" s="185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2" customFormat="1" ht="21.84" customHeight="1">
      <c r="A70" s="38"/>
      <c r="B70" s="39"/>
      <c r="C70" s="40"/>
      <c r="D70" s="40"/>
      <c r="E70" s="40"/>
      <c r="F70" s="40"/>
      <c r="G70" s="40"/>
      <c r="H70" s="40"/>
      <c r="I70" s="40"/>
      <c r="J70" s="40"/>
      <c r="K70" s="40"/>
      <c r="L70" s="145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6.96" customHeight="1">
      <c r="A71" s="38"/>
      <c r="B71" s="59"/>
      <c r="C71" s="60"/>
      <c r="D71" s="60"/>
      <c r="E71" s="60"/>
      <c r="F71" s="60"/>
      <c r="G71" s="60"/>
      <c r="H71" s="60"/>
      <c r="I71" s="60"/>
      <c r="J71" s="60"/>
      <c r="K71" s="60"/>
      <c r="L71" s="145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5" s="2" customFormat="1" ht="6.96" customHeight="1">
      <c r="A75" s="38"/>
      <c r="B75" s="61"/>
      <c r="C75" s="62"/>
      <c r="D75" s="62"/>
      <c r="E75" s="62"/>
      <c r="F75" s="62"/>
      <c r="G75" s="62"/>
      <c r="H75" s="62"/>
      <c r="I75" s="62"/>
      <c r="J75" s="62"/>
      <c r="K75" s="62"/>
      <c r="L75" s="145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24.96" customHeight="1">
      <c r="A76" s="38"/>
      <c r="B76" s="39"/>
      <c r="C76" s="23" t="s">
        <v>142</v>
      </c>
      <c r="D76" s="40"/>
      <c r="E76" s="40"/>
      <c r="F76" s="40"/>
      <c r="G76" s="40"/>
      <c r="H76" s="40"/>
      <c r="I76" s="40"/>
      <c r="J76" s="40"/>
      <c r="K76" s="40"/>
      <c r="L76" s="145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6.96" customHeight="1">
      <c r="A77" s="38"/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145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2" customHeight="1">
      <c r="A78" s="38"/>
      <c r="B78" s="39"/>
      <c r="C78" s="32" t="s">
        <v>16</v>
      </c>
      <c r="D78" s="40"/>
      <c r="E78" s="40"/>
      <c r="F78" s="40"/>
      <c r="G78" s="40"/>
      <c r="H78" s="40"/>
      <c r="I78" s="40"/>
      <c r="J78" s="40"/>
      <c r="K78" s="40"/>
      <c r="L78" s="145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6.5" customHeight="1">
      <c r="A79" s="38"/>
      <c r="B79" s="39"/>
      <c r="C79" s="40"/>
      <c r="D79" s="40"/>
      <c r="E79" s="169">
        <f>E7</f>
        <v>0</v>
      </c>
      <c r="F79" s="32"/>
      <c r="G79" s="32"/>
      <c r="H79" s="32"/>
      <c r="I79" s="40"/>
      <c r="J79" s="40"/>
      <c r="K79" s="40"/>
      <c r="L79" s="145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1" customFormat="1" ht="12" customHeight="1">
      <c r="B80" s="21"/>
      <c r="C80" s="32" t="s">
        <v>130</v>
      </c>
      <c r="D80" s="22"/>
      <c r="E80" s="22"/>
      <c r="F80" s="22"/>
      <c r="G80" s="22"/>
      <c r="H80" s="22"/>
      <c r="I80" s="22"/>
      <c r="J80" s="22"/>
      <c r="K80" s="22"/>
      <c r="L80" s="20"/>
    </row>
    <row r="81" s="1" customFormat="1" ht="16.5" customHeight="1">
      <c r="B81" s="21"/>
      <c r="C81" s="22"/>
      <c r="D81" s="22"/>
      <c r="E81" s="169" t="s">
        <v>529</v>
      </c>
      <c r="F81" s="22"/>
      <c r="G81" s="22"/>
      <c r="H81" s="22"/>
      <c r="I81" s="22"/>
      <c r="J81" s="22"/>
      <c r="K81" s="22"/>
      <c r="L81" s="20"/>
    </row>
    <row r="82" s="1" customFormat="1" ht="12" customHeight="1">
      <c r="B82" s="21"/>
      <c r="C82" s="32" t="s">
        <v>132</v>
      </c>
      <c r="D82" s="22"/>
      <c r="E82" s="22"/>
      <c r="F82" s="22"/>
      <c r="G82" s="22"/>
      <c r="H82" s="22"/>
      <c r="I82" s="22"/>
      <c r="J82" s="22"/>
      <c r="K82" s="22"/>
      <c r="L82" s="20"/>
    </row>
    <row r="83" s="2" customFormat="1" ht="16.5" customHeight="1">
      <c r="A83" s="38"/>
      <c r="B83" s="39"/>
      <c r="C83" s="40"/>
      <c r="D83" s="40"/>
      <c r="E83" s="170" t="s">
        <v>133</v>
      </c>
      <c r="F83" s="40"/>
      <c r="G83" s="40"/>
      <c r="H83" s="40"/>
      <c r="I83" s="40"/>
      <c r="J83" s="40"/>
      <c r="K83" s="40"/>
      <c r="L83" s="145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134</v>
      </c>
      <c r="D84" s="40"/>
      <c r="E84" s="40"/>
      <c r="F84" s="40"/>
      <c r="G84" s="40"/>
      <c r="H84" s="40"/>
      <c r="I84" s="40"/>
      <c r="J84" s="40"/>
      <c r="K84" s="40"/>
      <c r="L84" s="145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69">
        <f>E13</f>
        <v>0</v>
      </c>
      <c r="F85" s="40"/>
      <c r="G85" s="40"/>
      <c r="H85" s="40"/>
      <c r="I85" s="40"/>
      <c r="J85" s="40"/>
      <c r="K85" s="40"/>
      <c r="L85" s="145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145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2" customHeight="1">
      <c r="A87" s="38"/>
      <c r="B87" s="39"/>
      <c r="C87" s="32" t="s">
        <v>21</v>
      </c>
      <c r="D87" s="40"/>
      <c r="E87" s="40"/>
      <c r="F87" s="27">
        <f>F16</f>
        <v>0</v>
      </c>
      <c r="G87" s="40"/>
      <c r="H87" s="40"/>
      <c r="I87" s="32" t="s">
        <v>23</v>
      </c>
      <c r="J87" s="72">
        <f>IF(J16="","",J16)</f>
        <v>0</v>
      </c>
      <c r="K87" s="40"/>
      <c r="L87" s="145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145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5.15" customHeight="1">
      <c r="A89" s="38"/>
      <c r="B89" s="39"/>
      <c r="C89" s="32" t="s">
        <v>25</v>
      </c>
      <c r="D89" s="40"/>
      <c r="E89" s="40"/>
      <c r="F89" s="27">
        <f>E19</f>
        <v>0</v>
      </c>
      <c r="G89" s="40"/>
      <c r="H89" s="40"/>
      <c r="I89" s="32" t="s">
        <v>30</v>
      </c>
      <c r="J89" s="36">
        <f>E25</f>
        <v>0</v>
      </c>
      <c r="K89" s="40"/>
      <c r="L89" s="145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15.15" customHeight="1">
      <c r="A90" s="38"/>
      <c r="B90" s="39"/>
      <c r="C90" s="32" t="s">
        <v>28</v>
      </c>
      <c r="D90" s="40"/>
      <c r="E90" s="40"/>
      <c r="F90" s="27">
        <f>IF(E22="","",E22)</f>
        <v>0</v>
      </c>
      <c r="G90" s="40"/>
      <c r="H90" s="40"/>
      <c r="I90" s="32" t="s">
        <v>32</v>
      </c>
      <c r="J90" s="36">
        <f>E28</f>
        <v>0</v>
      </c>
      <c r="K90" s="40"/>
      <c r="L90" s="145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0.32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145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11" customFormat="1" ht="29.28" customHeight="1">
      <c r="A92" s="186"/>
      <c r="B92" s="187"/>
      <c r="C92" s="188" t="s">
        <v>143</v>
      </c>
      <c r="D92" s="189" t="s">
        <v>55</v>
      </c>
      <c r="E92" s="189" t="s">
        <v>51</v>
      </c>
      <c r="F92" s="189" t="s">
        <v>52</v>
      </c>
      <c r="G92" s="189" t="s">
        <v>144</v>
      </c>
      <c r="H92" s="189" t="s">
        <v>145</v>
      </c>
      <c r="I92" s="189" t="s">
        <v>146</v>
      </c>
      <c r="J92" s="190" t="s">
        <v>138</v>
      </c>
      <c r="K92" s="191" t="s">
        <v>147</v>
      </c>
      <c r="L92" s="192"/>
      <c r="M92" s="92" t="s">
        <v>19</v>
      </c>
      <c r="N92" s="93" t="s">
        <v>40</v>
      </c>
      <c r="O92" s="93" t="s">
        <v>148</v>
      </c>
      <c r="P92" s="93" t="s">
        <v>149</v>
      </c>
      <c r="Q92" s="93" t="s">
        <v>150</v>
      </c>
      <c r="R92" s="93" t="s">
        <v>151</v>
      </c>
      <c r="S92" s="93" t="s">
        <v>152</v>
      </c>
      <c r="T92" s="94" t="s">
        <v>153</v>
      </c>
      <c r="U92" s="186"/>
      <c r="V92" s="186"/>
      <c r="W92" s="186"/>
      <c r="X92" s="186"/>
      <c r="Y92" s="186"/>
      <c r="Z92" s="186"/>
      <c r="AA92" s="186"/>
      <c r="AB92" s="186"/>
      <c r="AC92" s="186"/>
      <c r="AD92" s="186"/>
      <c r="AE92" s="186"/>
    </row>
    <row r="93" s="2" customFormat="1" ht="22.8" customHeight="1">
      <c r="A93" s="38"/>
      <c r="B93" s="39"/>
      <c r="C93" s="99" t="s">
        <v>154</v>
      </c>
      <c r="D93" s="40"/>
      <c r="E93" s="40"/>
      <c r="F93" s="40"/>
      <c r="G93" s="40"/>
      <c r="H93" s="40"/>
      <c r="I93" s="40"/>
      <c r="J93" s="193">
        <f>BK93</f>
        <v>0</v>
      </c>
      <c r="K93" s="40"/>
      <c r="L93" s="44"/>
      <c r="M93" s="95"/>
      <c r="N93" s="194"/>
      <c r="O93" s="96"/>
      <c r="P93" s="195">
        <f>P94</f>
        <v>0</v>
      </c>
      <c r="Q93" s="96"/>
      <c r="R93" s="195">
        <f>R94</f>
        <v>0</v>
      </c>
      <c r="S93" s="96"/>
      <c r="T93" s="196">
        <f>T94</f>
        <v>0</v>
      </c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T93" s="17" t="s">
        <v>69</v>
      </c>
      <c r="AU93" s="17" t="s">
        <v>139</v>
      </c>
      <c r="BK93" s="197">
        <f>BK94</f>
        <v>0</v>
      </c>
    </row>
    <row r="94" s="12" customFormat="1" ht="25.92" customHeight="1">
      <c r="A94" s="12"/>
      <c r="B94" s="198"/>
      <c r="C94" s="199"/>
      <c r="D94" s="200" t="s">
        <v>69</v>
      </c>
      <c r="E94" s="201" t="s">
        <v>155</v>
      </c>
      <c r="F94" s="201" t="s">
        <v>156</v>
      </c>
      <c r="G94" s="199"/>
      <c r="H94" s="199"/>
      <c r="I94" s="202"/>
      <c r="J94" s="203">
        <f>BK94</f>
        <v>0</v>
      </c>
      <c r="K94" s="199"/>
      <c r="L94" s="204"/>
      <c r="M94" s="205"/>
      <c r="N94" s="206"/>
      <c r="O94" s="206"/>
      <c r="P94" s="207">
        <f>P95</f>
        <v>0</v>
      </c>
      <c r="Q94" s="206"/>
      <c r="R94" s="207">
        <f>R95</f>
        <v>0</v>
      </c>
      <c r="S94" s="206"/>
      <c r="T94" s="208">
        <f>T95</f>
        <v>0</v>
      </c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R94" s="209" t="s">
        <v>77</v>
      </c>
      <c r="AT94" s="210" t="s">
        <v>69</v>
      </c>
      <c r="AU94" s="210" t="s">
        <v>70</v>
      </c>
      <c r="AY94" s="209" t="s">
        <v>157</v>
      </c>
      <c r="BK94" s="211">
        <f>BK95</f>
        <v>0</v>
      </c>
    </row>
    <row r="95" s="12" customFormat="1" ht="22.8" customHeight="1">
      <c r="A95" s="12"/>
      <c r="B95" s="198"/>
      <c r="C95" s="199"/>
      <c r="D95" s="200" t="s">
        <v>69</v>
      </c>
      <c r="E95" s="212" t="s">
        <v>158</v>
      </c>
      <c r="F95" s="212" t="s">
        <v>159</v>
      </c>
      <c r="G95" s="199"/>
      <c r="H95" s="199"/>
      <c r="I95" s="202"/>
      <c r="J95" s="213">
        <f>BK95</f>
        <v>0</v>
      </c>
      <c r="K95" s="199"/>
      <c r="L95" s="204"/>
      <c r="M95" s="205"/>
      <c r="N95" s="206"/>
      <c r="O95" s="206"/>
      <c r="P95" s="207">
        <f>SUM(P96:P127)</f>
        <v>0</v>
      </c>
      <c r="Q95" s="206"/>
      <c r="R95" s="207">
        <f>SUM(R96:R127)</f>
        <v>0</v>
      </c>
      <c r="S95" s="206"/>
      <c r="T95" s="208">
        <f>SUM(T96:T127)</f>
        <v>0</v>
      </c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R95" s="209" t="s">
        <v>77</v>
      </c>
      <c r="AT95" s="210" t="s">
        <v>69</v>
      </c>
      <c r="AU95" s="210" t="s">
        <v>77</v>
      </c>
      <c r="AY95" s="209" t="s">
        <v>157</v>
      </c>
      <c r="BK95" s="211">
        <f>SUM(BK96:BK127)</f>
        <v>0</v>
      </c>
    </row>
    <row r="96" s="2" customFormat="1" ht="55.5" customHeight="1">
      <c r="A96" s="38"/>
      <c r="B96" s="39"/>
      <c r="C96" s="214" t="s">
        <v>77</v>
      </c>
      <c r="D96" s="214" t="s">
        <v>160</v>
      </c>
      <c r="E96" s="215" t="s">
        <v>433</v>
      </c>
      <c r="F96" s="216" t="s">
        <v>434</v>
      </c>
      <c r="G96" s="217" t="s">
        <v>163</v>
      </c>
      <c r="H96" s="218">
        <v>3.1400000000000001</v>
      </c>
      <c r="I96" s="219"/>
      <c r="J96" s="220">
        <f>ROUND(I96*H96,2)</f>
        <v>0</v>
      </c>
      <c r="K96" s="221"/>
      <c r="L96" s="44"/>
      <c r="M96" s="222" t="s">
        <v>19</v>
      </c>
      <c r="N96" s="223" t="s">
        <v>41</v>
      </c>
      <c r="O96" s="84"/>
      <c r="P96" s="224">
        <f>O96*H96</f>
        <v>0</v>
      </c>
      <c r="Q96" s="224">
        <v>0</v>
      </c>
      <c r="R96" s="224">
        <f>Q96*H96</f>
        <v>0</v>
      </c>
      <c r="S96" s="224">
        <v>0</v>
      </c>
      <c r="T96" s="225">
        <f>S96*H96</f>
        <v>0</v>
      </c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R96" s="226" t="s">
        <v>164</v>
      </c>
      <c r="AT96" s="226" t="s">
        <v>160</v>
      </c>
      <c r="AU96" s="226" t="s">
        <v>79</v>
      </c>
      <c r="AY96" s="17" t="s">
        <v>157</v>
      </c>
      <c r="BE96" s="227">
        <f>IF(N96="základní",J96,0)</f>
        <v>0</v>
      </c>
      <c r="BF96" s="227">
        <f>IF(N96="snížená",J96,0)</f>
        <v>0</v>
      </c>
      <c r="BG96" s="227">
        <f>IF(N96="zákl. přenesená",J96,0)</f>
        <v>0</v>
      </c>
      <c r="BH96" s="227">
        <f>IF(N96="sníž. přenesená",J96,0)</f>
        <v>0</v>
      </c>
      <c r="BI96" s="227">
        <f>IF(N96="nulová",J96,0)</f>
        <v>0</v>
      </c>
      <c r="BJ96" s="17" t="s">
        <v>77</v>
      </c>
      <c r="BK96" s="227">
        <f>ROUND(I96*H96,2)</f>
        <v>0</v>
      </c>
      <c r="BL96" s="17" t="s">
        <v>164</v>
      </c>
      <c r="BM96" s="226" t="s">
        <v>800</v>
      </c>
    </row>
    <row r="97" s="13" customFormat="1">
      <c r="A97" s="13"/>
      <c r="B97" s="228"/>
      <c r="C97" s="229"/>
      <c r="D97" s="230" t="s">
        <v>166</v>
      </c>
      <c r="E97" s="231" t="s">
        <v>19</v>
      </c>
      <c r="F97" s="232" t="s">
        <v>801</v>
      </c>
      <c r="G97" s="229"/>
      <c r="H97" s="231" t="s">
        <v>19</v>
      </c>
      <c r="I97" s="233"/>
      <c r="J97" s="229"/>
      <c r="K97" s="229"/>
      <c r="L97" s="234"/>
      <c r="M97" s="235"/>
      <c r="N97" s="236"/>
      <c r="O97" s="236"/>
      <c r="P97" s="236"/>
      <c r="Q97" s="236"/>
      <c r="R97" s="236"/>
      <c r="S97" s="236"/>
      <c r="T97" s="237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38" t="s">
        <v>166</v>
      </c>
      <c r="AU97" s="238" t="s">
        <v>79</v>
      </c>
      <c r="AV97" s="13" t="s">
        <v>77</v>
      </c>
      <c r="AW97" s="13" t="s">
        <v>31</v>
      </c>
      <c r="AX97" s="13" t="s">
        <v>70</v>
      </c>
      <c r="AY97" s="238" t="s">
        <v>157</v>
      </c>
    </row>
    <row r="98" s="14" customFormat="1">
      <c r="A98" s="14"/>
      <c r="B98" s="239"/>
      <c r="C98" s="240"/>
      <c r="D98" s="230" t="s">
        <v>166</v>
      </c>
      <c r="E98" s="241" t="s">
        <v>19</v>
      </c>
      <c r="F98" s="242" t="s">
        <v>535</v>
      </c>
      <c r="G98" s="240"/>
      <c r="H98" s="243">
        <v>0.29999999999999999</v>
      </c>
      <c r="I98" s="244"/>
      <c r="J98" s="240"/>
      <c r="K98" s="240"/>
      <c r="L98" s="245"/>
      <c r="M98" s="246"/>
      <c r="N98" s="247"/>
      <c r="O98" s="247"/>
      <c r="P98" s="247"/>
      <c r="Q98" s="247"/>
      <c r="R98" s="247"/>
      <c r="S98" s="247"/>
      <c r="T98" s="248"/>
      <c r="U98" s="14"/>
      <c r="V98" s="14"/>
      <c r="W98" s="14"/>
      <c r="X98" s="14"/>
      <c r="Y98" s="14"/>
      <c r="Z98" s="14"/>
      <c r="AA98" s="14"/>
      <c r="AB98" s="14"/>
      <c r="AC98" s="14"/>
      <c r="AD98" s="14"/>
      <c r="AE98" s="14"/>
      <c r="AT98" s="249" t="s">
        <v>166</v>
      </c>
      <c r="AU98" s="249" t="s">
        <v>79</v>
      </c>
      <c r="AV98" s="14" t="s">
        <v>79</v>
      </c>
      <c r="AW98" s="14" t="s">
        <v>31</v>
      </c>
      <c r="AX98" s="14" t="s">
        <v>70</v>
      </c>
      <c r="AY98" s="249" t="s">
        <v>157</v>
      </c>
    </row>
    <row r="99" s="13" customFormat="1">
      <c r="A99" s="13"/>
      <c r="B99" s="228"/>
      <c r="C99" s="229"/>
      <c r="D99" s="230" t="s">
        <v>166</v>
      </c>
      <c r="E99" s="231" t="s">
        <v>19</v>
      </c>
      <c r="F99" s="232" t="s">
        <v>802</v>
      </c>
      <c r="G99" s="229"/>
      <c r="H99" s="231" t="s">
        <v>19</v>
      </c>
      <c r="I99" s="233"/>
      <c r="J99" s="229"/>
      <c r="K99" s="229"/>
      <c r="L99" s="234"/>
      <c r="M99" s="235"/>
      <c r="N99" s="236"/>
      <c r="O99" s="236"/>
      <c r="P99" s="236"/>
      <c r="Q99" s="236"/>
      <c r="R99" s="236"/>
      <c r="S99" s="236"/>
      <c r="T99" s="237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38" t="s">
        <v>166</v>
      </c>
      <c r="AU99" s="238" t="s">
        <v>79</v>
      </c>
      <c r="AV99" s="13" t="s">
        <v>77</v>
      </c>
      <c r="AW99" s="13" t="s">
        <v>31</v>
      </c>
      <c r="AX99" s="13" t="s">
        <v>70</v>
      </c>
      <c r="AY99" s="238" t="s">
        <v>157</v>
      </c>
    </row>
    <row r="100" s="14" customFormat="1">
      <c r="A100" s="14"/>
      <c r="B100" s="239"/>
      <c r="C100" s="240"/>
      <c r="D100" s="230" t="s">
        <v>166</v>
      </c>
      <c r="E100" s="241" t="s">
        <v>19</v>
      </c>
      <c r="F100" s="242" t="s">
        <v>535</v>
      </c>
      <c r="G100" s="240"/>
      <c r="H100" s="243">
        <v>0.29999999999999999</v>
      </c>
      <c r="I100" s="244"/>
      <c r="J100" s="240"/>
      <c r="K100" s="240"/>
      <c r="L100" s="245"/>
      <c r="M100" s="246"/>
      <c r="N100" s="247"/>
      <c r="O100" s="247"/>
      <c r="P100" s="247"/>
      <c r="Q100" s="247"/>
      <c r="R100" s="247"/>
      <c r="S100" s="247"/>
      <c r="T100" s="248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T100" s="249" t="s">
        <v>166</v>
      </c>
      <c r="AU100" s="249" t="s">
        <v>79</v>
      </c>
      <c r="AV100" s="14" t="s">
        <v>79</v>
      </c>
      <c r="AW100" s="14" t="s">
        <v>31</v>
      </c>
      <c r="AX100" s="14" t="s">
        <v>70</v>
      </c>
      <c r="AY100" s="249" t="s">
        <v>157</v>
      </c>
    </row>
    <row r="101" s="13" customFormat="1">
      <c r="A101" s="13"/>
      <c r="B101" s="228"/>
      <c r="C101" s="229"/>
      <c r="D101" s="230" t="s">
        <v>166</v>
      </c>
      <c r="E101" s="231" t="s">
        <v>19</v>
      </c>
      <c r="F101" s="232" t="s">
        <v>803</v>
      </c>
      <c r="G101" s="229"/>
      <c r="H101" s="231" t="s">
        <v>19</v>
      </c>
      <c r="I101" s="233"/>
      <c r="J101" s="229"/>
      <c r="K101" s="229"/>
      <c r="L101" s="234"/>
      <c r="M101" s="235"/>
      <c r="N101" s="236"/>
      <c r="O101" s="236"/>
      <c r="P101" s="236"/>
      <c r="Q101" s="236"/>
      <c r="R101" s="236"/>
      <c r="S101" s="236"/>
      <c r="T101" s="237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38" t="s">
        <v>166</v>
      </c>
      <c r="AU101" s="238" t="s">
        <v>79</v>
      </c>
      <c r="AV101" s="13" t="s">
        <v>77</v>
      </c>
      <c r="AW101" s="13" t="s">
        <v>31</v>
      </c>
      <c r="AX101" s="13" t="s">
        <v>70</v>
      </c>
      <c r="AY101" s="238" t="s">
        <v>157</v>
      </c>
    </row>
    <row r="102" s="14" customFormat="1">
      <c r="A102" s="14"/>
      <c r="B102" s="239"/>
      <c r="C102" s="240"/>
      <c r="D102" s="230" t="s">
        <v>166</v>
      </c>
      <c r="E102" s="241" t="s">
        <v>19</v>
      </c>
      <c r="F102" s="242" t="s">
        <v>804</v>
      </c>
      <c r="G102" s="240"/>
      <c r="H102" s="243">
        <v>0.23999999999999999</v>
      </c>
      <c r="I102" s="244"/>
      <c r="J102" s="240"/>
      <c r="K102" s="240"/>
      <c r="L102" s="245"/>
      <c r="M102" s="246"/>
      <c r="N102" s="247"/>
      <c r="O102" s="247"/>
      <c r="P102" s="247"/>
      <c r="Q102" s="247"/>
      <c r="R102" s="247"/>
      <c r="S102" s="247"/>
      <c r="T102" s="248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T102" s="249" t="s">
        <v>166</v>
      </c>
      <c r="AU102" s="249" t="s">
        <v>79</v>
      </c>
      <c r="AV102" s="14" t="s">
        <v>79</v>
      </c>
      <c r="AW102" s="14" t="s">
        <v>31</v>
      </c>
      <c r="AX102" s="14" t="s">
        <v>70</v>
      </c>
      <c r="AY102" s="249" t="s">
        <v>157</v>
      </c>
    </row>
    <row r="103" s="13" customFormat="1">
      <c r="A103" s="13"/>
      <c r="B103" s="228"/>
      <c r="C103" s="229"/>
      <c r="D103" s="230" t="s">
        <v>166</v>
      </c>
      <c r="E103" s="231" t="s">
        <v>19</v>
      </c>
      <c r="F103" s="232" t="s">
        <v>805</v>
      </c>
      <c r="G103" s="229"/>
      <c r="H103" s="231" t="s">
        <v>19</v>
      </c>
      <c r="I103" s="233"/>
      <c r="J103" s="229"/>
      <c r="K103" s="229"/>
      <c r="L103" s="234"/>
      <c r="M103" s="235"/>
      <c r="N103" s="236"/>
      <c r="O103" s="236"/>
      <c r="P103" s="236"/>
      <c r="Q103" s="236"/>
      <c r="R103" s="236"/>
      <c r="S103" s="236"/>
      <c r="T103" s="237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38" t="s">
        <v>166</v>
      </c>
      <c r="AU103" s="238" t="s">
        <v>79</v>
      </c>
      <c r="AV103" s="13" t="s">
        <v>77</v>
      </c>
      <c r="AW103" s="13" t="s">
        <v>31</v>
      </c>
      <c r="AX103" s="13" t="s">
        <v>70</v>
      </c>
      <c r="AY103" s="238" t="s">
        <v>157</v>
      </c>
    </row>
    <row r="104" s="14" customFormat="1">
      <c r="A104" s="14"/>
      <c r="B104" s="239"/>
      <c r="C104" s="240"/>
      <c r="D104" s="230" t="s">
        <v>166</v>
      </c>
      <c r="E104" s="241" t="s">
        <v>19</v>
      </c>
      <c r="F104" s="242" t="s">
        <v>545</v>
      </c>
      <c r="G104" s="240"/>
      <c r="H104" s="243">
        <v>0.20000000000000001</v>
      </c>
      <c r="I104" s="244"/>
      <c r="J104" s="240"/>
      <c r="K104" s="240"/>
      <c r="L104" s="245"/>
      <c r="M104" s="246"/>
      <c r="N104" s="247"/>
      <c r="O104" s="247"/>
      <c r="P104" s="247"/>
      <c r="Q104" s="247"/>
      <c r="R104" s="247"/>
      <c r="S104" s="247"/>
      <c r="T104" s="248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T104" s="249" t="s">
        <v>166</v>
      </c>
      <c r="AU104" s="249" t="s">
        <v>79</v>
      </c>
      <c r="AV104" s="14" t="s">
        <v>79</v>
      </c>
      <c r="AW104" s="14" t="s">
        <v>31</v>
      </c>
      <c r="AX104" s="14" t="s">
        <v>70</v>
      </c>
      <c r="AY104" s="249" t="s">
        <v>157</v>
      </c>
    </row>
    <row r="105" s="13" customFormat="1">
      <c r="A105" s="13"/>
      <c r="B105" s="228"/>
      <c r="C105" s="229"/>
      <c r="D105" s="230" t="s">
        <v>166</v>
      </c>
      <c r="E105" s="231" t="s">
        <v>19</v>
      </c>
      <c r="F105" s="232" t="s">
        <v>806</v>
      </c>
      <c r="G105" s="229"/>
      <c r="H105" s="231" t="s">
        <v>19</v>
      </c>
      <c r="I105" s="233"/>
      <c r="J105" s="229"/>
      <c r="K105" s="229"/>
      <c r="L105" s="234"/>
      <c r="M105" s="235"/>
      <c r="N105" s="236"/>
      <c r="O105" s="236"/>
      <c r="P105" s="236"/>
      <c r="Q105" s="236"/>
      <c r="R105" s="236"/>
      <c r="S105" s="236"/>
      <c r="T105" s="237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38" t="s">
        <v>166</v>
      </c>
      <c r="AU105" s="238" t="s">
        <v>79</v>
      </c>
      <c r="AV105" s="13" t="s">
        <v>77</v>
      </c>
      <c r="AW105" s="13" t="s">
        <v>31</v>
      </c>
      <c r="AX105" s="13" t="s">
        <v>70</v>
      </c>
      <c r="AY105" s="238" t="s">
        <v>157</v>
      </c>
    </row>
    <row r="106" s="14" customFormat="1">
      <c r="A106" s="14"/>
      <c r="B106" s="239"/>
      <c r="C106" s="240"/>
      <c r="D106" s="230" t="s">
        <v>166</v>
      </c>
      <c r="E106" s="241" t="s">
        <v>19</v>
      </c>
      <c r="F106" s="242" t="s">
        <v>807</v>
      </c>
      <c r="G106" s="240"/>
      <c r="H106" s="243">
        <v>1</v>
      </c>
      <c r="I106" s="244"/>
      <c r="J106" s="240"/>
      <c r="K106" s="240"/>
      <c r="L106" s="245"/>
      <c r="M106" s="246"/>
      <c r="N106" s="247"/>
      <c r="O106" s="247"/>
      <c r="P106" s="247"/>
      <c r="Q106" s="247"/>
      <c r="R106" s="247"/>
      <c r="S106" s="247"/>
      <c r="T106" s="248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49" t="s">
        <v>166</v>
      </c>
      <c r="AU106" s="249" t="s">
        <v>79</v>
      </c>
      <c r="AV106" s="14" t="s">
        <v>79</v>
      </c>
      <c r="AW106" s="14" t="s">
        <v>31</v>
      </c>
      <c r="AX106" s="14" t="s">
        <v>70</v>
      </c>
      <c r="AY106" s="249" t="s">
        <v>157</v>
      </c>
    </row>
    <row r="107" s="13" customFormat="1">
      <c r="A107" s="13"/>
      <c r="B107" s="228"/>
      <c r="C107" s="229"/>
      <c r="D107" s="230" t="s">
        <v>166</v>
      </c>
      <c r="E107" s="231" t="s">
        <v>19</v>
      </c>
      <c r="F107" s="232" t="s">
        <v>808</v>
      </c>
      <c r="G107" s="229"/>
      <c r="H107" s="231" t="s">
        <v>19</v>
      </c>
      <c r="I107" s="233"/>
      <c r="J107" s="229"/>
      <c r="K107" s="229"/>
      <c r="L107" s="234"/>
      <c r="M107" s="235"/>
      <c r="N107" s="236"/>
      <c r="O107" s="236"/>
      <c r="P107" s="236"/>
      <c r="Q107" s="236"/>
      <c r="R107" s="236"/>
      <c r="S107" s="236"/>
      <c r="T107" s="237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38" t="s">
        <v>166</v>
      </c>
      <c r="AU107" s="238" t="s">
        <v>79</v>
      </c>
      <c r="AV107" s="13" t="s">
        <v>77</v>
      </c>
      <c r="AW107" s="13" t="s">
        <v>31</v>
      </c>
      <c r="AX107" s="13" t="s">
        <v>70</v>
      </c>
      <c r="AY107" s="238" t="s">
        <v>157</v>
      </c>
    </row>
    <row r="108" s="14" customFormat="1">
      <c r="A108" s="14"/>
      <c r="B108" s="239"/>
      <c r="C108" s="240"/>
      <c r="D108" s="230" t="s">
        <v>166</v>
      </c>
      <c r="E108" s="241" t="s">
        <v>19</v>
      </c>
      <c r="F108" s="242" t="s">
        <v>555</v>
      </c>
      <c r="G108" s="240"/>
      <c r="H108" s="243">
        <v>0.5</v>
      </c>
      <c r="I108" s="244"/>
      <c r="J108" s="240"/>
      <c r="K108" s="240"/>
      <c r="L108" s="245"/>
      <c r="M108" s="246"/>
      <c r="N108" s="247"/>
      <c r="O108" s="247"/>
      <c r="P108" s="247"/>
      <c r="Q108" s="247"/>
      <c r="R108" s="247"/>
      <c r="S108" s="247"/>
      <c r="T108" s="248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T108" s="249" t="s">
        <v>166</v>
      </c>
      <c r="AU108" s="249" t="s">
        <v>79</v>
      </c>
      <c r="AV108" s="14" t="s">
        <v>79</v>
      </c>
      <c r="AW108" s="14" t="s">
        <v>31</v>
      </c>
      <c r="AX108" s="14" t="s">
        <v>70</v>
      </c>
      <c r="AY108" s="249" t="s">
        <v>157</v>
      </c>
    </row>
    <row r="109" s="13" customFormat="1">
      <c r="A109" s="13"/>
      <c r="B109" s="228"/>
      <c r="C109" s="229"/>
      <c r="D109" s="230" t="s">
        <v>166</v>
      </c>
      <c r="E109" s="231" t="s">
        <v>19</v>
      </c>
      <c r="F109" s="232" t="s">
        <v>809</v>
      </c>
      <c r="G109" s="229"/>
      <c r="H109" s="231" t="s">
        <v>19</v>
      </c>
      <c r="I109" s="233"/>
      <c r="J109" s="229"/>
      <c r="K109" s="229"/>
      <c r="L109" s="234"/>
      <c r="M109" s="235"/>
      <c r="N109" s="236"/>
      <c r="O109" s="236"/>
      <c r="P109" s="236"/>
      <c r="Q109" s="236"/>
      <c r="R109" s="236"/>
      <c r="S109" s="236"/>
      <c r="T109" s="237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38" t="s">
        <v>166</v>
      </c>
      <c r="AU109" s="238" t="s">
        <v>79</v>
      </c>
      <c r="AV109" s="13" t="s">
        <v>77</v>
      </c>
      <c r="AW109" s="13" t="s">
        <v>31</v>
      </c>
      <c r="AX109" s="13" t="s">
        <v>70</v>
      </c>
      <c r="AY109" s="238" t="s">
        <v>157</v>
      </c>
    </row>
    <row r="110" s="14" customFormat="1">
      <c r="A110" s="14"/>
      <c r="B110" s="239"/>
      <c r="C110" s="240"/>
      <c r="D110" s="230" t="s">
        <v>166</v>
      </c>
      <c r="E110" s="241" t="s">
        <v>19</v>
      </c>
      <c r="F110" s="242" t="s">
        <v>810</v>
      </c>
      <c r="G110" s="240"/>
      <c r="H110" s="243">
        <v>0.40000000000000002</v>
      </c>
      <c r="I110" s="244"/>
      <c r="J110" s="240"/>
      <c r="K110" s="240"/>
      <c r="L110" s="245"/>
      <c r="M110" s="246"/>
      <c r="N110" s="247"/>
      <c r="O110" s="247"/>
      <c r="P110" s="247"/>
      <c r="Q110" s="247"/>
      <c r="R110" s="247"/>
      <c r="S110" s="247"/>
      <c r="T110" s="248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T110" s="249" t="s">
        <v>166</v>
      </c>
      <c r="AU110" s="249" t="s">
        <v>79</v>
      </c>
      <c r="AV110" s="14" t="s">
        <v>79</v>
      </c>
      <c r="AW110" s="14" t="s">
        <v>31</v>
      </c>
      <c r="AX110" s="14" t="s">
        <v>70</v>
      </c>
      <c r="AY110" s="249" t="s">
        <v>157</v>
      </c>
    </row>
    <row r="111" s="13" customFormat="1">
      <c r="A111" s="13"/>
      <c r="B111" s="228"/>
      <c r="C111" s="229"/>
      <c r="D111" s="230" t="s">
        <v>166</v>
      </c>
      <c r="E111" s="231" t="s">
        <v>19</v>
      </c>
      <c r="F111" s="232" t="s">
        <v>811</v>
      </c>
      <c r="G111" s="229"/>
      <c r="H111" s="231" t="s">
        <v>19</v>
      </c>
      <c r="I111" s="233"/>
      <c r="J111" s="229"/>
      <c r="K111" s="229"/>
      <c r="L111" s="234"/>
      <c r="M111" s="235"/>
      <c r="N111" s="236"/>
      <c r="O111" s="236"/>
      <c r="P111" s="236"/>
      <c r="Q111" s="236"/>
      <c r="R111" s="236"/>
      <c r="S111" s="236"/>
      <c r="T111" s="237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38" t="s">
        <v>166</v>
      </c>
      <c r="AU111" s="238" t="s">
        <v>79</v>
      </c>
      <c r="AV111" s="13" t="s">
        <v>77</v>
      </c>
      <c r="AW111" s="13" t="s">
        <v>31</v>
      </c>
      <c r="AX111" s="13" t="s">
        <v>70</v>
      </c>
      <c r="AY111" s="238" t="s">
        <v>157</v>
      </c>
    </row>
    <row r="112" s="14" customFormat="1">
      <c r="A112" s="14"/>
      <c r="B112" s="239"/>
      <c r="C112" s="240"/>
      <c r="D112" s="230" t="s">
        <v>166</v>
      </c>
      <c r="E112" s="241" t="s">
        <v>19</v>
      </c>
      <c r="F112" s="242" t="s">
        <v>545</v>
      </c>
      <c r="G112" s="240"/>
      <c r="H112" s="243">
        <v>0.20000000000000001</v>
      </c>
      <c r="I112" s="244"/>
      <c r="J112" s="240"/>
      <c r="K112" s="240"/>
      <c r="L112" s="245"/>
      <c r="M112" s="246"/>
      <c r="N112" s="247"/>
      <c r="O112" s="247"/>
      <c r="P112" s="247"/>
      <c r="Q112" s="247"/>
      <c r="R112" s="247"/>
      <c r="S112" s="247"/>
      <c r="T112" s="248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T112" s="249" t="s">
        <v>166</v>
      </c>
      <c r="AU112" s="249" t="s">
        <v>79</v>
      </c>
      <c r="AV112" s="14" t="s">
        <v>79</v>
      </c>
      <c r="AW112" s="14" t="s">
        <v>31</v>
      </c>
      <c r="AX112" s="14" t="s">
        <v>70</v>
      </c>
      <c r="AY112" s="249" t="s">
        <v>157</v>
      </c>
    </row>
    <row r="113" s="15" customFormat="1">
      <c r="A113" s="15"/>
      <c r="B113" s="250"/>
      <c r="C113" s="251"/>
      <c r="D113" s="230" t="s">
        <v>166</v>
      </c>
      <c r="E113" s="252" t="s">
        <v>19</v>
      </c>
      <c r="F113" s="253" t="s">
        <v>169</v>
      </c>
      <c r="G113" s="251"/>
      <c r="H113" s="254">
        <v>3.1400000000000001</v>
      </c>
      <c r="I113" s="255"/>
      <c r="J113" s="251"/>
      <c r="K113" s="251"/>
      <c r="L113" s="256"/>
      <c r="M113" s="257"/>
      <c r="N113" s="258"/>
      <c r="O113" s="258"/>
      <c r="P113" s="258"/>
      <c r="Q113" s="258"/>
      <c r="R113" s="258"/>
      <c r="S113" s="258"/>
      <c r="T113" s="259"/>
      <c r="U113" s="15"/>
      <c r="V113" s="15"/>
      <c r="W113" s="15"/>
      <c r="X113" s="15"/>
      <c r="Y113" s="15"/>
      <c r="Z113" s="15"/>
      <c r="AA113" s="15"/>
      <c r="AB113" s="15"/>
      <c r="AC113" s="15"/>
      <c r="AD113" s="15"/>
      <c r="AE113" s="15"/>
      <c r="AT113" s="260" t="s">
        <v>166</v>
      </c>
      <c r="AU113" s="260" t="s">
        <v>79</v>
      </c>
      <c r="AV113" s="15" t="s">
        <v>164</v>
      </c>
      <c r="AW113" s="15" t="s">
        <v>31</v>
      </c>
      <c r="AX113" s="15" t="s">
        <v>77</v>
      </c>
      <c r="AY113" s="260" t="s">
        <v>157</v>
      </c>
    </row>
    <row r="114" s="2" customFormat="1" ht="66.75" customHeight="1">
      <c r="A114" s="38"/>
      <c r="B114" s="39"/>
      <c r="C114" s="214" t="s">
        <v>79</v>
      </c>
      <c r="D114" s="214" t="s">
        <v>160</v>
      </c>
      <c r="E114" s="215" t="s">
        <v>586</v>
      </c>
      <c r="F114" s="216" t="s">
        <v>587</v>
      </c>
      <c r="G114" s="217" t="s">
        <v>191</v>
      </c>
      <c r="H114" s="218">
        <v>1300</v>
      </c>
      <c r="I114" s="219"/>
      <c r="J114" s="220">
        <f>ROUND(I114*H114,2)</f>
        <v>0</v>
      </c>
      <c r="K114" s="221"/>
      <c r="L114" s="44"/>
      <c r="M114" s="222" t="s">
        <v>19</v>
      </c>
      <c r="N114" s="223" t="s">
        <v>41</v>
      </c>
      <c r="O114" s="84"/>
      <c r="P114" s="224">
        <f>O114*H114</f>
        <v>0</v>
      </c>
      <c r="Q114" s="224">
        <v>0</v>
      </c>
      <c r="R114" s="224">
        <f>Q114*H114</f>
        <v>0</v>
      </c>
      <c r="S114" s="224">
        <v>0</v>
      </c>
      <c r="T114" s="225">
        <f>S114*H114</f>
        <v>0</v>
      </c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R114" s="226" t="s">
        <v>164</v>
      </c>
      <c r="AT114" s="226" t="s">
        <v>160</v>
      </c>
      <c r="AU114" s="226" t="s">
        <v>79</v>
      </c>
      <c r="AY114" s="17" t="s">
        <v>157</v>
      </c>
      <c r="BE114" s="227">
        <f>IF(N114="základní",J114,0)</f>
        <v>0</v>
      </c>
      <c r="BF114" s="227">
        <f>IF(N114="snížená",J114,0)</f>
        <v>0</v>
      </c>
      <c r="BG114" s="227">
        <f>IF(N114="zákl. přenesená",J114,0)</f>
        <v>0</v>
      </c>
      <c r="BH114" s="227">
        <f>IF(N114="sníž. přenesená",J114,0)</f>
        <v>0</v>
      </c>
      <c r="BI114" s="227">
        <f>IF(N114="nulová",J114,0)</f>
        <v>0</v>
      </c>
      <c r="BJ114" s="17" t="s">
        <v>77</v>
      </c>
      <c r="BK114" s="227">
        <f>ROUND(I114*H114,2)</f>
        <v>0</v>
      </c>
      <c r="BL114" s="17" t="s">
        <v>164</v>
      </c>
      <c r="BM114" s="226" t="s">
        <v>812</v>
      </c>
    </row>
    <row r="115" s="14" customFormat="1">
      <c r="A115" s="14"/>
      <c r="B115" s="239"/>
      <c r="C115" s="240"/>
      <c r="D115" s="230" t="s">
        <v>166</v>
      </c>
      <c r="E115" s="241" t="s">
        <v>19</v>
      </c>
      <c r="F115" s="242" t="s">
        <v>813</v>
      </c>
      <c r="G115" s="240"/>
      <c r="H115" s="243">
        <v>805</v>
      </c>
      <c r="I115" s="244"/>
      <c r="J115" s="240"/>
      <c r="K115" s="240"/>
      <c r="L115" s="245"/>
      <c r="M115" s="246"/>
      <c r="N115" s="247"/>
      <c r="O115" s="247"/>
      <c r="P115" s="247"/>
      <c r="Q115" s="247"/>
      <c r="R115" s="247"/>
      <c r="S115" s="247"/>
      <c r="T115" s="248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249" t="s">
        <v>166</v>
      </c>
      <c r="AU115" s="249" t="s">
        <v>79</v>
      </c>
      <c r="AV115" s="14" t="s">
        <v>79</v>
      </c>
      <c r="AW115" s="14" t="s">
        <v>31</v>
      </c>
      <c r="AX115" s="14" t="s">
        <v>70</v>
      </c>
      <c r="AY115" s="249" t="s">
        <v>157</v>
      </c>
    </row>
    <row r="116" s="14" customFormat="1">
      <c r="A116" s="14"/>
      <c r="B116" s="239"/>
      <c r="C116" s="240"/>
      <c r="D116" s="230" t="s">
        <v>166</v>
      </c>
      <c r="E116" s="241" t="s">
        <v>19</v>
      </c>
      <c r="F116" s="242" t="s">
        <v>814</v>
      </c>
      <c r="G116" s="240"/>
      <c r="H116" s="243">
        <v>495</v>
      </c>
      <c r="I116" s="244"/>
      <c r="J116" s="240"/>
      <c r="K116" s="240"/>
      <c r="L116" s="245"/>
      <c r="M116" s="246"/>
      <c r="N116" s="247"/>
      <c r="O116" s="247"/>
      <c r="P116" s="247"/>
      <c r="Q116" s="247"/>
      <c r="R116" s="247"/>
      <c r="S116" s="247"/>
      <c r="T116" s="248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T116" s="249" t="s">
        <v>166</v>
      </c>
      <c r="AU116" s="249" t="s">
        <v>79</v>
      </c>
      <c r="AV116" s="14" t="s">
        <v>79</v>
      </c>
      <c r="AW116" s="14" t="s">
        <v>31</v>
      </c>
      <c r="AX116" s="14" t="s">
        <v>70</v>
      </c>
      <c r="AY116" s="249" t="s">
        <v>157</v>
      </c>
    </row>
    <row r="117" s="15" customFormat="1">
      <c r="A117" s="15"/>
      <c r="B117" s="250"/>
      <c r="C117" s="251"/>
      <c r="D117" s="230" t="s">
        <v>166</v>
      </c>
      <c r="E117" s="252" t="s">
        <v>19</v>
      </c>
      <c r="F117" s="253" t="s">
        <v>169</v>
      </c>
      <c r="G117" s="251"/>
      <c r="H117" s="254">
        <v>1300</v>
      </c>
      <c r="I117" s="255"/>
      <c r="J117" s="251"/>
      <c r="K117" s="251"/>
      <c r="L117" s="256"/>
      <c r="M117" s="257"/>
      <c r="N117" s="258"/>
      <c r="O117" s="258"/>
      <c r="P117" s="258"/>
      <c r="Q117" s="258"/>
      <c r="R117" s="258"/>
      <c r="S117" s="258"/>
      <c r="T117" s="259"/>
      <c r="U117" s="15"/>
      <c r="V117" s="15"/>
      <c r="W117" s="15"/>
      <c r="X117" s="15"/>
      <c r="Y117" s="15"/>
      <c r="Z117" s="15"/>
      <c r="AA117" s="15"/>
      <c r="AB117" s="15"/>
      <c r="AC117" s="15"/>
      <c r="AD117" s="15"/>
      <c r="AE117" s="15"/>
      <c r="AT117" s="260" t="s">
        <v>166</v>
      </c>
      <c r="AU117" s="260" t="s">
        <v>79</v>
      </c>
      <c r="AV117" s="15" t="s">
        <v>164</v>
      </c>
      <c r="AW117" s="15" t="s">
        <v>31</v>
      </c>
      <c r="AX117" s="15" t="s">
        <v>77</v>
      </c>
      <c r="AY117" s="260" t="s">
        <v>157</v>
      </c>
    </row>
    <row r="118" s="2" customFormat="1" ht="33" customHeight="1">
      <c r="A118" s="38"/>
      <c r="B118" s="39"/>
      <c r="C118" s="214" t="s">
        <v>85</v>
      </c>
      <c r="D118" s="214" t="s">
        <v>160</v>
      </c>
      <c r="E118" s="215" t="s">
        <v>173</v>
      </c>
      <c r="F118" s="216" t="s">
        <v>174</v>
      </c>
      <c r="G118" s="217" t="s">
        <v>175</v>
      </c>
      <c r="H118" s="218">
        <v>858</v>
      </c>
      <c r="I118" s="219"/>
      <c r="J118" s="220">
        <f>ROUND(I118*H118,2)</f>
        <v>0</v>
      </c>
      <c r="K118" s="221"/>
      <c r="L118" s="44"/>
      <c r="M118" s="222" t="s">
        <v>19</v>
      </c>
      <c r="N118" s="223" t="s">
        <v>41</v>
      </c>
      <c r="O118" s="84"/>
      <c r="P118" s="224">
        <f>O118*H118</f>
        <v>0</v>
      </c>
      <c r="Q118" s="224">
        <v>0</v>
      </c>
      <c r="R118" s="224">
        <f>Q118*H118</f>
        <v>0</v>
      </c>
      <c r="S118" s="224">
        <v>0</v>
      </c>
      <c r="T118" s="225">
        <f>S118*H118</f>
        <v>0</v>
      </c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R118" s="226" t="s">
        <v>164</v>
      </c>
      <c r="AT118" s="226" t="s">
        <v>160</v>
      </c>
      <c r="AU118" s="226" t="s">
        <v>79</v>
      </c>
      <c r="AY118" s="17" t="s">
        <v>157</v>
      </c>
      <c r="BE118" s="227">
        <f>IF(N118="základní",J118,0)</f>
        <v>0</v>
      </c>
      <c r="BF118" s="227">
        <f>IF(N118="snížená",J118,0)</f>
        <v>0</v>
      </c>
      <c r="BG118" s="227">
        <f>IF(N118="zákl. přenesená",J118,0)</f>
        <v>0</v>
      </c>
      <c r="BH118" s="227">
        <f>IF(N118="sníž. přenesená",J118,0)</f>
        <v>0</v>
      </c>
      <c r="BI118" s="227">
        <f>IF(N118="nulová",J118,0)</f>
        <v>0</v>
      </c>
      <c r="BJ118" s="17" t="s">
        <v>77</v>
      </c>
      <c r="BK118" s="227">
        <f>ROUND(I118*H118,2)</f>
        <v>0</v>
      </c>
      <c r="BL118" s="17" t="s">
        <v>164</v>
      </c>
      <c r="BM118" s="226" t="s">
        <v>815</v>
      </c>
    </row>
    <row r="119" s="14" customFormat="1">
      <c r="A119" s="14"/>
      <c r="B119" s="239"/>
      <c r="C119" s="240"/>
      <c r="D119" s="230" t="s">
        <v>166</v>
      </c>
      <c r="E119" s="241" t="s">
        <v>19</v>
      </c>
      <c r="F119" s="242" t="s">
        <v>816</v>
      </c>
      <c r="G119" s="240"/>
      <c r="H119" s="243">
        <v>858</v>
      </c>
      <c r="I119" s="244"/>
      <c r="J119" s="240"/>
      <c r="K119" s="240"/>
      <c r="L119" s="245"/>
      <c r="M119" s="246"/>
      <c r="N119" s="247"/>
      <c r="O119" s="247"/>
      <c r="P119" s="247"/>
      <c r="Q119" s="247"/>
      <c r="R119" s="247"/>
      <c r="S119" s="247"/>
      <c r="T119" s="248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T119" s="249" t="s">
        <v>166</v>
      </c>
      <c r="AU119" s="249" t="s">
        <v>79</v>
      </c>
      <c r="AV119" s="14" t="s">
        <v>79</v>
      </c>
      <c r="AW119" s="14" t="s">
        <v>31</v>
      </c>
      <c r="AX119" s="14" t="s">
        <v>77</v>
      </c>
      <c r="AY119" s="249" t="s">
        <v>157</v>
      </c>
    </row>
    <row r="120" s="2" customFormat="1" ht="16.5" customHeight="1">
      <c r="A120" s="38"/>
      <c r="B120" s="39"/>
      <c r="C120" s="261" t="s">
        <v>164</v>
      </c>
      <c r="D120" s="261" t="s">
        <v>178</v>
      </c>
      <c r="E120" s="262" t="s">
        <v>274</v>
      </c>
      <c r="F120" s="263" t="s">
        <v>275</v>
      </c>
      <c r="G120" s="264" t="s">
        <v>181</v>
      </c>
      <c r="H120" s="265">
        <v>1372.8</v>
      </c>
      <c r="I120" s="266"/>
      <c r="J120" s="267">
        <f>ROUND(I120*H120,2)</f>
        <v>0</v>
      </c>
      <c r="K120" s="268"/>
      <c r="L120" s="269"/>
      <c r="M120" s="270" t="s">
        <v>19</v>
      </c>
      <c r="N120" s="271" t="s">
        <v>41</v>
      </c>
      <c r="O120" s="84"/>
      <c r="P120" s="224">
        <f>O120*H120</f>
        <v>0</v>
      </c>
      <c r="Q120" s="224">
        <v>1</v>
      </c>
      <c r="R120" s="224">
        <f>Q120*H120</f>
        <v>0</v>
      </c>
      <c r="S120" s="224">
        <v>0</v>
      </c>
      <c r="T120" s="225">
        <f>S120*H120</f>
        <v>0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R120" s="226" t="s">
        <v>182</v>
      </c>
      <c r="AT120" s="226" t="s">
        <v>178</v>
      </c>
      <c r="AU120" s="226" t="s">
        <v>79</v>
      </c>
      <c r="AY120" s="17" t="s">
        <v>157</v>
      </c>
      <c r="BE120" s="227">
        <f>IF(N120="základní",J120,0)</f>
        <v>0</v>
      </c>
      <c r="BF120" s="227">
        <f>IF(N120="snížená",J120,0)</f>
        <v>0</v>
      </c>
      <c r="BG120" s="227">
        <f>IF(N120="zákl. přenesená",J120,0)</f>
        <v>0</v>
      </c>
      <c r="BH120" s="227">
        <f>IF(N120="sníž. přenesená",J120,0)</f>
        <v>0</v>
      </c>
      <c r="BI120" s="227">
        <f>IF(N120="nulová",J120,0)</f>
        <v>0</v>
      </c>
      <c r="BJ120" s="17" t="s">
        <v>77</v>
      </c>
      <c r="BK120" s="227">
        <f>ROUND(I120*H120,2)</f>
        <v>0</v>
      </c>
      <c r="BL120" s="17" t="s">
        <v>164</v>
      </c>
      <c r="BM120" s="226" t="s">
        <v>817</v>
      </c>
    </row>
    <row r="121" s="14" customFormat="1">
      <c r="A121" s="14"/>
      <c r="B121" s="239"/>
      <c r="C121" s="240"/>
      <c r="D121" s="230" t="s">
        <v>166</v>
      </c>
      <c r="E121" s="241" t="s">
        <v>19</v>
      </c>
      <c r="F121" s="242" t="s">
        <v>818</v>
      </c>
      <c r="G121" s="240"/>
      <c r="H121" s="243">
        <v>1372.8</v>
      </c>
      <c r="I121" s="244"/>
      <c r="J121" s="240"/>
      <c r="K121" s="240"/>
      <c r="L121" s="245"/>
      <c r="M121" s="246"/>
      <c r="N121" s="247"/>
      <c r="O121" s="247"/>
      <c r="P121" s="247"/>
      <c r="Q121" s="247"/>
      <c r="R121" s="247"/>
      <c r="S121" s="247"/>
      <c r="T121" s="248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T121" s="249" t="s">
        <v>166</v>
      </c>
      <c r="AU121" s="249" t="s">
        <v>79</v>
      </c>
      <c r="AV121" s="14" t="s">
        <v>79</v>
      </c>
      <c r="AW121" s="14" t="s">
        <v>31</v>
      </c>
      <c r="AX121" s="14" t="s">
        <v>77</v>
      </c>
      <c r="AY121" s="249" t="s">
        <v>157</v>
      </c>
    </row>
    <row r="122" s="2" customFormat="1" ht="78" customHeight="1">
      <c r="A122" s="38"/>
      <c r="B122" s="39"/>
      <c r="C122" s="214" t="s">
        <v>158</v>
      </c>
      <c r="D122" s="214" t="s">
        <v>160</v>
      </c>
      <c r="E122" s="215" t="s">
        <v>819</v>
      </c>
      <c r="F122" s="216" t="s">
        <v>820</v>
      </c>
      <c r="G122" s="217" t="s">
        <v>181</v>
      </c>
      <c r="H122" s="218">
        <v>1372.8</v>
      </c>
      <c r="I122" s="219"/>
      <c r="J122" s="220">
        <f>ROUND(I122*H122,2)</f>
        <v>0</v>
      </c>
      <c r="K122" s="221"/>
      <c r="L122" s="44"/>
      <c r="M122" s="222" t="s">
        <v>19</v>
      </c>
      <c r="N122" s="223" t="s">
        <v>41</v>
      </c>
      <c r="O122" s="84"/>
      <c r="P122" s="224">
        <f>O122*H122</f>
        <v>0</v>
      </c>
      <c r="Q122" s="224">
        <v>0</v>
      </c>
      <c r="R122" s="224">
        <f>Q122*H122</f>
        <v>0</v>
      </c>
      <c r="S122" s="224">
        <v>0</v>
      </c>
      <c r="T122" s="225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226" t="s">
        <v>164</v>
      </c>
      <c r="AT122" s="226" t="s">
        <v>160</v>
      </c>
      <c r="AU122" s="226" t="s">
        <v>79</v>
      </c>
      <c r="AY122" s="17" t="s">
        <v>157</v>
      </c>
      <c r="BE122" s="227">
        <f>IF(N122="základní",J122,0)</f>
        <v>0</v>
      </c>
      <c r="BF122" s="227">
        <f>IF(N122="snížená",J122,0)</f>
        <v>0</v>
      </c>
      <c r="BG122" s="227">
        <f>IF(N122="zákl. přenesená",J122,0)</f>
        <v>0</v>
      </c>
      <c r="BH122" s="227">
        <f>IF(N122="sníž. přenesená",J122,0)</f>
        <v>0</v>
      </c>
      <c r="BI122" s="227">
        <f>IF(N122="nulová",J122,0)</f>
        <v>0</v>
      </c>
      <c r="BJ122" s="17" t="s">
        <v>77</v>
      </c>
      <c r="BK122" s="227">
        <f>ROUND(I122*H122,2)</f>
        <v>0</v>
      </c>
      <c r="BL122" s="17" t="s">
        <v>164</v>
      </c>
      <c r="BM122" s="226" t="s">
        <v>821</v>
      </c>
    </row>
    <row r="123" s="2" customFormat="1" ht="33" customHeight="1">
      <c r="A123" s="38"/>
      <c r="B123" s="39"/>
      <c r="C123" s="214" t="s">
        <v>188</v>
      </c>
      <c r="D123" s="214" t="s">
        <v>160</v>
      </c>
      <c r="E123" s="215" t="s">
        <v>210</v>
      </c>
      <c r="F123" s="216" t="s">
        <v>211</v>
      </c>
      <c r="G123" s="217" t="s">
        <v>212</v>
      </c>
      <c r="H123" s="218">
        <v>52</v>
      </c>
      <c r="I123" s="219"/>
      <c r="J123" s="220">
        <f>ROUND(I123*H123,2)</f>
        <v>0</v>
      </c>
      <c r="K123" s="221"/>
      <c r="L123" s="44"/>
      <c r="M123" s="222" t="s">
        <v>19</v>
      </c>
      <c r="N123" s="223" t="s">
        <v>41</v>
      </c>
      <c r="O123" s="84"/>
      <c r="P123" s="224">
        <f>O123*H123</f>
        <v>0</v>
      </c>
      <c r="Q123" s="224">
        <v>0</v>
      </c>
      <c r="R123" s="224">
        <f>Q123*H123</f>
        <v>0</v>
      </c>
      <c r="S123" s="224">
        <v>0</v>
      </c>
      <c r="T123" s="225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26" t="s">
        <v>164</v>
      </c>
      <c r="AT123" s="226" t="s">
        <v>160</v>
      </c>
      <c r="AU123" s="226" t="s">
        <v>79</v>
      </c>
      <c r="AY123" s="17" t="s">
        <v>157</v>
      </c>
      <c r="BE123" s="227">
        <f>IF(N123="základní",J123,0)</f>
        <v>0</v>
      </c>
      <c r="BF123" s="227">
        <f>IF(N123="snížená",J123,0)</f>
        <v>0</v>
      </c>
      <c r="BG123" s="227">
        <f>IF(N123="zákl. přenesená",J123,0)</f>
        <v>0</v>
      </c>
      <c r="BH123" s="227">
        <f>IF(N123="sníž. přenesená",J123,0)</f>
        <v>0</v>
      </c>
      <c r="BI123" s="227">
        <f>IF(N123="nulová",J123,0)</f>
        <v>0</v>
      </c>
      <c r="BJ123" s="17" t="s">
        <v>77</v>
      </c>
      <c r="BK123" s="227">
        <f>ROUND(I123*H123,2)</f>
        <v>0</v>
      </c>
      <c r="BL123" s="17" t="s">
        <v>164</v>
      </c>
      <c r="BM123" s="226" t="s">
        <v>822</v>
      </c>
    </row>
    <row r="124" s="2" customFormat="1" ht="16.5" customHeight="1">
      <c r="A124" s="38"/>
      <c r="B124" s="39"/>
      <c r="C124" s="214" t="s">
        <v>193</v>
      </c>
      <c r="D124" s="214" t="s">
        <v>160</v>
      </c>
      <c r="E124" s="215" t="s">
        <v>217</v>
      </c>
      <c r="F124" s="216" t="s">
        <v>218</v>
      </c>
      <c r="G124" s="217" t="s">
        <v>212</v>
      </c>
      <c r="H124" s="218">
        <v>52</v>
      </c>
      <c r="I124" s="219"/>
      <c r="J124" s="220">
        <f>ROUND(I124*H124,2)</f>
        <v>0</v>
      </c>
      <c r="K124" s="221"/>
      <c r="L124" s="44"/>
      <c r="M124" s="222" t="s">
        <v>19</v>
      </c>
      <c r="N124" s="223" t="s">
        <v>41</v>
      </c>
      <c r="O124" s="84"/>
      <c r="P124" s="224">
        <f>O124*H124</f>
        <v>0</v>
      </c>
      <c r="Q124" s="224">
        <v>0</v>
      </c>
      <c r="R124" s="224">
        <f>Q124*H124</f>
        <v>0</v>
      </c>
      <c r="S124" s="224">
        <v>0</v>
      </c>
      <c r="T124" s="225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26" t="s">
        <v>164</v>
      </c>
      <c r="AT124" s="226" t="s">
        <v>160</v>
      </c>
      <c r="AU124" s="226" t="s">
        <v>79</v>
      </c>
      <c r="AY124" s="17" t="s">
        <v>157</v>
      </c>
      <c r="BE124" s="227">
        <f>IF(N124="základní",J124,0)</f>
        <v>0</v>
      </c>
      <c r="BF124" s="227">
        <f>IF(N124="snížená",J124,0)</f>
        <v>0</v>
      </c>
      <c r="BG124" s="227">
        <f>IF(N124="zákl. přenesená",J124,0)</f>
        <v>0</v>
      </c>
      <c r="BH124" s="227">
        <f>IF(N124="sníž. přenesená",J124,0)</f>
        <v>0</v>
      </c>
      <c r="BI124" s="227">
        <f>IF(N124="nulová",J124,0)</f>
        <v>0</v>
      </c>
      <c r="BJ124" s="17" t="s">
        <v>77</v>
      </c>
      <c r="BK124" s="227">
        <f>ROUND(I124*H124,2)</f>
        <v>0</v>
      </c>
      <c r="BL124" s="17" t="s">
        <v>164</v>
      </c>
      <c r="BM124" s="226" t="s">
        <v>823</v>
      </c>
    </row>
    <row r="125" s="2" customFormat="1" ht="44.25" customHeight="1">
      <c r="A125" s="38"/>
      <c r="B125" s="39"/>
      <c r="C125" s="214" t="s">
        <v>182</v>
      </c>
      <c r="D125" s="214" t="s">
        <v>160</v>
      </c>
      <c r="E125" s="215" t="s">
        <v>228</v>
      </c>
      <c r="F125" s="216" t="s">
        <v>229</v>
      </c>
      <c r="G125" s="217" t="s">
        <v>212</v>
      </c>
      <c r="H125" s="218">
        <v>2</v>
      </c>
      <c r="I125" s="219"/>
      <c r="J125" s="220">
        <f>ROUND(I125*H125,2)</f>
        <v>0</v>
      </c>
      <c r="K125" s="221"/>
      <c r="L125" s="44"/>
      <c r="M125" s="222" t="s">
        <v>19</v>
      </c>
      <c r="N125" s="223" t="s">
        <v>41</v>
      </c>
      <c r="O125" s="84"/>
      <c r="P125" s="224">
        <f>O125*H125</f>
        <v>0</v>
      </c>
      <c r="Q125" s="224">
        <v>0</v>
      </c>
      <c r="R125" s="224">
        <f>Q125*H125</f>
        <v>0</v>
      </c>
      <c r="S125" s="224">
        <v>0</v>
      </c>
      <c r="T125" s="225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26" t="s">
        <v>164</v>
      </c>
      <c r="AT125" s="226" t="s">
        <v>160</v>
      </c>
      <c r="AU125" s="226" t="s">
        <v>79</v>
      </c>
      <c r="AY125" s="17" t="s">
        <v>157</v>
      </c>
      <c r="BE125" s="227">
        <f>IF(N125="základní",J125,0)</f>
        <v>0</v>
      </c>
      <c r="BF125" s="227">
        <f>IF(N125="snížená",J125,0)</f>
        <v>0</v>
      </c>
      <c r="BG125" s="227">
        <f>IF(N125="zákl. přenesená",J125,0)</f>
        <v>0</v>
      </c>
      <c r="BH125" s="227">
        <f>IF(N125="sníž. přenesená",J125,0)</f>
        <v>0</v>
      </c>
      <c r="BI125" s="227">
        <f>IF(N125="nulová",J125,0)</f>
        <v>0</v>
      </c>
      <c r="BJ125" s="17" t="s">
        <v>77</v>
      </c>
      <c r="BK125" s="227">
        <f>ROUND(I125*H125,2)</f>
        <v>0</v>
      </c>
      <c r="BL125" s="17" t="s">
        <v>164</v>
      </c>
      <c r="BM125" s="226" t="s">
        <v>824</v>
      </c>
    </row>
    <row r="126" s="13" customFormat="1">
      <c r="A126" s="13"/>
      <c r="B126" s="228"/>
      <c r="C126" s="229"/>
      <c r="D126" s="230" t="s">
        <v>166</v>
      </c>
      <c r="E126" s="231" t="s">
        <v>19</v>
      </c>
      <c r="F126" s="232" t="s">
        <v>825</v>
      </c>
      <c r="G126" s="229"/>
      <c r="H126" s="231" t="s">
        <v>19</v>
      </c>
      <c r="I126" s="233"/>
      <c r="J126" s="229"/>
      <c r="K126" s="229"/>
      <c r="L126" s="234"/>
      <c r="M126" s="235"/>
      <c r="N126" s="236"/>
      <c r="O126" s="236"/>
      <c r="P126" s="236"/>
      <c r="Q126" s="236"/>
      <c r="R126" s="236"/>
      <c r="S126" s="236"/>
      <c r="T126" s="237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38" t="s">
        <v>166</v>
      </c>
      <c r="AU126" s="238" t="s">
        <v>79</v>
      </c>
      <c r="AV126" s="13" t="s">
        <v>77</v>
      </c>
      <c r="AW126" s="13" t="s">
        <v>31</v>
      </c>
      <c r="AX126" s="13" t="s">
        <v>70</v>
      </c>
      <c r="AY126" s="238" t="s">
        <v>157</v>
      </c>
    </row>
    <row r="127" s="14" customFormat="1">
      <c r="A127" s="14"/>
      <c r="B127" s="239"/>
      <c r="C127" s="240"/>
      <c r="D127" s="230" t="s">
        <v>166</v>
      </c>
      <c r="E127" s="241" t="s">
        <v>19</v>
      </c>
      <c r="F127" s="242" t="s">
        <v>79</v>
      </c>
      <c r="G127" s="240"/>
      <c r="H127" s="243">
        <v>2</v>
      </c>
      <c r="I127" s="244"/>
      <c r="J127" s="240"/>
      <c r="K127" s="240"/>
      <c r="L127" s="245"/>
      <c r="M127" s="272"/>
      <c r="N127" s="273"/>
      <c r="O127" s="273"/>
      <c r="P127" s="273"/>
      <c r="Q127" s="273"/>
      <c r="R127" s="273"/>
      <c r="S127" s="273"/>
      <c r="T127" s="274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49" t="s">
        <v>166</v>
      </c>
      <c r="AU127" s="249" t="s">
        <v>79</v>
      </c>
      <c r="AV127" s="14" t="s">
        <v>79</v>
      </c>
      <c r="AW127" s="14" t="s">
        <v>31</v>
      </c>
      <c r="AX127" s="14" t="s">
        <v>77</v>
      </c>
      <c r="AY127" s="249" t="s">
        <v>157</v>
      </c>
    </row>
    <row r="128" s="2" customFormat="1" ht="6.96" customHeight="1">
      <c r="A128" s="38"/>
      <c r="B128" s="59"/>
      <c r="C128" s="60"/>
      <c r="D128" s="60"/>
      <c r="E128" s="60"/>
      <c r="F128" s="60"/>
      <c r="G128" s="60"/>
      <c r="H128" s="60"/>
      <c r="I128" s="60"/>
      <c r="J128" s="60"/>
      <c r="K128" s="60"/>
      <c r="L128" s="44"/>
      <c r="M128" s="38"/>
      <c r="O128" s="38"/>
      <c r="P128" s="38"/>
      <c r="Q128" s="38"/>
      <c r="R128" s="38"/>
      <c r="S128" s="38"/>
      <c r="T128" s="38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</row>
  </sheetData>
  <mergeCells count="15">
    <mergeCell ref="E7:H7"/>
    <mergeCell ref="E11:H11"/>
    <mergeCell ref="E9:H9"/>
    <mergeCell ref="E13:H13"/>
    <mergeCell ref="E22:H22"/>
    <mergeCell ref="E31:H31"/>
    <mergeCell ref="E52:H52"/>
    <mergeCell ref="E56:H56"/>
    <mergeCell ref="E54:H54"/>
    <mergeCell ref="E58:H58"/>
    <mergeCell ref="E79:H79"/>
    <mergeCell ref="E83:H83"/>
    <mergeCell ref="E81:H81"/>
    <mergeCell ref="E85:H85"/>
    <mergeCell ref="L2:V2"/>
  </mergeCells>
  <pageMargins left="0.39375" right="0.39375" top="0.39375" bottom="0.39375" header="0" footer="0"/>
  <pageSetup orientation="landscape" blackAndWhite="1"/>
</worksheet>
</file>

<file path=xl/worksheets/sheet1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127</v>
      </c>
    </row>
    <row r="3" s="1" customFormat="1" ht="6.96" customHeight="1">
      <c r="B3" s="138"/>
      <c r="C3" s="139"/>
      <c r="D3" s="139"/>
      <c r="E3" s="139"/>
      <c r="F3" s="139"/>
      <c r="G3" s="139"/>
      <c r="H3" s="139"/>
      <c r="I3" s="139"/>
      <c r="J3" s="139"/>
      <c r="K3" s="139"/>
      <c r="L3" s="20"/>
      <c r="AT3" s="17" t="s">
        <v>79</v>
      </c>
    </row>
    <row r="4" s="1" customFormat="1" ht="24.96" customHeight="1">
      <c r="B4" s="20"/>
      <c r="D4" s="140" t="s">
        <v>129</v>
      </c>
      <c r="L4" s="20"/>
      <c r="M4" s="14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2" t="s">
        <v>16</v>
      </c>
      <c r="L6" s="20"/>
    </row>
    <row r="7" s="1" customFormat="1" ht="16.5" customHeight="1">
      <c r="B7" s="20"/>
      <c r="E7" s="143">
        <f>'Rekapitulace stavby'!K6</f>
        <v>0</v>
      </c>
      <c r="F7" s="142"/>
      <c r="G7" s="142"/>
      <c r="H7" s="142"/>
      <c r="L7" s="20"/>
    </row>
    <row r="8">
      <c r="B8" s="20"/>
      <c r="D8" s="142" t="s">
        <v>130</v>
      </c>
      <c r="L8" s="20"/>
    </row>
    <row r="9" s="1" customFormat="1" ht="16.5" customHeight="1">
      <c r="B9" s="20"/>
      <c r="E9" s="143" t="s">
        <v>529</v>
      </c>
      <c r="F9" s="1"/>
      <c r="G9" s="1"/>
      <c r="H9" s="1"/>
      <c r="L9" s="20"/>
    </row>
    <row r="10" s="1" customFormat="1" ht="12" customHeight="1">
      <c r="B10" s="20"/>
      <c r="D10" s="142" t="s">
        <v>132</v>
      </c>
      <c r="L10" s="20"/>
    </row>
    <row r="11" s="2" customFormat="1" ht="16.5" customHeight="1">
      <c r="A11" s="38"/>
      <c r="B11" s="44"/>
      <c r="C11" s="38"/>
      <c r="D11" s="38"/>
      <c r="E11" s="144" t="s">
        <v>133</v>
      </c>
      <c r="F11" s="38"/>
      <c r="G11" s="38"/>
      <c r="H11" s="38"/>
      <c r="I11" s="38"/>
      <c r="J11" s="38"/>
      <c r="K11" s="38"/>
      <c r="L11" s="145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2" t="s">
        <v>134</v>
      </c>
      <c r="E12" s="38"/>
      <c r="F12" s="38"/>
      <c r="G12" s="38"/>
      <c r="H12" s="38"/>
      <c r="I12" s="38"/>
      <c r="J12" s="38"/>
      <c r="K12" s="38"/>
      <c r="L12" s="145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6.5" customHeight="1">
      <c r="A13" s="38"/>
      <c r="B13" s="44"/>
      <c r="C13" s="38"/>
      <c r="D13" s="38"/>
      <c r="E13" s="146" t="s">
        <v>826</v>
      </c>
      <c r="F13" s="38"/>
      <c r="G13" s="38"/>
      <c r="H13" s="38"/>
      <c r="I13" s="38"/>
      <c r="J13" s="38"/>
      <c r="K13" s="38"/>
      <c r="L13" s="145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>
      <c r="A14" s="38"/>
      <c r="B14" s="44"/>
      <c r="C14" s="38"/>
      <c r="D14" s="38"/>
      <c r="E14" s="38"/>
      <c r="F14" s="38"/>
      <c r="G14" s="38"/>
      <c r="H14" s="38"/>
      <c r="I14" s="38"/>
      <c r="J14" s="38"/>
      <c r="K14" s="38"/>
      <c r="L14" s="145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2" customHeight="1">
      <c r="A15" s="38"/>
      <c r="B15" s="44"/>
      <c r="C15" s="38"/>
      <c r="D15" s="142" t="s">
        <v>18</v>
      </c>
      <c r="E15" s="38"/>
      <c r="F15" s="133" t="s">
        <v>19</v>
      </c>
      <c r="G15" s="38"/>
      <c r="H15" s="38"/>
      <c r="I15" s="142" t="s">
        <v>20</v>
      </c>
      <c r="J15" s="133" t="s">
        <v>19</v>
      </c>
      <c r="K15" s="38"/>
      <c r="L15" s="145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42" t="s">
        <v>21</v>
      </c>
      <c r="E16" s="38"/>
      <c r="F16" s="133" t="s">
        <v>22</v>
      </c>
      <c r="G16" s="38"/>
      <c r="H16" s="38"/>
      <c r="I16" s="142" t="s">
        <v>23</v>
      </c>
      <c r="J16" s="147">
        <f>'Rekapitulace stavby'!AN8</f>
        <v>0</v>
      </c>
      <c r="K16" s="38"/>
      <c r="L16" s="145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0.8" customHeight="1">
      <c r="A17" s="38"/>
      <c r="B17" s="44"/>
      <c r="C17" s="38"/>
      <c r="D17" s="38"/>
      <c r="E17" s="38"/>
      <c r="F17" s="38"/>
      <c r="G17" s="38"/>
      <c r="H17" s="38"/>
      <c r="I17" s="38"/>
      <c r="J17" s="38"/>
      <c r="K17" s="38"/>
      <c r="L17" s="145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2" customHeight="1">
      <c r="A18" s="38"/>
      <c r="B18" s="44"/>
      <c r="C18" s="38"/>
      <c r="D18" s="142" t="s">
        <v>25</v>
      </c>
      <c r="E18" s="38"/>
      <c r="F18" s="38"/>
      <c r="G18" s="38"/>
      <c r="H18" s="38"/>
      <c r="I18" s="142" t="s">
        <v>26</v>
      </c>
      <c r="J18" s="133">
        <f>IF('Rekapitulace stavby'!AN10="","",'Rekapitulace stavby'!AN10)</f>
        <v>0</v>
      </c>
      <c r="K18" s="38"/>
      <c r="L18" s="145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8" customHeight="1">
      <c r="A19" s="38"/>
      <c r="B19" s="44"/>
      <c r="C19" s="38"/>
      <c r="D19" s="38"/>
      <c r="E19" s="133">
        <f>IF('Rekapitulace stavby'!E11="","",'Rekapitulace stavby'!E11)</f>
        <v>0</v>
      </c>
      <c r="F19" s="38"/>
      <c r="G19" s="38"/>
      <c r="H19" s="38"/>
      <c r="I19" s="142" t="s">
        <v>27</v>
      </c>
      <c r="J19" s="133">
        <f>IF('Rekapitulace stavby'!AN11="","",'Rekapitulace stavby'!AN11)</f>
        <v>0</v>
      </c>
      <c r="K19" s="38"/>
      <c r="L19" s="145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6.96" customHeight="1">
      <c r="A20" s="38"/>
      <c r="B20" s="44"/>
      <c r="C20" s="38"/>
      <c r="D20" s="38"/>
      <c r="E20" s="38"/>
      <c r="F20" s="38"/>
      <c r="G20" s="38"/>
      <c r="H20" s="38"/>
      <c r="I20" s="38"/>
      <c r="J20" s="38"/>
      <c r="K20" s="38"/>
      <c r="L20" s="145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2" customHeight="1">
      <c r="A21" s="38"/>
      <c r="B21" s="44"/>
      <c r="C21" s="38"/>
      <c r="D21" s="142" t="s">
        <v>28</v>
      </c>
      <c r="E21" s="38"/>
      <c r="F21" s="38"/>
      <c r="G21" s="38"/>
      <c r="H21" s="38"/>
      <c r="I21" s="142" t="s">
        <v>26</v>
      </c>
      <c r="J21" s="33">
        <f>'Rekapitulace stavby'!AN13</f>
        <v>0</v>
      </c>
      <c r="K21" s="38"/>
      <c r="L21" s="145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8" customHeight="1">
      <c r="A22" s="38"/>
      <c r="B22" s="44"/>
      <c r="C22" s="38"/>
      <c r="D22" s="38"/>
      <c r="E22" s="33">
        <f>'Rekapitulace stavby'!E14</f>
        <v>0</v>
      </c>
      <c r="F22" s="133"/>
      <c r="G22" s="133"/>
      <c r="H22" s="133"/>
      <c r="I22" s="142" t="s">
        <v>27</v>
      </c>
      <c r="J22" s="33">
        <f>'Rekapitulace stavby'!AN14</f>
        <v>0</v>
      </c>
      <c r="K22" s="38"/>
      <c r="L22" s="145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6.96" customHeight="1">
      <c r="A23" s="38"/>
      <c r="B23" s="44"/>
      <c r="C23" s="38"/>
      <c r="D23" s="38"/>
      <c r="E23" s="38"/>
      <c r="F23" s="38"/>
      <c r="G23" s="38"/>
      <c r="H23" s="38"/>
      <c r="I23" s="38"/>
      <c r="J23" s="38"/>
      <c r="K23" s="38"/>
      <c r="L23" s="145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2" customHeight="1">
      <c r="A24" s="38"/>
      <c r="B24" s="44"/>
      <c r="C24" s="38"/>
      <c r="D24" s="142" t="s">
        <v>30</v>
      </c>
      <c r="E24" s="38"/>
      <c r="F24" s="38"/>
      <c r="G24" s="38"/>
      <c r="H24" s="38"/>
      <c r="I24" s="142" t="s">
        <v>26</v>
      </c>
      <c r="J24" s="133">
        <f>IF('Rekapitulace stavby'!AN16="","",'Rekapitulace stavby'!AN16)</f>
        <v>0</v>
      </c>
      <c r="K24" s="38"/>
      <c r="L24" s="145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8" customHeight="1">
      <c r="A25" s="38"/>
      <c r="B25" s="44"/>
      <c r="C25" s="38"/>
      <c r="D25" s="38"/>
      <c r="E25" s="133">
        <f>IF('Rekapitulace stavby'!E17="","",'Rekapitulace stavby'!E17)</f>
        <v>0</v>
      </c>
      <c r="F25" s="38"/>
      <c r="G25" s="38"/>
      <c r="H25" s="38"/>
      <c r="I25" s="142" t="s">
        <v>27</v>
      </c>
      <c r="J25" s="133">
        <f>IF('Rekapitulace stavby'!AN17="","",'Rekapitulace stavby'!AN17)</f>
        <v>0</v>
      </c>
      <c r="K25" s="38"/>
      <c r="L25" s="145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6.96" customHeight="1">
      <c r="A26" s="38"/>
      <c r="B26" s="44"/>
      <c r="C26" s="38"/>
      <c r="D26" s="38"/>
      <c r="E26" s="38"/>
      <c r="F26" s="38"/>
      <c r="G26" s="38"/>
      <c r="H26" s="38"/>
      <c r="I26" s="38"/>
      <c r="J26" s="38"/>
      <c r="K26" s="38"/>
      <c r="L26" s="145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12" customHeight="1">
      <c r="A27" s="38"/>
      <c r="B27" s="44"/>
      <c r="C27" s="38"/>
      <c r="D27" s="142" t="s">
        <v>32</v>
      </c>
      <c r="E27" s="38"/>
      <c r="F27" s="38"/>
      <c r="G27" s="38"/>
      <c r="H27" s="38"/>
      <c r="I27" s="142" t="s">
        <v>26</v>
      </c>
      <c r="J27" s="133" t="s">
        <v>19</v>
      </c>
      <c r="K27" s="38"/>
      <c r="L27" s="145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8" customHeight="1">
      <c r="A28" s="38"/>
      <c r="B28" s="44"/>
      <c r="C28" s="38"/>
      <c r="D28" s="38"/>
      <c r="E28" s="133" t="s">
        <v>33</v>
      </c>
      <c r="F28" s="38"/>
      <c r="G28" s="38"/>
      <c r="H28" s="38"/>
      <c r="I28" s="142" t="s">
        <v>27</v>
      </c>
      <c r="J28" s="133" t="s">
        <v>19</v>
      </c>
      <c r="K28" s="38"/>
      <c r="L28" s="145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38"/>
      <c r="E29" s="38"/>
      <c r="F29" s="38"/>
      <c r="G29" s="38"/>
      <c r="H29" s="38"/>
      <c r="I29" s="38"/>
      <c r="J29" s="38"/>
      <c r="K29" s="38"/>
      <c r="L29" s="145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12" customHeight="1">
      <c r="A30" s="38"/>
      <c r="B30" s="44"/>
      <c r="C30" s="38"/>
      <c r="D30" s="142" t="s">
        <v>34</v>
      </c>
      <c r="E30" s="38"/>
      <c r="F30" s="38"/>
      <c r="G30" s="38"/>
      <c r="H30" s="38"/>
      <c r="I30" s="38"/>
      <c r="J30" s="38"/>
      <c r="K30" s="38"/>
      <c r="L30" s="145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8" customFormat="1" ht="16.5" customHeight="1">
      <c r="A31" s="148"/>
      <c r="B31" s="149"/>
      <c r="C31" s="148"/>
      <c r="D31" s="148"/>
      <c r="E31" s="150" t="s">
        <v>19</v>
      </c>
      <c r="F31" s="150"/>
      <c r="G31" s="150"/>
      <c r="H31" s="150"/>
      <c r="I31" s="148"/>
      <c r="J31" s="148"/>
      <c r="K31" s="148"/>
      <c r="L31" s="151"/>
      <c r="S31" s="148"/>
      <c r="T31" s="148"/>
      <c r="U31" s="148"/>
      <c r="V31" s="148"/>
      <c r="W31" s="148"/>
      <c r="X31" s="148"/>
      <c r="Y31" s="148"/>
      <c r="Z31" s="148"/>
      <c r="AA31" s="148"/>
      <c r="AB31" s="148"/>
      <c r="AC31" s="148"/>
      <c r="AD31" s="148"/>
      <c r="AE31" s="148"/>
    </row>
    <row r="32" s="2" customFormat="1" ht="6.96" customHeight="1">
      <c r="A32" s="38"/>
      <c r="B32" s="44"/>
      <c r="C32" s="38"/>
      <c r="D32" s="38"/>
      <c r="E32" s="38"/>
      <c r="F32" s="38"/>
      <c r="G32" s="38"/>
      <c r="H32" s="38"/>
      <c r="I32" s="38"/>
      <c r="J32" s="38"/>
      <c r="K32" s="38"/>
      <c r="L32" s="145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52"/>
      <c r="E33" s="152"/>
      <c r="F33" s="152"/>
      <c r="G33" s="152"/>
      <c r="H33" s="152"/>
      <c r="I33" s="152"/>
      <c r="J33" s="152"/>
      <c r="K33" s="152"/>
      <c r="L33" s="145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25.44" customHeight="1">
      <c r="A34" s="38"/>
      <c r="B34" s="44"/>
      <c r="C34" s="38"/>
      <c r="D34" s="153" t="s">
        <v>36</v>
      </c>
      <c r="E34" s="38"/>
      <c r="F34" s="38"/>
      <c r="G34" s="38"/>
      <c r="H34" s="38"/>
      <c r="I34" s="38"/>
      <c r="J34" s="154">
        <f>ROUND(J93, 2)</f>
        <v>0</v>
      </c>
      <c r="K34" s="38"/>
      <c r="L34" s="145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6.96" customHeight="1">
      <c r="A35" s="38"/>
      <c r="B35" s="44"/>
      <c r="C35" s="38"/>
      <c r="D35" s="152"/>
      <c r="E35" s="152"/>
      <c r="F35" s="152"/>
      <c r="G35" s="152"/>
      <c r="H35" s="152"/>
      <c r="I35" s="152"/>
      <c r="J35" s="152"/>
      <c r="K35" s="152"/>
      <c r="L35" s="145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38"/>
      <c r="F36" s="155" t="s">
        <v>38</v>
      </c>
      <c r="G36" s="38"/>
      <c r="H36" s="38"/>
      <c r="I36" s="155" t="s">
        <v>37</v>
      </c>
      <c r="J36" s="155" t="s">
        <v>39</v>
      </c>
      <c r="K36" s="38"/>
      <c r="L36" s="145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s="2" customFormat="1" ht="14.4" customHeight="1">
      <c r="A37" s="38"/>
      <c r="B37" s="44"/>
      <c r="C37" s="38"/>
      <c r="D37" s="144" t="s">
        <v>40</v>
      </c>
      <c r="E37" s="142" t="s">
        <v>41</v>
      </c>
      <c r="F37" s="156">
        <f>ROUND((SUM(BE93:BE152)),  2)</f>
        <v>0</v>
      </c>
      <c r="G37" s="38"/>
      <c r="H37" s="38"/>
      <c r="I37" s="157">
        <v>0.20999999999999999</v>
      </c>
      <c r="J37" s="156">
        <f>ROUND(((SUM(BE93:BE152))*I37),  2)</f>
        <v>0</v>
      </c>
      <c r="K37" s="38"/>
      <c r="L37" s="145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14.4" customHeight="1">
      <c r="A38" s="38"/>
      <c r="B38" s="44"/>
      <c r="C38" s="38"/>
      <c r="D38" s="38"/>
      <c r="E38" s="142" t="s">
        <v>42</v>
      </c>
      <c r="F38" s="156">
        <f>ROUND((SUM(BF93:BF152)),  2)</f>
        <v>0</v>
      </c>
      <c r="G38" s="38"/>
      <c r="H38" s="38"/>
      <c r="I38" s="157">
        <v>0.14999999999999999</v>
      </c>
      <c r="J38" s="156">
        <f>ROUND(((SUM(BF93:BF152))*I38),  2)</f>
        <v>0</v>
      </c>
      <c r="K38" s="38"/>
      <c r="L38" s="145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42" t="s">
        <v>43</v>
      </c>
      <c r="F39" s="156">
        <f>ROUND((SUM(BG93:BG152)),  2)</f>
        <v>0</v>
      </c>
      <c r="G39" s="38"/>
      <c r="H39" s="38"/>
      <c r="I39" s="157">
        <v>0.20999999999999999</v>
      </c>
      <c r="J39" s="156">
        <f>0</f>
        <v>0</v>
      </c>
      <c r="K39" s="38"/>
      <c r="L39" s="145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14.4" customHeight="1">
      <c r="A40" s="38"/>
      <c r="B40" s="44"/>
      <c r="C40" s="38"/>
      <c r="D40" s="38"/>
      <c r="E40" s="142" t="s">
        <v>44</v>
      </c>
      <c r="F40" s="156">
        <f>ROUND((SUM(BH93:BH152)),  2)</f>
        <v>0</v>
      </c>
      <c r="G40" s="38"/>
      <c r="H40" s="38"/>
      <c r="I40" s="157">
        <v>0.14999999999999999</v>
      </c>
      <c r="J40" s="156">
        <f>0</f>
        <v>0</v>
      </c>
      <c r="K40" s="38"/>
      <c r="L40" s="145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 s="2" customFormat="1" ht="14.4" customHeight="1">
      <c r="A41" s="38"/>
      <c r="B41" s="44"/>
      <c r="C41" s="38"/>
      <c r="D41" s="38"/>
      <c r="E41" s="142" t="s">
        <v>45</v>
      </c>
      <c r="F41" s="156">
        <f>ROUND((SUM(BI93:BI152)),  2)</f>
        <v>0</v>
      </c>
      <c r="G41" s="38"/>
      <c r="H41" s="38"/>
      <c r="I41" s="157">
        <v>0</v>
      </c>
      <c r="J41" s="156">
        <f>0</f>
        <v>0</v>
      </c>
      <c r="K41" s="38"/>
      <c r="L41" s="145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6.96" customHeight="1">
      <c r="A42" s="38"/>
      <c r="B42" s="44"/>
      <c r="C42" s="38"/>
      <c r="D42" s="38"/>
      <c r="E42" s="38"/>
      <c r="F42" s="38"/>
      <c r="G42" s="38"/>
      <c r="H42" s="38"/>
      <c r="I42" s="38"/>
      <c r="J42" s="38"/>
      <c r="K42" s="38"/>
      <c r="L42" s="145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2" customFormat="1" ht="25.44" customHeight="1">
      <c r="A43" s="38"/>
      <c r="B43" s="44"/>
      <c r="C43" s="158"/>
      <c r="D43" s="159" t="s">
        <v>46</v>
      </c>
      <c r="E43" s="160"/>
      <c r="F43" s="160"/>
      <c r="G43" s="161" t="s">
        <v>47</v>
      </c>
      <c r="H43" s="162" t="s">
        <v>48</v>
      </c>
      <c r="I43" s="160"/>
      <c r="J43" s="163">
        <f>SUM(J34:J41)</f>
        <v>0</v>
      </c>
      <c r="K43" s="164"/>
      <c r="L43" s="145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</row>
    <row r="44" s="2" customFormat="1" ht="14.4" customHeight="1">
      <c r="A44" s="38"/>
      <c r="B44" s="165"/>
      <c r="C44" s="166"/>
      <c r="D44" s="166"/>
      <c r="E44" s="166"/>
      <c r="F44" s="166"/>
      <c r="G44" s="166"/>
      <c r="H44" s="166"/>
      <c r="I44" s="166"/>
      <c r="J44" s="166"/>
      <c r="K44" s="166"/>
      <c r="L44" s="145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8" s="2" customFormat="1" ht="6.96" customHeight="1">
      <c r="A48" s="38"/>
      <c r="B48" s="167"/>
      <c r="C48" s="168"/>
      <c r="D48" s="168"/>
      <c r="E48" s="168"/>
      <c r="F48" s="168"/>
      <c r="G48" s="168"/>
      <c r="H48" s="168"/>
      <c r="I48" s="168"/>
      <c r="J48" s="168"/>
      <c r="K48" s="168"/>
      <c r="L48" s="145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24.96" customHeight="1">
      <c r="A49" s="38"/>
      <c r="B49" s="39"/>
      <c r="C49" s="23" t="s">
        <v>136</v>
      </c>
      <c r="D49" s="40"/>
      <c r="E49" s="40"/>
      <c r="F49" s="40"/>
      <c r="G49" s="40"/>
      <c r="H49" s="40"/>
      <c r="I49" s="40"/>
      <c r="J49" s="40"/>
      <c r="K49" s="40"/>
      <c r="L49" s="145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6.96" customHeight="1">
      <c r="A50" s="38"/>
      <c r="B50" s="39"/>
      <c r="C50" s="40"/>
      <c r="D50" s="40"/>
      <c r="E50" s="40"/>
      <c r="F50" s="40"/>
      <c r="G50" s="40"/>
      <c r="H50" s="40"/>
      <c r="I50" s="40"/>
      <c r="J50" s="40"/>
      <c r="K50" s="40"/>
      <c r="L50" s="145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12" customHeight="1">
      <c r="A51" s="38"/>
      <c r="B51" s="39"/>
      <c r="C51" s="32" t="s">
        <v>16</v>
      </c>
      <c r="D51" s="40"/>
      <c r="E51" s="40"/>
      <c r="F51" s="40"/>
      <c r="G51" s="40"/>
      <c r="H51" s="40"/>
      <c r="I51" s="40"/>
      <c r="J51" s="40"/>
      <c r="K51" s="40"/>
      <c r="L51" s="145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6.5" customHeight="1">
      <c r="A52" s="38"/>
      <c r="B52" s="39"/>
      <c r="C52" s="40"/>
      <c r="D52" s="40"/>
      <c r="E52" s="169">
        <f>E7</f>
        <v>0</v>
      </c>
      <c r="F52" s="32"/>
      <c r="G52" s="32"/>
      <c r="H52" s="32"/>
      <c r="I52" s="40"/>
      <c r="J52" s="40"/>
      <c r="K52" s="40"/>
      <c r="L52" s="145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1" customFormat="1" ht="12" customHeight="1">
      <c r="B53" s="21"/>
      <c r="C53" s="32" t="s">
        <v>130</v>
      </c>
      <c r="D53" s="22"/>
      <c r="E53" s="22"/>
      <c r="F53" s="22"/>
      <c r="G53" s="22"/>
      <c r="H53" s="22"/>
      <c r="I53" s="22"/>
      <c r="J53" s="22"/>
      <c r="K53" s="22"/>
      <c r="L53" s="20"/>
    </row>
    <row r="54" s="1" customFormat="1" ht="16.5" customHeight="1">
      <c r="B54" s="21"/>
      <c r="C54" s="22"/>
      <c r="D54" s="22"/>
      <c r="E54" s="169" t="s">
        <v>529</v>
      </c>
      <c r="F54" s="22"/>
      <c r="G54" s="22"/>
      <c r="H54" s="22"/>
      <c r="I54" s="22"/>
      <c r="J54" s="22"/>
      <c r="K54" s="22"/>
      <c r="L54" s="20"/>
    </row>
    <row r="55" s="1" customFormat="1" ht="12" customHeight="1">
      <c r="B55" s="21"/>
      <c r="C55" s="32" t="s">
        <v>132</v>
      </c>
      <c r="D55" s="22"/>
      <c r="E55" s="22"/>
      <c r="F55" s="22"/>
      <c r="G55" s="22"/>
      <c r="H55" s="22"/>
      <c r="I55" s="22"/>
      <c r="J55" s="22"/>
      <c r="K55" s="22"/>
      <c r="L55" s="20"/>
    </row>
    <row r="56" s="2" customFormat="1" ht="16.5" customHeight="1">
      <c r="A56" s="38"/>
      <c r="B56" s="39"/>
      <c r="C56" s="40"/>
      <c r="D56" s="40"/>
      <c r="E56" s="170" t="s">
        <v>133</v>
      </c>
      <c r="F56" s="40"/>
      <c r="G56" s="40"/>
      <c r="H56" s="40"/>
      <c r="I56" s="40"/>
      <c r="J56" s="40"/>
      <c r="K56" s="40"/>
      <c r="L56" s="145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12" customHeight="1">
      <c r="A57" s="38"/>
      <c r="B57" s="39"/>
      <c r="C57" s="32" t="s">
        <v>134</v>
      </c>
      <c r="D57" s="40"/>
      <c r="E57" s="40"/>
      <c r="F57" s="40"/>
      <c r="G57" s="40"/>
      <c r="H57" s="40"/>
      <c r="I57" s="40"/>
      <c r="J57" s="40"/>
      <c r="K57" s="40"/>
      <c r="L57" s="145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6.5" customHeight="1">
      <c r="A58" s="38"/>
      <c r="B58" s="39"/>
      <c r="C58" s="40"/>
      <c r="D58" s="40"/>
      <c r="E58" s="69">
        <f>E13</f>
        <v>0</v>
      </c>
      <c r="F58" s="40"/>
      <c r="G58" s="40"/>
      <c r="H58" s="40"/>
      <c r="I58" s="40"/>
      <c r="J58" s="40"/>
      <c r="K58" s="40"/>
      <c r="L58" s="145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6.96" customHeight="1">
      <c r="A59" s="38"/>
      <c r="B59" s="39"/>
      <c r="C59" s="40"/>
      <c r="D59" s="40"/>
      <c r="E59" s="40"/>
      <c r="F59" s="40"/>
      <c r="G59" s="40"/>
      <c r="H59" s="40"/>
      <c r="I59" s="40"/>
      <c r="J59" s="40"/>
      <c r="K59" s="40"/>
      <c r="L59" s="145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</row>
    <row r="60" s="2" customFormat="1" ht="12" customHeight="1">
      <c r="A60" s="38"/>
      <c r="B60" s="39"/>
      <c r="C60" s="32" t="s">
        <v>21</v>
      </c>
      <c r="D60" s="40"/>
      <c r="E60" s="40"/>
      <c r="F60" s="27">
        <f>F16</f>
        <v>0</v>
      </c>
      <c r="G60" s="40"/>
      <c r="H60" s="40"/>
      <c r="I60" s="32" t="s">
        <v>23</v>
      </c>
      <c r="J60" s="72">
        <f>IF(J16="","",J16)</f>
        <v>0</v>
      </c>
      <c r="K60" s="40"/>
      <c r="L60" s="145"/>
      <c r="S60" s="38"/>
      <c r="T60" s="38"/>
      <c r="U60" s="38"/>
      <c r="V60" s="38"/>
      <c r="W60" s="38"/>
      <c r="X60" s="38"/>
      <c r="Y60" s="38"/>
      <c r="Z60" s="38"/>
      <c r="AA60" s="38"/>
      <c r="AB60" s="38"/>
      <c r="AC60" s="38"/>
      <c r="AD60" s="38"/>
      <c r="AE60" s="38"/>
    </row>
    <row r="61" s="2" customFormat="1" ht="6.96" customHeight="1">
      <c r="A61" s="38"/>
      <c r="B61" s="39"/>
      <c r="C61" s="40"/>
      <c r="D61" s="40"/>
      <c r="E61" s="40"/>
      <c r="F61" s="40"/>
      <c r="G61" s="40"/>
      <c r="H61" s="40"/>
      <c r="I61" s="40"/>
      <c r="J61" s="40"/>
      <c r="K61" s="40"/>
      <c r="L61" s="145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s="2" customFormat="1" ht="15.15" customHeight="1">
      <c r="A62" s="38"/>
      <c r="B62" s="39"/>
      <c r="C62" s="32" t="s">
        <v>25</v>
      </c>
      <c r="D62" s="40"/>
      <c r="E62" s="40"/>
      <c r="F62" s="27">
        <f>E19</f>
        <v>0</v>
      </c>
      <c r="G62" s="40"/>
      <c r="H62" s="40"/>
      <c r="I62" s="32" t="s">
        <v>30</v>
      </c>
      <c r="J62" s="36">
        <f>E25</f>
        <v>0</v>
      </c>
      <c r="K62" s="40"/>
      <c r="L62" s="145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  <c r="AE62" s="38"/>
    </row>
    <row r="63" s="2" customFormat="1" ht="15.15" customHeight="1">
      <c r="A63" s="38"/>
      <c r="B63" s="39"/>
      <c r="C63" s="32" t="s">
        <v>28</v>
      </c>
      <c r="D63" s="40"/>
      <c r="E63" s="40"/>
      <c r="F63" s="27">
        <f>IF(E22="","",E22)</f>
        <v>0</v>
      </c>
      <c r="G63" s="40"/>
      <c r="H63" s="40"/>
      <c r="I63" s="32" t="s">
        <v>32</v>
      </c>
      <c r="J63" s="36">
        <f>E28</f>
        <v>0</v>
      </c>
      <c r="K63" s="40"/>
      <c r="L63" s="145"/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  <c r="AD63" s="38"/>
      <c r="AE63" s="38"/>
    </row>
    <row r="64" s="2" customFormat="1" ht="10.32" customHeight="1">
      <c r="A64" s="38"/>
      <c r="B64" s="39"/>
      <c r="C64" s="40"/>
      <c r="D64" s="40"/>
      <c r="E64" s="40"/>
      <c r="F64" s="40"/>
      <c r="G64" s="40"/>
      <c r="H64" s="40"/>
      <c r="I64" s="40"/>
      <c r="J64" s="40"/>
      <c r="K64" s="40"/>
      <c r="L64" s="145"/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  <c r="AD64" s="38"/>
      <c r="AE64" s="38"/>
    </row>
    <row r="65" s="2" customFormat="1" ht="29.28" customHeight="1">
      <c r="A65" s="38"/>
      <c r="B65" s="39"/>
      <c r="C65" s="171" t="s">
        <v>137</v>
      </c>
      <c r="D65" s="172"/>
      <c r="E65" s="172"/>
      <c r="F65" s="172"/>
      <c r="G65" s="172"/>
      <c r="H65" s="172"/>
      <c r="I65" s="172"/>
      <c r="J65" s="173" t="s">
        <v>138</v>
      </c>
      <c r="K65" s="172"/>
      <c r="L65" s="145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 s="2" customFormat="1" ht="10.32" customHeight="1">
      <c r="A66" s="38"/>
      <c r="B66" s="39"/>
      <c r="C66" s="40"/>
      <c r="D66" s="40"/>
      <c r="E66" s="40"/>
      <c r="F66" s="40"/>
      <c r="G66" s="40"/>
      <c r="H66" s="40"/>
      <c r="I66" s="40"/>
      <c r="J66" s="40"/>
      <c r="K66" s="40"/>
      <c r="L66" s="145"/>
      <c r="S66" s="38"/>
      <c r="T66" s="38"/>
      <c r="U66" s="38"/>
      <c r="V66" s="38"/>
      <c r="W66" s="38"/>
      <c r="X66" s="38"/>
      <c r="Y66" s="38"/>
      <c r="Z66" s="38"/>
      <c r="AA66" s="38"/>
      <c r="AB66" s="38"/>
      <c r="AC66" s="38"/>
      <c r="AD66" s="38"/>
      <c r="AE66" s="38"/>
    </row>
    <row r="67" s="2" customFormat="1" ht="22.8" customHeight="1">
      <c r="A67" s="38"/>
      <c r="B67" s="39"/>
      <c r="C67" s="174" t="s">
        <v>68</v>
      </c>
      <c r="D67" s="40"/>
      <c r="E67" s="40"/>
      <c r="F67" s="40"/>
      <c r="G67" s="40"/>
      <c r="H67" s="40"/>
      <c r="I67" s="40"/>
      <c r="J67" s="102">
        <f>J93</f>
        <v>0</v>
      </c>
      <c r="K67" s="40"/>
      <c r="L67" s="145"/>
      <c r="S67" s="38"/>
      <c r="T67" s="38"/>
      <c r="U67" s="38"/>
      <c r="V67" s="38"/>
      <c r="W67" s="38"/>
      <c r="X67" s="38"/>
      <c r="Y67" s="38"/>
      <c r="Z67" s="38"/>
      <c r="AA67" s="38"/>
      <c r="AB67" s="38"/>
      <c r="AC67" s="38"/>
      <c r="AD67" s="38"/>
      <c r="AE67" s="38"/>
      <c r="AU67" s="17" t="s">
        <v>139</v>
      </c>
    </row>
    <row r="68" s="9" customFormat="1" ht="24.96" customHeight="1">
      <c r="A68" s="9"/>
      <c r="B68" s="175"/>
      <c r="C68" s="176"/>
      <c r="D68" s="177" t="s">
        <v>140</v>
      </c>
      <c r="E68" s="178"/>
      <c r="F68" s="178"/>
      <c r="G68" s="178"/>
      <c r="H68" s="178"/>
      <c r="I68" s="178"/>
      <c r="J68" s="179">
        <f>J94</f>
        <v>0</v>
      </c>
      <c r="K68" s="176"/>
      <c r="L68" s="180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10" customFormat="1" ht="19.92" customHeight="1">
      <c r="A69" s="10"/>
      <c r="B69" s="181"/>
      <c r="C69" s="124"/>
      <c r="D69" s="182" t="s">
        <v>141</v>
      </c>
      <c r="E69" s="183"/>
      <c r="F69" s="183"/>
      <c r="G69" s="183"/>
      <c r="H69" s="183"/>
      <c r="I69" s="183"/>
      <c r="J69" s="184">
        <f>J95</f>
        <v>0</v>
      </c>
      <c r="K69" s="124"/>
      <c r="L69" s="185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2" customFormat="1" ht="21.84" customHeight="1">
      <c r="A70" s="38"/>
      <c r="B70" s="39"/>
      <c r="C70" s="40"/>
      <c r="D70" s="40"/>
      <c r="E70" s="40"/>
      <c r="F70" s="40"/>
      <c r="G70" s="40"/>
      <c r="H70" s="40"/>
      <c r="I70" s="40"/>
      <c r="J70" s="40"/>
      <c r="K70" s="40"/>
      <c r="L70" s="145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6.96" customHeight="1">
      <c r="A71" s="38"/>
      <c r="B71" s="59"/>
      <c r="C71" s="60"/>
      <c r="D71" s="60"/>
      <c r="E71" s="60"/>
      <c r="F71" s="60"/>
      <c r="G71" s="60"/>
      <c r="H71" s="60"/>
      <c r="I71" s="60"/>
      <c r="J71" s="60"/>
      <c r="K71" s="60"/>
      <c r="L71" s="145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5" s="2" customFormat="1" ht="6.96" customHeight="1">
      <c r="A75" s="38"/>
      <c r="B75" s="61"/>
      <c r="C75" s="62"/>
      <c r="D75" s="62"/>
      <c r="E75" s="62"/>
      <c r="F75" s="62"/>
      <c r="G75" s="62"/>
      <c r="H75" s="62"/>
      <c r="I75" s="62"/>
      <c r="J75" s="62"/>
      <c r="K75" s="62"/>
      <c r="L75" s="145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24.96" customHeight="1">
      <c r="A76" s="38"/>
      <c r="B76" s="39"/>
      <c r="C76" s="23" t="s">
        <v>142</v>
      </c>
      <c r="D76" s="40"/>
      <c r="E76" s="40"/>
      <c r="F76" s="40"/>
      <c r="G76" s="40"/>
      <c r="H76" s="40"/>
      <c r="I76" s="40"/>
      <c r="J76" s="40"/>
      <c r="K76" s="40"/>
      <c r="L76" s="145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6.96" customHeight="1">
      <c r="A77" s="38"/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145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2" customHeight="1">
      <c r="A78" s="38"/>
      <c r="B78" s="39"/>
      <c r="C78" s="32" t="s">
        <v>16</v>
      </c>
      <c r="D78" s="40"/>
      <c r="E78" s="40"/>
      <c r="F78" s="40"/>
      <c r="G78" s="40"/>
      <c r="H78" s="40"/>
      <c r="I78" s="40"/>
      <c r="J78" s="40"/>
      <c r="K78" s="40"/>
      <c r="L78" s="145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6.5" customHeight="1">
      <c r="A79" s="38"/>
      <c r="B79" s="39"/>
      <c r="C79" s="40"/>
      <c r="D79" s="40"/>
      <c r="E79" s="169">
        <f>E7</f>
        <v>0</v>
      </c>
      <c r="F79" s="32"/>
      <c r="G79" s="32"/>
      <c r="H79" s="32"/>
      <c r="I79" s="40"/>
      <c r="J79" s="40"/>
      <c r="K79" s="40"/>
      <c r="L79" s="145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1" customFormat="1" ht="12" customHeight="1">
      <c r="B80" s="21"/>
      <c r="C80" s="32" t="s">
        <v>130</v>
      </c>
      <c r="D80" s="22"/>
      <c r="E80" s="22"/>
      <c r="F80" s="22"/>
      <c r="G80" s="22"/>
      <c r="H80" s="22"/>
      <c r="I80" s="22"/>
      <c r="J80" s="22"/>
      <c r="K80" s="22"/>
      <c r="L80" s="20"/>
    </row>
    <row r="81" s="1" customFormat="1" ht="16.5" customHeight="1">
      <c r="B81" s="21"/>
      <c r="C81" s="22"/>
      <c r="D81" s="22"/>
      <c r="E81" s="169" t="s">
        <v>529</v>
      </c>
      <c r="F81" s="22"/>
      <c r="G81" s="22"/>
      <c r="H81" s="22"/>
      <c r="I81" s="22"/>
      <c r="J81" s="22"/>
      <c r="K81" s="22"/>
      <c r="L81" s="20"/>
    </row>
    <row r="82" s="1" customFormat="1" ht="12" customHeight="1">
      <c r="B82" s="21"/>
      <c r="C82" s="32" t="s">
        <v>132</v>
      </c>
      <c r="D82" s="22"/>
      <c r="E82" s="22"/>
      <c r="F82" s="22"/>
      <c r="G82" s="22"/>
      <c r="H82" s="22"/>
      <c r="I82" s="22"/>
      <c r="J82" s="22"/>
      <c r="K82" s="22"/>
      <c r="L82" s="20"/>
    </row>
    <row r="83" s="2" customFormat="1" ht="16.5" customHeight="1">
      <c r="A83" s="38"/>
      <c r="B83" s="39"/>
      <c r="C83" s="40"/>
      <c r="D83" s="40"/>
      <c r="E83" s="170" t="s">
        <v>133</v>
      </c>
      <c r="F83" s="40"/>
      <c r="G83" s="40"/>
      <c r="H83" s="40"/>
      <c r="I83" s="40"/>
      <c r="J83" s="40"/>
      <c r="K83" s="40"/>
      <c r="L83" s="145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134</v>
      </c>
      <c r="D84" s="40"/>
      <c r="E84" s="40"/>
      <c r="F84" s="40"/>
      <c r="G84" s="40"/>
      <c r="H84" s="40"/>
      <c r="I84" s="40"/>
      <c r="J84" s="40"/>
      <c r="K84" s="40"/>
      <c r="L84" s="145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69">
        <f>E13</f>
        <v>0</v>
      </c>
      <c r="F85" s="40"/>
      <c r="G85" s="40"/>
      <c r="H85" s="40"/>
      <c r="I85" s="40"/>
      <c r="J85" s="40"/>
      <c r="K85" s="40"/>
      <c r="L85" s="145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145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2" customHeight="1">
      <c r="A87" s="38"/>
      <c r="B87" s="39"/>
      <c r="C87" s="32" t="s">
        <v>21</v>
      </c>
      <c r="D87" s="40"/>
      <c r="E87" s="40"/>
      <c r="F87" s="27">
        <f>F16</f>
        <v>0</v>
      </c>
      <c r="G87" s="40"/>
      <c r="H87" s="40"/>
      <c r="I87" s="32" t="s">
        <v>23</v>
      </c>
      <c r="J87" s="72">
        <f>IF(J16="","",J16)</f>
        <v>0</v>
      </c>
      <c r="K87" s="40"/>
      <c r="L87" s="145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145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5.15" customHeight="1">
      <c r="A89" s="38"/>
      <c r="B89" s="39"/>
      <c r="C89" s="32" t="s">
        <v>25</v>
      </c>
      <c r="D89" s="40"/>
      <c r="E89" s="40"/>
      <c r="F89" s="27">
        <f>E19</f>
        <v>0</v>
      </c>
      <c r="G89" s="40"/>
      <c r="H89" s="40"/>
      <c r="I89" s="32" t="s">
        <v>30</v>
      </c>
      <c r="J89" s="36">
        <f>E25</f>
        <v>0</v>
      </c>
      <c r="K89" s="40"/>
      <c r="L89" s="145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15.15" customHeight="1">
      <c r="A90" s="38"/>
      <c r="B90" s="39"/>
      <c r="C90" s="32" t="s">
        <v>28</v>
      </c>
      <c r="D90" s="40"/>
      <c r="E90" s="40"/>
      <c r="F90" s="27">
        <f>IF(E22="","",E22)</f>
        <v>0</v>
      </c>
      <c r="G90" s="40"/>
      <c r="H90" s="40"/>
      <c r="I90" s="32" t="s">
        <v>32</v>
      </c>
      <c r="J90" s="36">
        <f>E28</f>
        <v>0</v>
      </c>
      <c r="K90" s="40"/>
      <c r="L90" s="145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0.32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145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11" customFormat="1" ht="29.28" customHeight="1">
      <c r="A92" s="186"/>
      <c r="B92" s="187"/>
      <c r="C92" s="188" t="s">
        <v>143</v>
      </c>
      <c r="D92" s="189" t="s">
        <v>55</v>
      </c>
      <c r="E92" s="189" t="s">
        <v>51</v>
      </c>
      <c r="F92" s="189" t="s">
        <v>52</v>
      </c>
      <c r="G92" s="189" t="s">
        <v>144</v>
      </c>
      <c r="H92" s="189" t="s">
        <v>145</v>
      </c>
      <c r="I92" s="189" t="s">
        <v>146</v>
      </c>
      <c r="J92" s="190" t="s">
        <v>138</v>
      </c>
      <c r="K92" s="191" t="s">
        <v>147</v>
      </c>
      <c r="L92" s="192"/>
      <c r="M92" s="92" t="s">
        <v>19</v>
      </c>
      <c r="N92" s="93" t="s">
        <v>40</v>
      </c>
      <c r="O92" s="93" t="s">
        <v>148</v>
      </c>
      <c r="P92" s="93" t="s">
        <v>149</v>
      </c>
      <c r="Q92" s="93" t="s">
        <v>150</v>
      </c>
      <c r="R92" s="93" t="s">
        <v>151</v>
      </c>
      <c r="S92" s="93" t="s">
        <v>152</v>
      </c>
      <c r="T92" s="94" t="s">
        <v>153</v>
      </c>
      <c r="U92" s="186"/>
      <c r="V92" s="186"/>
      <c r="W92" s="186"/>
      <c r="X92" s="186"/>
      <c r="Y92" s="186"/>
      <c r="Z92" s="186"/>
      <c r="AA92" s="186"/>
      <c r="AB92" s="186"/>
      <c r="AC92" s="186"/>
      <c r="AD92" s="186"/>
      <c r="AE92" s="186"/>
    </row>
    <row r="93" s="2" customFormat="1" ht="22.8" customHeight="1">
      <c r="A93" s="38"/>
      <c r="B93" s="39"/>
      <c r="C93" s="99" t="s">
        <v>154</v>
      </c>
      <c r="D93" s="40"/>
      <c r="E93" s="40"/>
      <c r="F93" s="40"/>
      <c r="G93" s="40"/>
      <c r="H93" s="40"/>
      <c r="I93" s="40"/>
      <c r="J93" s="193">
        <f>BK93</f>
        <v>0</v>
      </c>
      <c r="K93" s="40"/>
      <c r="L93" s="44"/>
      <c r="M93" s="95"/>
      <c r="N93" s="194"/>
      <c r="O93" s="96"/>
      <c r="P93" s="195">
        <f>P94</f>
        <v>0</v>
      </c>
      <c r="Q93" s="96"/>
      <c r="R93" s="195">
        <f>R94</f>
        <v>0</v>
      </c>
      <c r="S93" s="96"/>
      <c r="T93" s="196">
        <f>T94</f>
        <v>0</v>
      </c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T93" s="17" t="s">
        <v>69</v>
      </c>
      <c r="AU93" s="17" t="s">
        <v>139</v>
      </c>
      <c r="BK93" s="197">
        <f>BK94</f>
        <v>0</v>
      </c>
    </row>
    <row r="94" s="12" customFormat="1" ht="25.92" customHeight="1">
      <c r="A94" s="12"/>
      <c r="B94" s="198"/>
      <c r="C94" s="199"/>
      <c r="D94" s="200" t="s">
        <v>69</v>
      </c>
      <c r="E94" s="201" t="s">
        <v>155</v>
      </c>
      <c r="F94" s="201" t="s">
        <v>156</v>
      </c>
      <c r="G94" s="199"/>
      <c r="H94" s="199"/>
      <c r="I94" s="202"/>
      <c r="J94" s="203">
        <f>BK94</f>
        <v>0</v>
      </c>
      <c r="K94" s="199"/>
      <c r="L94" s="204"/>
      <c r="M94" s="205"/>
      <c r="N94" s="206"/>
      <c r="O94" s="206"/>
      <c r="P94" s="207">
        <f>P95</f>
        <v>0</v>
      </c>
      <c r="Q94" s="206"/>
      <c r="R94" s="207">
        <f>R95</f>
        <v>0</v>
      </c>
      <c r="S94" s="206"/>
      <c r="T94" s="208">
        <f>T95</f>
        <v>0</v>
      </c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R94" s="209" t="s">
        <v>77</v>
      </c>
      <c r="AT94" s="210" t="s">
        <v>69</v>
      </c>
      <c r="AU94" s="210" t="s">
        <v>70</v>
      </c>
      <c r="AY94" s="209" t="s">
        <v>157</v>
      </c>
      <c r="BK94" s="211">
        <f>BK95</f>
        <v>0</v>
      </c>
    </row>
    <row r="95" s="12" customFormat="1" ht="22.8" customHeight="1">
      <c r="A95" s="12"/>
      <c r="B95" s="198"/>
      <c r="C95" s="199"/>
      <c r="D95" s="200" t="s">
        <v>69</v>
      </c>
      <c r="E95" s="212" t="s">
        <v>158</v>
      </c>
      <c r="F95" s="212" t="s">
        <v>159</v>
      </c>
      <c r="G95" s="199"/>
      <c r="H95" s="199"/>
      <c r="I95" s="202"/>
      <c r="J95" s="213">
        <f>BK95</f>
        <v>0</v>
      </c>
      <c r="K95" s="199"/>
      <c r="L95" s="204"/>
      <c r="M95" s="205"/>
      <c r="N95" s="206"/>
      <c r="O95" s="206"/>
      <c r="P95" s="207">
        <f>SUM(P96:P152)</f>
        <v>0</v>
      </c>
      <c r="Q95" s="206"/>
      <c r="R95" s="207">
        <f>SUM(R96:R152)</f>
        <v>0</v>
      </c>
      <c r="S95" s="206"/>
      <c r="T95" s="208">
        <f>SUM(T96:T152)</f>
        <v>0</v>
      </c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R95" s="209" t="s">
        <v>77</v>
      </c>
      <c r="AT95" s="210" t="s">
        <v>69</v>
      </c>
      <c r="AU95" s="210" t="s">
        <v>77</v>
      </c>
      <c r="AY95" s="209" t="s">
        <v>157</v>
      </c>
      <c r="BK95" s="211">
        <f>SUM(BK96:BK152)</f>
        <v>0</v>
      </c>
    </row>
    <row r="96" s="2" customFormat="1" ht="55.5" customHeight="1">
      <c r="A96" s="38"/>
      <c r="B96" s="39"/>
      <c r="C96" s="214" t="s">
        <v>77</v>
      </c>
      <c r="D96" s="214" t="s">
        <v>160</v>
      </c>
      <c r="E96" s="215" t="s">
        <v>433</v>
      </c>
      <c r="F96" s="216" t="s">
        <v>434</v>
      </c>
      <c r="G96" s="217" t="s">
        <v>163</v>
      </c>
      <c r="H96" s="218">
        <v>4.4729999999999999</v>
      </c>
      <c r="I96" s="219"/>
      <c r="J96" s="220">
        <f>ROUND(I96*H96,2)</f>
        <v>0</v>
      </c>
      <c r="K96" s="221"/>
      <c r="L96" s="44"/>
      <c r="M96" s="222" t="s">
        <v>19</v>
      </c>
      <c r="N96" s="223" t="s">
        <v>41</v>
      </c>
      <c r="O96" s="84"/>
      <c r="P96" s="224">
        <f>O96*H96</f>
        <v>0</v>
      </c>
      <c r="Q96" s="224">
        <v>0</v>
      </c>
      <c r="R96" s="224">
        <f>Q96*H96</f>
        <v>0</v>
      </c>
      <c r="S96" s="224">
        <v>0</v>
      </c>
      <c r="T96" s="225">
        <f>S96*H96</f>
        <v>0</v>
      </c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R96" s="226" t="s">
        <v>164</v>
      </c>
      <c r="AT96" s="226" t="s">
        <v>160</v>
      </c>
      <c r="AU96" s="226" t="s">
        <v>79</v>
      </c>
      <c r="AY96" s="17" t="s">
        <v>157</v>
      </c>
      <c r="BE96" s="227">
        <f>IF(N96="základní",J96,0)</f>
        <v>0</v>
      </c>
      <c r="BF96" s="227">
        <f>IF(N96="snížená",J96,0)</f>
        <v>0</v>
      </c>
      <c r="BG96" s="227">
        <f>IF(N96="zákl. přenesená",J96,0)</f>
        <v>0</v>
      </c>
      <c r="BH96" s="227">
        <f>IF(N96="sníž. přenesená",J96,0)</f>
        <v>0</v>
      </c>
      <c r="BI96" s="227">
        <f>IF(N96="nulová",J96,0)</f>
        <v>0</v>
      </c>
      <c r="BJ96" s="17" t="s">
        <v>77</v>
      </c>
      <c r="BK96" s="227">
        <f>ROUND(I96*H96,2)</f>
        <v>0</v>
      </c>
      <c r="BL96" s="17" t="s">
        <v>164</v>
      </c>
      <c r="BM96" s="226" t="s">
        <v>827</v>
      </c>
    </row>
    <row r="97" s="13" customFormat="1">
      <c r="A97" s="13"/>
      <c r="B97" s="228"/>
      <c r="C97" s="229"/>
      <c r="D97" s="230" t="s">
        <v>166</v>
      </c>
      <c r="E97" s="231" t="s">
        <v>19</v>
      </c>
      <c r="F97" s="232" t="s">
        <v>828</v>
      </c>
      <c r="G97" s="229"/>
      <c r="H97" s="231" t="s">
        <v>19</v>
      </c>
      <c r="I97" s="233"/>
      <c r="J97" s="229"/>
      <c r="K97" s="229"/>
      <c r="L97" s="234"/>
      <c r="M97" s="235"/>
      <c r="N97" s="236"/>
      <c r="O97" s="236"/>
      <c r="P97" s="236"/>
      <c r="Q97" s="236"/>
      <c r="R97" s="236"/>
      <c r="S97" s="236"/>
      <c r="T97" s="237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38" t="s">
        <v>166</v>
      </c>
      <c r="AU97" s="238" t="s">
        <v>79</v>
      </c>
      <c r="AV97" s="13" t="s">
        <v>77</v>
      </c>
      <c r="AW97" s="13" t="s">
        <v>31</v>
      </c>
      <c r="AX97" s="13" t="s">
        <v>70</v>
      </c>
      <c r="AY97" s="238" t="s">
        <v>157</v>
      </c>
    </row>
    <row r="98" s="14" customFormat="1">
      <c r="A98" s="14"/>
      <c r="B98" s="239"/>
      <c r="C98" s="240"/>
      <c r="D98" s="230" t="s">
        <v>166</v>
      </c>
      <c r="E98" s="241" t="s">
        <v>19</v>
      </c>
      <c r="F98" s="242" t="s">
        <v>807</v>
      </c>
      <c r="G98" s="240"/>
      <c r="H98" s="243">
        <v>1</v>
      </c>
      <c r="I98" s="244"/>
      <c r="J98" s="240"/>
      <c r="K98" s="240"/>
      <c r="L98" s="245"/>
      <c r="M98" s="246"/>
      <c r="N98" s="247"/>
      <c r="O98" s="247"/>
      <c r="P98" s="247"/>
      <c r="Q98" s="247"/>
      <c r="R98" s="247"/>
      <c r="S98" s="247"/>
      <c r="T98" s="248"/>
      <c r="U98" s="14"/>
      <c r="V98" s="14"/>
      <c r="W98" s="14"/>
      <c r="X98" s="14"/>
      <c r="Y98" s="14"/>
      <c r="Z98" s="14"/>
      <c r="AA98" s="14"/>
      <c r="AB98" s="14"/>
      <c r="AC98" s="14"/>
      <c r="AD98" s="14"/>
      <c r="AE98" s="14"/>
      <c r="AT98" s="249" t="s">
        <v>166</v>
      </c>
      <c r="AU98" s="249" t="s">
        <v>79</v>
      </c>
      <c r="AV98" s="14" t="s">
        <v>79</v>
      </c>
      <c r="AW98" s="14" t="s">
        <v>31</v>
      </c>
      <c r="AX98" s="14" t="s">
        <v>70</v>
      </c>
      <c r="AY98" s="249" t="s">
        <v>157</v>
      </c>
    </row>
    <row r="99" s="13" customFormat="1">
      <c r="A99" s="13"/>
      <c r="B99" s="228"/>
      <c r="C99" s="229"/>
      <c r="D99" s="230" t="s">
        <v>166</v>
      </c>
      <c r="E99" s="231" t="s">
        <v>19</v>
      </c>
      <c r="F99" s="232" t="s">
        <v>829</v>
      </c>
      <c r="G99" s="229"/>
      <c r="H99" s="231" t="s">
        <v>19</v>
      </c>
      <c r="I99" s="233"/>
      <c r="J99" s="229"/>
      <c r="K99" s="229"/>
      <c r="L99" s="234"/>
      <c r="M99" s="235"/>
      <c r="N99" s="236"/>
      <c r="O99" s="236"/>
      <c r="P99" s="236"/>
      <c r="Q99" s="236"/>
      <c r="R99" s="236"/>
      <c r="S99" s="236"/>
      <c r="T99" s="237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38" t="s">
        <v>166</v>
      </c>
      <c r="AU99" s="238" t="s">
        <v>79</v>
      </c>
      <c r="AV99" s="13" t="s">
        <v>77</v>
      </c>
      <c r="AW99" s="13" t="s">
        <v>31</v>
      </c>
      <c r="AX99" s="13" t="s">
        <v>70</v>
      </c>
      <c r="AY99" s="238" t="s">
        <v>157</v>
      </c>
    </row>
    <row r="100" s="14" customFormat="1">
      <c r="A100" s="14"/>
      <c r="B100" s="239"/>
      <c r="C100" s="240"/>
      <c r="D100" s="230" t="s">
        <v>166</v>
      </c>
      <c r="E100" s="241" t="s">
        <v>19</v>
      </c>
      <c r="F100" s="242" t="s">
        <v>571</v>
      </c>
      <c r="G100" s="240"/>
      <c r="H100" s="243">
        <v>0.59999999999999998</v>
      </c>
      <c r="I100" s="244"/>
      <c r="J100" s="240"/>
      <c r="K100" s="240"/>
      <c r="L100" s="245"/>
      <c r="M100" s="246"/>
      <c r="N100" s="247"/>
      <c r="O100" s="247"/>
      <c r="P100" s="247"/>
      <c r="Q100" s="247"/>
      <c r="R100" s="247"/>
      <c r="S100" s="247"/>
      <c r="T100" s="248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T100" s="249" t="s">
        <v>166</v>
      </c>
      <c r="AU100" s="249" t="s">
        <v>79</v>
      </c>
      <c r="AV100" s="14" t="s">
        <v>79</v>
      </c>
      <c r="AW100" s="14" t="s">
        <v>31</v>
      </c>
      <c r="AX100" s="14" t="s">
        <v>70</v>
      </c>
      <c r="AY100" s="249" t="s">
        <v>157</v>
      </c>
    </row>
    <row r="101" s="13" customFormat="1">
      <c r="A101" s="13"/>
      <c r="B101" s="228"/>
      <c r="C101" s="229"/>
      <c r="D101" s="230" t="s">
        <v>166</v>
      </c>
      <c r="E101" s="231" t="s">
        <v>19</v>
      </c>
      <c r="F101" s="232" t="s">
        <v>830</v>
      </c>
      <c r="G101" s="229"/>
      <c r="H101" s="231" t="s">
        <v>19</v>
      </c>
      <c r="I101" s="233"/>
      <c r="J101" s="229"/>
      <c r="K101" s="229"/>
      <c r="L101" s="234"/>
      <c r="M101" s="235"/>
      <c r="N101" s="236"/>
      <c r="O101" s="236"/>
      <c r="P101" s="236"/>
      <c r="Q101" s="236"/>
      <c r="R101" s="236"/>
      <c r="S101" s="236"/>
      <c r="T101" s="237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38" t="s">
        <v>166</v>
      </c>
      <c r="AU101" s="238" t="s">
        <v>79</v>
      </c>
      <c r="AV101" s="13" t="s">
        <v>77</v>
      </c>
      <c r="AW101" s="13" t="s">
        <v>31</v>
      </c>
      <c r="AX101" s="13" t="s">
        <v>70</v>
      </c>
      <c r="AY101" s="238" t="s">
        <v>157</v>
      </c>
    </row>
    <row r="102" s="14" customFormat="1">
      <c r="A102" s="14"/>
      <c r="B102" s="239"/>
      <c r="C102" s="240"/>
      <c r="D102" s="230" t="s">
        <v>166</v>
      </c>
      <c r="E102" s="241" t="s">
        <v>19</v>
      </c>
      <c r="F102" s="242" t="s">
        <v>831</v>
      </c>
      <c r="G102" s="240"/>
      <c r="H102" s="243">
        <v>1.45</v>
      </c>
      <c r="I102" s="244"/>
      <c r="J102" s="240"/>
      <c r="K102" s="240"/>
      <c r="L102" s="245"/>
      <c r="M102" s="246"/>
      <c r="N102" s="247"/>
      <c r="O102" s="247"/>
      <c r="P102" s="247"/>
      <c r="Q102" s="247"/>
      <c r="R102" s="247"/>
      <c r="S102" s="247"/>
      <c r="T102" s="248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T102" s="249" t="s">
        <v>166</v>
      </c>
      <c r="AU102" s="249" t="s">
        <v>79</v>
      </c>
      <c r="AV102" s="14" t="s">
        <v>79</v>
      </c>
      <c r="AW102" s="14" t="s">
        <v>31</v>
      </c>
      <c r="AX102" s="14" t="s">
        <v>70</v>
      </c>
      <c r="AY102" s="249" t="s">
        <v>157</v>
      </c>
    </row>
    <row r="103" s="13" customFormat="1">
      <c r="A103" s="13"/>
      <c r="B103" s="228"/>
      <c r="C103" s="229"/>
      <c r="D103" s="230" t="s">
        <v>166</v>
      </c>
      <c r="E103" s="231" t="s">
        <v>19</v>
      </c>
      <c r="F103" s="232" t="s">
        <v>832</v>
      </c>
      <c r="G103" s="229"/>
      <c r="H103" s="231" t="s">
        <v>19</v>
      </c>
      <c r="I103" s="233"/>
      <c r="J103" s="229"/>
      <c r="K103" s="229"/>
      <c r="L103" s="234"/>
      <c r="M103" s="235"/>
      <c r="N103" s="236"/>
      <c r="O103" s="236"/>
      <c r="P103" s="236"/>
      <c r="Q103" s="236"/>
      <c r="R103" s="236"/>
      <c r="S103" s="236"/>
      <c r="T103" s="237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38" t="s">
        <v>166</v>
      </c>
      <c r="AU103" s="238" t="s">
        <v>79</v>
      </c>
      <c r="AV103" s="13" t="s">
        <v>77</v>
      </c>
      <c r="AW103" s="13" t="s">
        <v>31</v>
      </c>
      <c r="AX103" s="13" t="s">
        <v>70</v>
      </c>
      <c r="AY103" s="238" t="s">
        <v>157</v>
      </c>
    </row>
    <row r="104" s="14" customFormat="1">
      <c r="A104" s="14"/>
      <c r="B104" s="239"/>
      <c r="C104" s="240"/>
      <c r="D104" s="230" t="s">
        <v>166</v>
      </c>
      <c r="E104" s="241" t="s">
        <v>19</v>
      </c>
      <c r="F104" s="242" t="s">
        <v>833</v>
      </c>
      <c r="G104" s="240"/>
      <c r="H104" s="243">
        <v>1</v>
      </c>
      <c r="I104" s="244"/>
      <c r="J104" s="240"/>
      <c r="K104" s="240"/>
      <c r="L104" s="245"/>
      <c r="M104" s="246"/>
      <c r="N104" s="247"/>
      <c r="O104" s="247"/>
      <c r="P104" s="247"/>
      <c r="Q104" s="247"/>
      <c r="R104" s="247"/>
      <c r="S104" s="247"/>
      <c r="T104" s="248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T104" s="249" t="s">
        <v>166</v>
      </c>
      <c r="AU104" s="249" t="s">
        <v>79</v>
      </c>
      <c r="AV104" s="14" t="s">
        <v>79</v>
      </c>
      <c r="AW104" s="14" t="s">
        <v>31</v>
      </c>
      <c r="AX104" s="14" t="s">
        <v>70</v>
      </c>
      <c r="AY104" s="249" t="s">
        <v>157</v>
      </c>
    </row>
    <row r="105" s="13" customFormat="1">
      <c r="A105" s="13"/>
      <c r="B105" s="228"/>
      <c r="C105" s="229"/>
      <c r="D105" s="230" t="s">
        <v>166</v>
      </c>
      <c r="E105" s="231" t="s">
        <v>19</v>
      </c>
      <c r="F105" s="232" t="s">
        <v>834</v>
      </c>
      <c r="G105" s="229"/>
      <c r="H105" s="231" t="s">
        <v>19</v>
      </c>
      <c r="I105" s="233"/>
      <c r="J105" s="229"/>
      <c r="K105" s="229"/>
      <c r="L105" s="234"/>
      <c r="M105" s="235"/>
      <c r="N105" s="236"/>
      <c r="O105" s="236"/>
      <c r="P105" s="236"/>
      <c r="Q105" s="236"/>
      <c r="R105" s="236"/>
      <c r="S105" s="236"/>
      <c r="T105" s="237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38" t="s">
        <v>166</v>
      </c>
      <c r="AU105" s="238" t="s">
        <v>79</v>
      </c>
      <c r="AV105" s="13" t="s">
        <v>77</v>
      </c>
      <c r="AW105" s="13" t="s">
        <v>31</v>
      </c>
      <c r="AX105" s="13" t="s">
        <v>70</v>
      </c>
      <c r="AY105" s="238" t="s">
        <v>157</v>
      </c>
    </row>
    <row r="106" s="14" customFormat="1">
      <c r="A106" s="14"/>
      <c r="B106" s="239"/>
      <c r="C106" s="240"/>
      <c r="D106" s="230" t="s">
        <v>166</v>
      </c>
      <c r="E106" s="241" t="s">
        <v>19</v>
      </c>
      <c r="F106" s="242" t="s">
        <v>835</v>
      </c>
      <c r="G106" s="240"/>
      <c r="H106" s="243">
        <v>0.27300000000000002</v>
      </c>
      <c r="I106" s="244"/>
      <c r="J106" s="240"/>
      <c r="K106" s="240"/>
      <c r="L106" s="245"/>
      <c r="M106" s="246"/>
      <c r="N106" s="247"/>
      <c r="O106" s="247"/>
      <c r="P106" s="247"/>
      <c r="Q106" s="247"/>
      <c r="R106" s="247"/>
      <c r="S106" s="247"/>
      <c r="T106" s="248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49" t="s">
        <v>166</v>
      </c>
      <c r="AU106" s="249" t="s">
        <v>79</v>
      </c>
      <c r="AV106" s="14" t="s">
        <v>79</v>
      </c>
      <c r="AW106" s="14" t="s">
        <v>31</v>
      </c>
      <c r="AX106" s="14" t="s">
        <v>70</v>
      </c>
      <c r="AY106" s="249" t="s">
        <v>157</v>
      </c>
    </row>
    <row r="107" s="13" customFormat="1">
      <c r="A107" s="13"/>
      <c r="B107" s="228"/>
      <c r="C107" s="229"/>
      <c r="D107" s="230" t="s">
        <v>166</v>
      </c>
      <c r="E107" s="231" t="s">
        <v>19</v>
      </c>
      <c r="F107" s="232" t="s">
        <v>836</v>
      </c>
      <c r="G107" s="229"/>
      <c r="H107" s="231" t="s">
        <v>19</v>
      </c>
      <c r="I107" s="233"/>
      <c r="J107" s="229"/>
      <c r="K107" s="229"/>
      <c r="L107" s="234"/>
      <c r="M107" s="235"/>
      <c r="N107" s="236"/>
      <c r="O107" s="236"/>
      <c r="P107" s="236"/>
      <c r="Q107" s="236"/>
      <c r="R107" s="236"/>
      <c r="S107" s="236"/>
      <c r="T107" s="237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38" t="s">
        <v>166</v>
      </c>
      <c r="AU107" s="238" t="s">
        <v>79</v>
      </c>
      <c r="AV107" s="13" t="s">
        <v>77</v>
      </c>
      <c r="AW107" s="13" t="s">
        <v>31</v>
      </c>
      <c r="AX107" s="13" t="s">
        <v>70</v>
      </c>
      <c r="AY107" s="238" t="s">
        <v>157</v>
      </c>
    </row>
    <row r="108" s="14" customFormat="1">
      <c r="A108" s="14"/>
      <c r="B108" s="239"/>
      <c r="C108" s="240"/>
      <c r="D108" s="230" t="s">
        <v>166</v>
      </c>
      <c r="E108" s="241" t="s">
        <v>19</v>
      </c>
      <c r="F108" s="242" t="s">
        <v>550</v>
      </c>
      <c r="G108" s="240"/>
      <c r="H108" s="243">
        <v>0.14999999999999999</v>
      </c>
      <c r="I108" s="244"/>
      <c r="J108" s="240"/>
      <c r="K108" s="240"/>
      <c r="L108" s="245"/>
      <c r="M108" s="246"/>
      <c r="N108" s="247"/>
      <c r="O108" s="247"/>
      <c r="P108" s="247"/>
      <c r="Q108" s="247"/>
      <c r="R108" s="247"/>
      <c r="S108" s="247"/>
      <c r="T108" s="248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T108" s="249" t="s">
        <v>166</v>
      </c>
      <c r="AU108" s="249" t="s">
        <v>79</v>
      </c>
      <c r="AV108" s="14" t="s">
        <v>79</v>
      </c>
      <c r="AW108" s="14" t="s">
        <v>31</v>
      </c>
      <c r="AX108" s="14" t="s">
        <v>70</v>
      </c>
      <c r="AY108" s="249" t="s">
        <v>157</v>
      </c>
    </row>
    <row r="109" s="15" customFormat="1">
      <c r="A109" s="15"/>
      <c r="B109" s="250"/>
      <c r="C109" s="251"/>
      <c r="D109" s="230" t="s">
        <v>166</v>
      </c>
      <c r="E109" s="252" t="s">
        <v>19</v>
      </c>
      <c r="F109" s="253" t="s">
        <v>169</v>
      </c>
      <c r="G109" s="251"/>
      <c r="H109" s="254">
        <v>4.4729999999999999</v>
      </c>
      <c r="I109" s="255"/>
      <c r="J109" s="251"/>
      <c r="K109" s="251"/>
      <c r="L109" s="256"/>
      <c r="M109" s="257"/>
      <c r="N109" s="258"/>
      <c r="O109" s="258"/>
      <c r="P109" s="258"/>
      <c r="Q109" s="258"/>
      <c r="R109" s="258"/>
      <c r="S109" s="258"/>
      <c r="T109" s="259"/>
      <c r="U109" s="15"/>
      <c r="V109" s="15"/>
      <c r="W109" s="15"/>
      <c r="X109" s="15"/>
      <c r="Y109" s="15"/>
      <c r="Z109" s="15"/>
      <c r="AA109" s="15"/>
      <c r="AB109" s="15"/>
      <c r="AC109" s="15"/>
      <c r="AD109" s="15"/>
      <c r="AE109" s="15"/>
      <c r="AT109" s="260" t="s">
        <v>166</v>
      </c>
      <c r="AU109" s="260" t="s">
        <v>79</v>
      </c>
      <c r="AV109" s="15" t="s">
        <v>164</v>
      </c>
      <c r="AW109" s="15" t="s">
        <v>31</v>
      </c>
      <c r="AX109" s="15" t="s">
        <v>77</v>
      </c>
      <c r="AY109" s="260" t="s">
        <v>157</v>
      </c>
    </row>
    <row r="110" s="2" customFormat="1" ht="66.75" customHeight="1">
      <c r="A110" s="38"/>
      <c r="B110" s="39"/>
      <c r="C110" s="214" t="s">
        <v>79</v>
      </c>
      <c r="D110" s="214" t="s">
        <v>160</v>
      </c>
      <c r="E110" s="215" t="s">
        <v>586</v>
      </c>
      <c r="F110" s="216" t="s">
        <v>587</v>
      </c>
      <c r="G110" s="217" t="s">
        <v>191</v>
      </c>
      <c r="H110" s="218">
        <v>45.700000000000003</v>
      </c>
      <c r="I110" s="219"/>
      <c r="J110" s="220">
        <f>ROUND(I110*H110,2)</f>
        <v>0</v>
      </c>
      <c r="K110" s="221"/>
      <c r="L110" s="44"/>
      <c r="M110" s="222" t="s">
        <v>19</v>
      </c>
      <c r="N110" s="223" t="s">
        <v>41</v>
      </c>
      <c r="O110" s="84"/>
      <c r="P110" s="224">
        <f>O110*H110</f>
        <v>0</v>
      </c>
      <c r="Q110" s="224">
        <v>0</v>
      </c>
      <c r="R110" s="224">
        <f>Q110*H110</f>
        <v>0</v>
      </c>
      <c r="S110" s="224">
        <v>0</v>
      </c>
      <c r="T110" s="225">
        <f>S110*H110</f>
        <v>0</v>
      </c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R110" s="226" t="s">
        <v>164</v>
      </c>
      <c r="AT110" s="226" t="s">
        <v>160</v>
      </c>
      <c r="AU110" s="226" t="s">
        <v>79</v>
      </c>
      <c r="AY110" s="17" t="s">
        <v>157</v>
      </c>
      <c r="BE110" s="227">
        <f>IF(N110="základní",J110,0)</f>
        <v>0</v>
      </c>
      <c r="BF110" s="227">
        <f>IF(N110="snížená",J110,0)</f>
        <v>0</v>
      </c>
      <c r="BG110" s="227">
        <f>IF(N110="zákl. přenesená",J110,0)</f>
        <v>0</v>
      </c>
      <c r="BH110" s="227">
        <f>IF(N110="sníž. přenesená",J110,0)</f>
        <v>0</v>
      </c>
      <c r="BI110" s="227">
        <f>IF(N110="nulová",J110,0)</f>
        <v>0</v>
      </c>
      <c r="BJ110" s="17" t="s">
        <v>77</v>
      </c>
      <c r="BK110" s="227">
        <f>ROUND(I110*H110,2)</f>
        <v>0</v>
      </c>
      <c r="BL110" s="17" t="s">
        <v>164</v>
      </c>
      <c r="BM110" s="226" t="s">
        <v>837</v>
      </c>
    </row>
    <row r="111" s="13" customFormat="1">
      <c r="A111" s="13"/>
      <c r="B111" s="228"/>
      <c r="C111" s="229"/>
      <c r="D111" s="230" t="s">
        <v>166</v>
      </c>
      <c r="E111" s="231" t="s">
        <v>19</v>
      </c>
      <c r="F111" s="232" t="s">
        <v>838</v>
      </c>
      <c r="G111" s="229"/>
      <c r="H111" s="231" t="s">
        <v>19</v>
      </c>
      <c r="I111" s="233"/>
      <c r="J111" s="229"/>
      <c r="K111" s="229"/>
      <c r="L111" s="234"/>
      <c r="M111" s="235"/>
      <c r="N111" s="236"/>
      <c r="O111" s="236"/>
      <c r="P111" s="236"/>
      <c r="Q111" s="236"/>
      <c r="R111" s="236"/>
      <c r="S111" s="236"/>
      <c r="T111" s="237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38" t="s">
        <v>166</v>
      </c>
      <c r="AU111" s="238" t="s">
        <v>79</v>
      </c>
      <c r="AV111" s="13" t="s">
        <v>77</v>
      </c>
      <c r="AW111" s="13" t="s">
        <v>31</v>
      </c>
      <c r="AX111" s="13" t="s">
        <v>70</v>
      </c>
      <c r="AY111" s="238" t="s">
        <v>157</v>
      </c>
    </row>
    <row r="112" s="14" customFormat="1">
      <c r="A112" s="14"/>
      <c r="B112" s="239"/>
      <c r="C112" s="240"/>
      <c r="D112" s="230" t="s">
        <v>166</v>
      </c>
      <c r="E112" s="241" t="s">
        <v>19</v>
      </c>
      <c r="F112" s="242" t="s">
        <v>839</v>
      </c>
      <c r="G112" s="240"/>
      <c r="H112" s="243">
        <v>45.700000000000003</v>
      </c>
      <c r="I112" s="244"/>
      <c r="J112" s="240"/>
      <c r="K112" s="240"/>
      <c r="L112" s="245"/>
      <c r="M112" s="246"/>
      <c r="N112" s="247"/>
      <c r="O112" s="247"/>
      <c r="P112" s="247"/>
      <c r="Q112" s="247"/>
      <c r="R112" s="247"/>
      <c r="S112" s="247"/>
      <c r="T112" s="248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T112" s="249" t="s">
        <v>166</v>
      </c>
      <c r="AU112" s="249" t="s">
        <v>79</v>
      </c>
      <c r="AV112" s="14" t="s">
        <v>79</v>
      </c>
      <c r="AW112" s="14" t="s">
        <v>31</v>
      </c>
      <c r="AX112" s="14" t="s">
        <v>77</v>
      </c>
      <c r="AY112" s="249" t="s">
        <v>157</v>
      </c>
    </row>
    <row r="113" s="2" customFormat="1" ht="33" customHeight="1">
      <c r="A113" s="38"/>
      <c r="B113" s="39"/>
      <c r="C113" s="214" t="s">
        <v>85</v>
      </c>
      <c r="D113" s="214" t="s">
        <v>160</v>
      </c>
      <c r="E113" s="215" t="s">
        <v>173</v>
      </c>
      <c r="F113" s="216" t="s">
        <v>174</v>
      </c>
      <c r="G113" s="217" t="s">
        <v>175</v>
      </c>
      <c r="H113" s="218">
        <v>396</v>
      </c>
      <c r="I113" s="219"/>
      <c r="J113" s="220">
        <f>ROUND(I113*H113,2)</f>
        <v>0</v>
      </c>
      <c r="K113" s="221"/>
      <c r="L113" s="44"/>
      <c r="M113" s="222" t="s">
        <v>19</v>
      </c>
      <c r="N113" s="223" t="s">
        <v>41</v>
      </c>
      <c r="O113" s="84"/>
      <c r="P113" s="224">
        <f>O113*H113</f>
        <v>0</v>
      </c>
      <c r="Q113" s="224">
        <v>0</v>
      </c>
      <c r="R113" s="224">
        <f>Q113*H113</f>
        <v>0</v>
      </c>
      <c r="S113" s="224">
        <v>0</v>
      </c>
      <c r="T113" s="225">
        <f>S113*H113</f>
        <v>0</v>
      </c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R113" s="226" t="s">
        <v>164</v>
      </c>
      <c r="AT113" s="226" t="s">
        <v>160</v>
      </c>
      <c r="AU113" s="226" t="s">
        <v>79</v>
      </c>
      <c r="AY113" s="17" t="s">
        <v>157</v>
      </c>
      <c r="BE113" s="227">
        <f>IF(N113="základní",J113,0)</f>
        <v>0</v>
      </c>
      <c r="BF113" s="227">
        <f>IF(N113="snížená",J113,0)</f>
        <v>0</v>
      </c>
      <c r="BG113" s="227">
        <f>IF(N113="zákl. přenesená",J113,0)</f>
        <v>0</v>
      </c>
      <c r="BH113" s="227">
        <f>IF(N113="sníž. přenesená",J113,0)</f>
        <v>0</v>
      </c>
      <c r="BI113" s="227">
        <f>IF(N113="nulová",J113,0)</f>
        <v>0</v>
      </c>
      <c r="BJ113" s="17" t="s">
        <v>77</v>
      </c>
      <c r="BK113" s="227">
        <f>ROUND(I113*H113,2)</f>
        <v>0</v>
      </c>
      <c r="BL113" s="17" t="s">
        <v>164</v>
      </c>
      <c r="BM113" s="226" t="s">
        <v>840</v>
      </c>
    </row>
    <row r="114" s="14" customFormat="1">
      <c r="A114" s="14"/>
      <c r="B114" s="239"/>
      <c r="C114" s="240"/>
      <c r="D114" s="230" t="s">
        <v>166</v>
      </c>
      <c r="E114" s="241" t="s">
        <v>19</v>
      </c>
      <c r="F114" s="242" t="s">
        <v>841</v>
      </c>
      <c r="G114" s="240"/>
      <c r="H114" s="243">
        <v>396</v>
      </c>
      <c r="I114" s="244"/>
      <c r="J114" s="240"/>
      <c r="K114" s="240"/>
      <c r="L114" s="245"/>
      <c r="M114" s="246"/>
      <c r="N114" s="247"/>
      <c r="O114" s="247"/>
      <c r="P114" s="247"/>
      <c r="Q114" s="247"/>
      <c r="R114" s="247"/>
      <c r="S114" s="247"/>
      <c r="T114" s="248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T114" s="249" t="s">
        <v>166</v>
      </c>
      <c r="AU114" s="249" t="s">
        <v>79</v>
      </c>
      <c r="AV114" s="14" t="s">
        <v>79</v>
      </c>
      <c r="AW114" s="14" t="s">
        <v>31</v>
      </c>
      <c r="AX114" s="14" t="s">
        <v>77</v>
      </c>
      <c r="AY114" s="249" t="s">
        <v>157</v>
      </c>
    </row>
    <row r="115" s="2" customFormat="1" ht="16.5" customHeight="1">
      <c r="A115" s="38"/>
      <c r="B115" s="39"/>
      <c r="C115" s="261" t="s">
        <v>164</v>
      </c>
      <c r="D115" s="261" t="s">
        <v>178</v>
      </c>
      <c r="E115" s="262" t="s">
        <v>274</v>
      </c>
      <c r="F115" s="263" t="s">
        <v>275</v>
      </c>
      <c r="G115" s="264" t="s">
        <v>181</v>
      </c>
      <c r="H115" s="265">
        <v>633.60000000000002</v>
      </c>
      <c r="I115" s="266"/>
      <c r="J115" s="267">
        <f>ROUND(I115*H115,2)</f>
        <v>0</v>
      </c>
      <c r="K115" s="268"/>
      <c r="L115" s="269"/>
      <c r="M115" s="270" t="s">
        <v>19</v>
      </c>
      <c r="N115" s="271" t="s">
        <v>41</v>
      </c>
      <c r="O115" s="84"/>
      <c r="P115" s="224">
        <f>O115*H115</f>
        <v>0</v>
      </c>
      <c r="Q115" s="224">
        <v>1</v>
      </c>
      <c r="R115" s="224">
        <f>Q115*H115</f>
        <v>0</v>
      </c>
      <c r="S115" s="224">
        <v>0</v>
      </c>
      <c r="T115" s="225">
        <f>S115*H115</f>
        <v>0</v>
      </c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R115" s="226" t="s">
        <v>182</v>
      </c>
      <c r="AT115" s="226" t="s">
        <v>178</v>
      </c>
      <c r="AU115" s="226" t="s">
        <v>79</v>
      </c>
      <c r="AY115" s="17" t="s">
        <v>157</v>
      </c>
      <c r="BE115" s="227">
        <f>IF(N115="základní",J115,0)</f>
        <v>0</v>
      </c>
      <c r="BF115" s="227">
        <f>IF(N115="snížená",J115,0)</f>
        <v>0</v>
      </c>
      <c r="BG115" s="227">
        <f>IF(N115="zákl. přenesená",J115,0)</f>
        <v>0</v>
      </c>
      <c r="BH115" s="227">
        <f>IF(N115="sníž. přenesená",J115,0)</f>
        <v>0</v>
      </c>
      <c r="BI115" s="227">
        <f>IF(N115="nulová",J115,0)</f>
        <v>0</v>
      </c>
      <c r="BJ115" s="17" t="s">
        <v>77</v>
      </c>
      <c r="BK115" s="227">
        <f>ROUND(I115*H115,2)</f>
        <v>0</v>
      </c>
      <c r="BL115" s="17" t="s">
        <v>164</v>
      </c>
      <c r="BM115" s="226" t="s">
        <v>842</v>
      </c>
    </row>
    <row r="116" s="14" customFormat="1">
      <c r="A116" s="14"/>
      <c r="B116" s="239"/>
      <c r="C116" s="240"/>
      <c r="D116" s="230" t="s">
        <v>166</v>
      </c>
      <c r="E116" s="241" t="s">
        <v>19</v>
      </c>
      <c r="F116" s="242" t="s">
        <v>843</v>
      </c>
      <c r="G116" s="240"/>
      <c r="H116" s="243">
        <v>633.60000000000002</v>
      </c>
      <c r="I116" s="244"/>
      <c r="J116" s="240"/>
      <c r="K116" s="240"/>
      <c r="L116" s="245"/>
      <c r="M116" s="246"/>
      <c r="N116" s="247"/>
      <c r="O116" s="247"/>
      <c r="P116" s="247"/>
      <c r="Q116" s="247"/>
      <c r="R116" s="247"/>
      <c r="S116" s="247"/>
      <c r="T116" s="248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T116" s="249" t="s">
        <v>166</v>
      </c>
      <c r="AU116" s="249" t="s">
        <v>79</v>
      </c>
      <c r="AV116" s="14" t="s">
        <v>79</v>
      </c>
      <c r="AW116" s="14" t="s">
        <v>31</v>
      </c>
      <c r="AX116" s="14" t="s">
        <v>77</v>
      </c>
      <c r="AY116" s="249" t="s">
        <v>157</v>
      </c>
    </row>
    <row r="117" s="2" customFormat="1" ht="78" customHeight="1">
      <c r="A117" s="38"/>
      <c r="B117" s="39"/>
      <c r="C117" s="214" t="s">
        <v>158</v>
      </c>
      <c r="D117" s="214" t="s">
        <v>160</v>
      </c>
      <c r="E117" s="215" t="s">
        <v>260</v>
      </c>
      <c r="F117" s="216" t="s">
        <v>261</v>
      </c>
      <c r="G117" s="217" t="s">
        <v>181</v>
      </c>
      <c r="H117" s="218">
        <v>633.60000000000002</v>
      </c>
      <c r="I117" s="219"/>
      <c r="J117" s="220">
        <f>ROUND(I117*H117,2)</f>
        <v>0</v>
      </c>
      <c r="K117" s="221"/>
      <c r="L117" s="44"/>
      <c r="M117" s="222" t="s">
        <v>19</v>
      </c>
      <c r="N117" s="223" t="s">
        <v>41</v>
      </c>
      <c r="O117" s="84"/>
      <c r="P117" s="224">
        <f>O117*H117</f>
        <v>0</v>
      </c>
      <c r="Q117" s="224">
        <v>0</v>
      </c>
      <c r="R117" s="224">
        <f>Q117*H117</f>
        <v>0</v>
      </c>
      <c r="S117" s="224">
        <v>0</v>
      </c>
      <c r="T117" s="225">
        <f>S117*H117</f>
        <v>0</v>
      </c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R117" s="226" t="s">
        <v>164</v>
      </c>
      <c r="AT117" s="226" t="s">
        <v>160</v>
      </c>
      <c r="AU117" s="226" t="s">
        <v>79</v>
      </c>
      <c r="AY117" s="17" t="s">
        <v>157</v>
      </c>
      <c r="BE117" s="227">
        <f>IF(N117="základní",J117,0)</f>
        <v>0</v>
      </c>
      <c r="BF117" s="227">
        <f>IF(N117="snížená",J117,0)</f>
        <v>0</v>
      </c>
      <c r="BG117" s="227">
        <f>IF(N117="zákl. přenesená",J117,0)</f>
        <v>0</v>
      </c>
      <c r="BH117" s="227">
        <f>IF(N117="sníž. přenesená",J117,0)</f>
        <v>0</v>
      </c>
      <c r="BI117" s="227">
        <f>IF(N117="nulová",J117,0)</f>
        <v>0</v>
      </c>
      <c r="BJ117" s="17" t="s">
        <v>77</v>
      </c>
      <c r="BK117" s="227">
        <f>ROUND(I117*H117,2)</f>
        <v>0</v>
      </c>
      <c r="BL117" s="17" t="s">
        <v>164</v>
      </c>
      <c r="BM117" s="226" t="s">
        <v>844</v>
      </c>
    </row>
    <row r="118" s="2" customFormat="1" ht="33" customHeight="1">
      <c r="A118" s="38"/>
      <c r="B118" s="39"/>
      <c r="C118" s="214" t="s">
        <v>188</v>
      </c>
      <c r="D118" s="214" t="s">
        <v>160</v>
      </c>
      <c r="E118" s="215" t="s">
        <v>194</v>
      </c>
      <c r="F118" s="216" t="s">
        <v>195</v>
      </c>
      <c r="G118" s="217" t="s">
        <v>191</v>
      </c>
      <c r="H118" s="218">
        <v>7.2000000000000002</v>
      </c>
      <c r="I118" s="219"/>
      <c r="J118" s="220">
        <f>ROUND(I118*H118,2)</f>
        <v>0</v>
      </c>
      <c r="K118" s="221"/>
      <c r="L118" s="44"/>
      <c r="M118" s="222" t="s">
        <v>19</v>
      </c>
      <c r="N118" s="223" t="s">
        <v>41</v>
      </c>
      <c r="O118" s="84"/>
      <c r="P118" s="224">
        <f>O118*H118</f>
        <v>0</v>
      </c>
      <c r="Q118" s="224">
        <v>0</v>
      </c>
      <c r="R118" s="224">
        <f>Q118*H118</f>
        <v>0</v>
      </c>
      <c r="S118" s="224">
        <v>0</v>
      </c>
      <c r="T118" s="225">
        <f>S118*H118</f>
        <v>0</v>
      </c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R118" s="226" t="s">
        <v>164</v>
      </c>
      <c r="AT118" s="226" t="s">
        <v>160</v>
      </c>
      <c r="AU118" s="226" t="s">
        <v>79</v>
      </c>
      <c r="AY118" s="17" t="s">
        <v>157</v>
      </c>
      <c r="BE118" s="227">
        <f>IF(N118="základní",J118,0)</f>
        <v>0</v>
      </c>
      <c r="BF118" s="227">
        <f>IF(N118="snížená",J118,0)</f>
        <v>0</v>
      </c>
      <c r="BG118" s="227">
        <f>IF(N118="zákl. přenesená",J118,0)</f>
        <v>0</v>
      </c>
      <c r="BH118" s="227">
        <f>IF(N118="sníž. přenesená",J118,0)</f>
        <v>0</v>
      </c>
      <c r="BI118" s="227">
        <f>IF(N118="nulová",J118,0)</f>
        <v>0</v>
      </c>
      <c r="BJ118" s="17" t="s">
        <v>77</v>
      </c>
      <c r="BK118" s="227">
        <f>ROUND(I118*H118,2)</f>
        <v>0</v>
      </c>
      <c r="BL118" s="17" t="s">
        <v>164</v>
      </c>
      <c r="BM118" s="226" t="s">
        <v>845</v>
      </c>
    </row>
    <row r="119" s="14" customFormat="1">
      <c r="A119" s="14"/>
      <c r="B119" s="239"/>
      <c r="C119" s="240"/>
      <c r="D119" s="230" t="s">
        <v>166</v>
      </c>
      <c r="E119" s="241" t="s">
        <v>19</v>
      </c>
      <c r="F119" s="242" t="s">
        <v>846</v>
      </c>
      <c r="G119" s="240"/>
      <c r="H119" s="243">
        <v>3.6000000000000001</v>
      </c>
      <c r="I119" s="244"/>
      <c r="J119" s="240"/>
      <c r="K119" s="240"/>
      <c r="L119" s="245"/>
      <c r="M119" s="246"/>
      <c r="N119" s="247"/>
      <c r="O119" s="247"/>
      <c r="P119" s="247"/>
      <c r="Q119" s="247"/>
      <c r="R119" s="247"/>
      <c r="S119" s="247"/>
      <c r="T119" s="248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T119" s="249" t="s">
        <v>166</v>
      </c>
      <c r="AU119" s="249" t="s">
        <v>79</v>
      </c>
      <c r="AV119" s="14" t="s">
        <v>79</v>
      </c>
      <c r="AW119" s="14" t="s">
        <v>31</v>
      </c>
      <c r="AX119" s="14" t="s">
        <v>70</v>
      </c>
      <c r="AY119" s="249" t="s">
        <v>157</v>
      </c>
    </row>
    <row r="120" s="14" customFormat="1">
      <c r="A120" s="14"/>
      <c r="B120" s="239"/>
      <c r="C120" s="240"/>
      <c r="D120" s="230" t="s">
        <v>166</v>
      </c>
      <c r="E120" s="241" t="s">
        <v>19</v>
      </c>
      <c r="F120" s="242" t="s">
        <v>847</v>
      </c>
      <c r="G120" s="240"/>
      <c r="H120" s="243">
        <v>3.6000000000000001</v>
      </c>
      <c r="I120" s="244"/>
      <c r="J120" s="240"/>
      <c r="K120" s="240"/>
      <c r="L120" s="245"/>
      <c r="M120" s="246"/>
      <c r="N120" s="247"/>
      <c r="O120" s="247"/>
      <c r="P120" s="247"/>
      <c r="Q120" s="247"/>
      <c r="R120" s="247"/>
      <c r="S120" s="247"/>
      <c r="T120" s="248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T120" s="249" t="s">
        <v>166</v>
      </c>
      <c r="AU120" s="249" t="s">
        <v>79</v>
      </c>
      <c r="AV120" s="14" t="s">
        <v>79</v>
      </c>
      <c r="AW120" s="14" t="s">
        <v>31</v>
      </c>
      <c r="AX120" s="14" t="s">
        <v>70</v>
      </c>
      <c r="AY120" s="249" t="s">
        <v>157</v>
      </c>
    </row>
    <row r="121" s="15" customFormat="1">
      <c r="A121" s="15"/>
      <c r="B121" s="250"/>
      <c r="C121" s="251"/>
      <c r="D121" s="230" t="s">
        <v>166</v>
      </c>
      <c r="E121" s="252" t="s">
        <v>19</v>
      </c>
      <c r="F121" s="253" t="s">
        <v>169</v>
      </c>
      <c r="G121" s="251"/>
      <c r="H121" s="254">
        <v>7.2000000000000002</v>
      </c>
      <c r="I121" s="255"/>
      <c r="J121" s="251"/>
      <c r="K121" s="251"/>
      <c r="L121" s="256"/>
      <c r="M121" s="257"/>
      <c r="N121" s="258"/>
      <c r="O121" s="258"/>
      <c r="P121" s="258"/>
      <c r="Q121" s="258"/>
      <c r="R121" s="258"/>
      <c r="S121" s="258"/>
      <c r="T121" s="259"/>
      <c r="U121" s="15"/>
      <c r="V121" s="15"/>
      <c r="W121" s="15"/>
      <c r="X121" s="15"/>
      <c r="Y121" s="15"/>
      <c r="Z121" s="15"/>
      <c r="AA121" s="15"/>
      <c r="AB121" s="15"/>
      <c r="AC121" s="15"/>
      <c r="AD121" s="15"/>
      <c r="AE121" s="15"/>
      <c r="AT121" s="260" t="s">
        <v>166</v>
      </c>
      <c r="AU121" s="260" t="s">
        <v>79</v>
      </c>
      <c r="AV121" s="15" t="s">
        <v>164</v>
      </c>
      <c r="AW121" s="15" t="s">
        <v>31</v>
      </c>
      <c r="AX121" s="15" t="s">
        <v>77</v>
      </c>
      <c r="AY121" s="260" t="s">
        <v>157</v>
      </c>
    </row>
    <row r="122" s="2" customFormat="1" ht="33" customHeight="1">
      <c r="A122" s="38"/>
      <c r="B122" s="39"/>
      <c r="C122" s="214" t="s">
        <v>193</v>
      </c>
      <c r="D122" s="214" t="s">
        <v>160</v>
      </c>
      <c r="E122" s="215" t="s">
        <v>198</v>
      </c>
      <c r="F122" s="216" t="s">
        <v>199</v>
      </c>
      <c r="G122" s="217" t="s">
        <v>191</v>
      </c>
      <c r="H122" s="218">
        <v>7.2000000000000002</v>
      </c>
      <c r="I122" s="219"/>
      <c r="J122" s="220">
        <f>ROUND(I122*H122,2)</f>
        <v>0</v>
      </c>
      <c r="K122" s="221"/>
      <c r="L122" s="44"/>
      <c r="M122" s="222" t="s">
        <v>19</v>
      </c>
      <c r="N122" s="223" t="s">
        <v>41</v>
      </c>
      <c r="O122" s="84"/>
      <c r="P122" s="224">
        <f>O122*H122</f>
        <v>0</v>
      </c>
      <c r="Q122" s="224">
        <v>0</v>
      </c>
      <c r="R122" s="224">
        <f>Q122*H122</f>
        <v>0</v>
      </c>
      <c r="S122" s="224">
        <v>0</v>
      </c>
      <c r="T122" s="225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226" t="s">
        <v>164</v>
      </c>
      <c r="AT122" s="226" t="s">
        <v>160</v>
      </c>
      <c r="AU122" s="226" t="s">
        <v>79</v>
      </c>
      <c r="AY122" s="17" t="s">
        <v>157</v>
      </c>
      <c r="BE122" s="227">
        <f>IF(N122="základní",J122,0)</f>
        <v>0</v>
      </c>
      <c r="BF122" s="227">
        <f>IF(N122="snížená",J122,0)</f>
        <v>0</v>
      </c>
      <c r="BG122" s="227">
        <f>IF(N122="zákl. přenesená",J122,0)</f>
        <v>0</v>
      </c>
      <c r="BH122" s="227">
        <f>IF(N122="sníž. přenesená",J122,0)</f>
        <v>0</v>
      </c>
      <c r="BI122" s="227">
        <f>IF(N122="nulová",J122,0)</f>
        <v>0</v>
      </c>
      <c r="BJ122" s="17" t="s">
        <v>77</v>
      </c>
      <c r="BK122" s="227">
        <f>ROUND(I122*H122,2)</f>
        <v>0</v>
      </c>
      <c r="BL122" s="17" t="s">
        <v>164</v>
      </c>
      <c r="BM122" s="226" t="s">
        <v>848</v>
      </c>
    </row>
    <row r="123" s="14" customFormat="1">
      <c r="A123" s="14"/>
      <c r="B123" s="239"/>
      <c r="C123" s="240"/>
      <c r="D123" s="230" t="s">
        <v>166</v>
      </c>
      <c r="E123" s="241" t="s">
        <v>19</v>
      </c>
      <c r="F123" s="242" t="s">
        <v>846</v>
      </c>
      <c r="G123" s="240"/>
      <c r="H123" s="243">
        <v>3.6000000000000001</v>
      </c>
      <c r="I123" s="244"/>
      <c r="J123" s="240"/>
      <c r="K123" s="240"/>
      <c r="L123" s="245"/>
      <c r="M123" s="246"/>
      <c r="N123" s="247"/>
      <c r="O123" s="247"/>
      <c r="P123" s="247"/>
      <c r="Q123" s="247"/>
      <c r="R123" s="247"/>
      <c r="S123" s="247"/>
      <c r="T123" s="248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249" t="s">
        <v>166</v>
      </c>
      <c r="AU123" s="249" t="s">
        <v>79</v>
      </c>
      <c r="AV123" s="14" t="s">
        <v>79</v>
      </c>
      <c r="AW123" s="14" t="s">
        <v>31</v>
      </c>
      <c r="AX123" s="14" t="s">
        <v>70</v>
      </c>
      <c r="AY123" s="249" t="s">
        <v>157</v>
      </c>
    </row>
    <row r="124" s="14" customFormat="1">
      <c r="A124" s="14"/>
      <c r="B124" s="239"/>
      <c r="C124" s="240"/>
      <c r="D124" s="230" t="s">
        <v>166</v>
      </c>
      <c r="E124" s="241" t="s">
        <v>19</v>
      </c>
      <c r="F124" s="242" t="s">
        <v>847</v>
      </c>
      <c r="G124" s="240"/>
      <c r="H124" s="243">
        <v>3.6000000000000001</v>
      </c>
      <c r="I124" s="244"/>
      <c r="J124" s="240"/>
      <c r="K124" s="240"/>
      <c r="L124" s="245"/>
      <c r="M124" s="246"/>
      <c r="N124" s="247"/>
      <c r="O124" s="247"/>
      <c r="P124" s="247"/>
      <c r="Q124" s="247"/>
      <c r="R124" s="247"/>
      <c r="S124" s="247"/>
      <c r="T124" s="248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49" t="s">
        <v>166</v>
      </c>
      <c r="AU124" s="249" t="s">
        <v>79</v>
      </c>
      <c r="AV124" s="14" t="s">
        <v>79</v>
      </c>
      <c r="AW124" s="14" t="s">
        <v>31</v>
      </c>
      <c r="AX124" s="14" t="s">
        <v>70</v>
      </c>
      <c r="AY124" s="249" t="s">
        <v>157</v>
      </c>
    </row>
    <row r="125" s="15" customFormat="1">
      <c r="A125" s="15"/>
      <c r="B125" s="250"/>
      <c r="C125" s="251"/>
      <c r="D125" s="230" t="s">
        <v>166</v>
      </c>
      <c r="E125" s="252" t="s">
        <v>19</v>
      </c>
      <c r="F125" s="253" t="s">
        <v>169</v>
      </c>
      <c r="G125" s="251"/>
      <c r="H125" s="254">
        <v>7.2000000000000002</v>
      </c>
      <c r="I125" s="255"/>
      <c r="J125" s="251"/>
      <c r="K125" s="251"/>
      <c r="L125" s="256"/>
      <c r="M125" s="257"/>
      <c r="N125" s="258"/>
      <c r="O125" s="258"/>
      <c r="P125" s="258"/>
      <c r="Q125" s="258"/>
      <c r="R125" s="258"/>
      <c r="S125" s="258"/>
      <c r="T125" s="259"/>
      <c r="U125" s="15"/>
      <c r="V125" s="15"/>
      <c r="W125" s="15"/>
      <c r="X125" s="15"/>
      <c r="Y125" s="15"/>
      <c r="Z125" s="15"/>
      <c r="AA125" s="15"/>
      <c r="AB125" s="15"/>
      <c r="AC125" s="15"/>
      <c r="AD125" s="15"/>
      <c r="AE125" s="15"/>
      <c r="AT125" s="260" t="s">
        <v>166</v>
      </c>
      <c r="AU125" s="260" t="s">
        <v>79</v>
      </c>
      <c r="AV125" s="15" t="s">
        <v>164</v>
      </c>
      <c r="AW125" s="15" t="s">
        <v>31</v>
      </c>
      <c r="AX125" s="15" t="s">
        <v>77</v>
      </c>
      <c r="AY125" s="260" t="s">
        <v>157</v>
      </c>
    </row>
    <row r="126" s="2" customFormat="1" ht="21.75" customHeight="1">
      <c r="A126" s="38"/>
      <c r="B126" s="39"/>
      <c r="C126" s="214" t="s">
        <v>182</v>
      </c>
      <c r="D126" s="214" t="s">
        <v>160</v>
      </c>
      <c r="E126" s="215" t="s">
        <v>601</v>
      </c>
      <c r="F126" s="216" t="s">
        <v>602</v>
      </c>
      <c r="G126" s="217" t="s">
        <v>212</v>
      </c>
      <c r="H126" s="218">
        <v>12</v>
      </c>
      <c r="I126" s="219"/>
      <c r="J126" s="220">
        <f>ROUND(I126*H126,2)</f>
        <v>0</v>
      </c>
      <c r="K126" s="221"/>
      <c r="L126" s="44"/>
      <c r="M126" s="222" t="s">
        <v>19</v>
      </c>
      <c r="N126" s="223" t="s">
        <v>41</v>
      </c>
      <c r="O126" s="84"/>
      <c r="P126" s="224">
        <f>O126*H126</f>
        <v>0</v>
      </c>
      <c r="Q126" s="224">
        <v>0</v>
      </c>
      <c r="R126" s="224">
        <f>Q126*H126</f>
        <v>0</v>
      </c>
      <c r="S126" s="224">
        <v>0</v>
      </c>
      <c r="T126" s="225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26" t="s">
        <v>164</v>
      </c>
      <c r="AT126" s="226" t="s">
        <v>160</v>
      </c>
      <c r="AU126" s="226" t="s">
        <v>79</v>
      </c>
      <c r="AY126" s="17" t="s">
        <v>157</v>
      </c>
      <c r="BE126" s="227">
        <f>IF(N126="základní",J126,0)</f>
        <v>0</v>
      </c>
      <c r="BF126" s="227">
        <f>IF(N126="snížená",J126,0)</f>
        <v>0</v>
      </c>
      <c r="BG126" s="227">
        <f>IF(N126="zákl. přenesená",J126,0)</f>
        <v>0</v>
      </c>
      <c r="BH126" s="227">
        <f>IF(N126="sníž. přenesená",J126,0)</f>
        <v>0</v>
      </c>
      <c r="BI126" s="227">
        <f>IF(N126="nulová",J126,0)</f>
        <v>0</v>
      </c>
      <c r="BJ126" s="17" t="s">
        <v>77</v>
      </c>
      <c r="BK126" s="227">
        <f>ROUND(I126*H126,2)</f>
        <v>0</v>
      </c>
      <c r="BL126" s="17" t="s">
        <v>164</v>
      </c>
      <c r="BM126" s="226" t="s">
        <v>849</v>
      </c>
    </row>
    <row r="127" s="14" customFormat="1">
      <c r="A127" s="14"/>
      <c r="B127" s="239"/>
      <c r="C127" s="240"/>
      <c r="D127" s="230" t="s">
        <v>166</v>
      </c>
      <c r="E127" s="241" t="s">
        <v>19</v>
      </c>
      <c r="F127" s="242" t="s">
        <v>850</v>
      </c>
      <c r="G127" s="240"/>
      <c r="H127" s="243">
        <v>5</v>
      </c>
      <c r="I127" s="244"/>
      <c r="J127" s="240"/>
      <c r="K127" s="240"/>
      <c r="L127" s="245"/>
      <c r="M127" s="246"/>
      <c r="N127" s="247"/>
      <c r="O127" s="247"/>
      <c r="P127" s="247"/>
      <c r="Q127" s="247"/>
      <c r="R127" s="247"/>
      <c r="S127" s="247"/>
      <c r="T127" s="248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49" t="s">
        <v>166</v>
      </c>
      <c r="AU127" s="249" t="s">
        <v>79</v>
      </c>
      <c r="AV127" s="14" t="s">
        <v>79</v>
      </c>
      <c r="AW127" s="14" t="s">
        <v>31</v>
      </c>
      <c r="AX127" s="14" t="s">
        <v>70</v>
      </c>
      <c r="AY127" s="249" t="s">
        <v>157</v>
      </c>
    </row>
    <row r="128" s="14" customFormat="1">
      <c r="A128" s="14"/>
      <c r="B128" s="239"/>
      <c r="C128" s="240"/>
      <c r="D128" s="230" t="s">
        <v>166</v>
      </c>
      <c r="E128" s="241" t="s">
        <v>19</v>
      </c>
      <c r="F128" s="242" t="s">
        <v>851</v>
      </c>
      <c r="G128" s="240"/>
      <c r="H128" s="243">
        <v>7</v>
      </c>
      <c r="I128" s="244"/>
      <c r="J128" s="240"/>
      <c r="K128" s="240"/>
      <c r="L128" s="245"/>
      <c r="M128" s="246"/>
      <c r="N128" s="247"/>
      <c r="O128" s="247"/>
      <c r="P128" s="247"/>
      <c r="Q128" s="247"/>
      <c r="R128" s="247"/>
      <c r="S128" s="247"/>
      <c r="T128" s="248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49" t="s">
        <v>166</v>
      </c>
      <c r="AU128" s="249" t="s">
        <v>79</v>
      </c>
      <c r="AV128" s="14" t="s">
        <v>79</v>
      </c>
      <c r="AW128" s="14" t="s">
        <v>31</v>
      </c>
      <c r="AX128" s="14" t="s">
        <v>70</v>
      </c>
      <c r="AY128" s="249" t="s">
        <v>157</v>
      </c>
    </row>
    <row r="129" s="15" customFormat="1">
      <c r="A129" s="15"/>
      <c r="B129" s="250"/>
      <c r="C129" s="251"/>
      <c r="D129" s="230" t="s">
        <v>166</v>
      </c>
      <c r="E129" s="252" t="s">
        <v>19</v>
      </c>
      <c r="F129" s="253" t="s">
        <v>169</v>
      </c>
      <c r="G129" s="251"/>
      <c r="H129" s="254">
        <v>12</v>
      </c>
      <c r="I129" s="255"/>
      <c r="J129" s="251"/>
      <c r="K129" s="251"/>
      <c r="L129" s="256"/>
      <c r="M129" s="257"/>
      <c r="N129" s="258"/>
      <c r="O129" s="258"/>
      <c r="P129" s="258"/>
      <c r="Q129" s="258"/>
      <c r="R129" s="258"/>
      <c r="S129" s="258"/>
      <c r="T129" s="259"/>
      <c r="U129" s="15"/>
      <c r="V129" s="15"/>
      <c r="W129" s="15"/>
      <c r="X129" s="15"/>
      <c r="Y129" s="15"/>
      <c r="Z129" s="15"/>
      <c r="AA129" s="15"/>
      <c r="AB129" s="15"/>
      <c r="AC129" s="15"/>
      <c r="AD129" s="15"/>
      <c r="AE129" s="15"/>
      <c r="AT129" s="260" t="s">
        <v>166</v>
      </c>
      <c r="AU129" s="260" t="s">
        <v>79</v>
      </c>
      <c r="AV129" s="15" t="s">
        <v>164</v>
      </c>
      <c r="AW129" s="15" t="s">
        <v>31</v>
      </c>
      <c r="AX129" s="15" t="s">
        <v>77</v>
      </c>
      <c r="AY129" s="260" t="s">
        <v>157</v>
      </c>
    </row>
    <row r="130" s="2" customFormat="1" ht="33" customHeight="1">
      <c r="A130" s="38"/>
      <c r="B130" s="39"/>
      <c r="C130" s="214" t="s">
        <v>201</v>
      </c>
      <c r="D130" s="214" t="s">
        <v>160</v>
      </c>
      <c r="E130" s="215" t="s">
        <v>614</v>
      </c>
      <c r="F130" s="216" t="s">
        <v>615</v>
      </c>
      <c r="G130" s="217" t="s">
        <v>212</v>
      </c>
      <c r="H130" s="218">
        <v>12</v>
      </c>
      <c r="I130" s="219"/>
      <c r="J130" s="220">
        <f>ROUND(I130*H130,2)</f>
        <v>0</v>
      </c>
      <c r="K130" s="221"/>
      <c r="L130" s="44"/>
      <c r="M130" s="222" t="s">
        <v>19</v>
      </c>
      <c r="N130" s="223" t="s">
        <v>41</v>
      </c>
      <c r="O130" s="84"/>
      <c r="P130" s="224">
        <f>O130*H130</f>
        <v>0</v>
      </c>
      <c r="Q130" s="224">
        <v>0</v>
      </c>
      <c r="R130" s="224">
        <f>Q130*H130</f>
        <v>0</v>
      </c>
      <c r="S130" s="224">
        <v>0</v>
      </c>
      <c r="T130" s="225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26" t="s">
        <v>164</v>
      </c>
      <c r="AT130" s="226" t="s">
        <v>160</v>
      </c>
      <c r="AU130" s="226" t="s">
        <v>79</v>
      </c>
      <c r="AY130" s="17" t="s">
        <v>157</v>
      </c>
      <c r="BE130" s="227">
        <f>IF(N130="základní",J130,0)</f>
        <v>0</v>
      </c>
      <c r="BF130" s="227">
        <f>IF(N130="snížená",J130,0)</f>
        <v>0</v>
      </c>
      <c r="BG130" s="227">
        <f>IF(N130="zákl. přenesená",J130,0)</f>
        <v>0</v>
      </c>
      <c r="BH130" s="227">
        <f>IF(N130="sníž. přenesená",J130,0)</f>
        <v>0</v>
      </c>
      <c r="BI130" s="227">
        <f>IF(N130="nulová",J130,0)</f>
        <v>0</v>
      </c>
      <c r="BJ130" s="17" t="s">
        <v>77</v>
      </c>
      <c r="BK130" s="227">
        <f>ROUND(I130*H130,2)</f>
        <v>0</v>
      </c>
      <c r="BL130" s="17" t="s">
        <v>164</v>
      </c>
      <c r="BM130" s="226" t="s">
        <v>852</v>
      </c>
    </row>
    <row r="131" s="14" customFormat="1">
      <c r="A131" s="14"/>
      <c r="B131" s="239"/>
      <c r="C131" s="240"/>
      <c r="D131" s="230" t="s">
        <v>166</v>
      </c>
      <c r="E131" s="241" t="s">
        <v>19</v>
      </c>
      <c r="F131" s="242" t="s">
        <v>850</v>
      </c>
      <c r="G131" s="240"/>
      <c r="H131" s="243">
        <v>5</v>
      </c>
      <c r="I131" s="244"/>
      <c r="J131" s="240"/>
      <c r="K131" s="240"/>
      <c r="L131" s="245"/>
      <c r="M131" s="246"/>
      <c r="N131" s="247"/>
      <c r="O131" s="247"/>
      <c r="P131" s="247"/>
      <c r="Q131" s="247"/>
      <c r="R131" s="247"/>
      <c r="S131" s="247"/>
      <c r="T131" s="248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49" t="s">
        <v>166</v>
      </c>
      <c r="AU131" s="249" t="s">
        <v>79</v>
      </c>
      <c r="AV131" s="14" t="s">
        <v>79</v>
      </c>
      <c r="AW131" s="14" t="s">
        <v>31</v>
      </c>
      <c r="AX131" s="14" t="s">
        <v>70</v>
      </c>
      <c r="AY131" s="249" t="s">
        <v>157</v>
      </c>
    </row>
    <row r="132" s="14" customFormat="1">
      <c r="A132" s="14"/>
      <c r="B132" s="239"/>
      <c r="C132" s="240"/>
      <c r="D132" s="230" t="s">
        <v>166</v>
      </c>
      <c r="E132" s="241" t="s">
        <v>19</v>
      </c>
      <c r="F132" s="242" t="s">
        <v>851</v>
      </c>
      <c r="G132" s="240"/>
      <c r="H132" s="243">
        <v>7</v>
      </c>
      <c r="I132" s="244"/>
      <c r="J132" s="240"/>
      <c r="K132" s="240"/>
      <c r="L132" s="245"/>
      <c r="M132" s="246"/>
      <c r="N132" s="247"/>
      <c r="O132" s="247"/>
      <c r="P132" s="247"/>
      <c r="Q132" s="247"/>
      <c r="R132" s="247"/>
      <c r="S132" s="247"/>
      <c r="T132" s="248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49" t="s">
        <v>166</v>
      </c>
      <c r="AU132" s="249" t="s">
        <v>79</v>
      </c>
      <c r="AV132" s="14" t="s">
        <v>79</v>
      </c>
      <c r="AW132" s="14" t="s">
        <v>31</v>
      </c>
      <c r="AX132" s="14" t="s">
        <v>70</v>
      </c>
      <c r="AY132" s="249" t="s">
        <v>157</v>
      </c>
    </row>
    <row r="133" s="15" customFormat="1">
      <c r="A133" s="15"/>
      <c r="B133" s="250"/>
      <c r="C133" s="251"/>
      <c r="D133" s="230" t="s">
        <v>166</v>
      </c>
      <c r="E133" s="252" t="s">
        <v>19</v>
      </c>
      <c r="F133" s="253" t="s">
        <v>169</v>
      </c>
      <c r="G133" s="251"/>
      <c r="H133" s="254">
        <v>12</v>
      </c>
      <c r="I133" s="255"/>
      <c r="J133" s="251"/>
      <c r="K133" s="251"/>
      <c r="L133" s="256"/>
      <c r="M133" s="257"/>
      <c r="N133" s="258"/>
      <c r="O133" s="258"/>
      <c r="P133" s="258"/>
      <c r="Q133" s="258"/>
      <c r="R133" s="258"/>
      <c r="S133" s="258"/>
      <c r="T133" s="259"/>
      <c r="U133" s="15"/>
      <c r="V133" s="15"/>
      <c r="W133" s="15"/>
      <c r="X133" s="15"/>
      <c r="Y133" s="15"/>
      <c r="Z133" s="15"/>
      <c r="AA133" s="15"/>
      <c r="AB133" s="15"/>
      <c r="AC133" s="15"/>
      <c r="AD133" s="15"/>
      <c r="AE133" s="15"/>
      <c r="AT133" s="260" t="s">
        <v>166</v>
      </c>
      <c r="AU133" s="260" t="s">
        <v>79</v>
      </c>
      <c r="AV133" s="15" t="s">
        <v>164</v>
      </c>
      <c r="AW133" s="15" t="s">
        <v>31</v>
      </c>
      <c r="AX133" s="15" t="s">
        <v>77</v>
      </c>
      <c r="AY133" s="260" t="s">
        <v>157</v>
      </c>
    </row>
    <row r="134" s="2" customFormat="1" ht="21.75" customHeight="1">
      <c r="A134" s="38"/>
      <c r="B134" s="39"/>
      <c r="C134" s="214" t="s">
        <v>111</v>
      </c>
      <c r="D134" s="214" t="s">
        <v>160</v>
      </c>
      <c r="E134" s="215" t="s">
        <v>609</v>
      </c>
      <c r="F134" s="216" t="s">
        <v>610</v>
      </c>
      <c r="G134" s="217" t="s">
        <v>212</v>
      </c>
      <c r="H134" s="218">
        <v>14</v>
      </c>
      <c r="I134" s="219"/>
      <c r="J134" s="220">
        <f>ROUND(I134*H134,2)</f>
        <v>0</v>
      </c>
      <c r="K134" s="221"/>
      <c r="L134" s="44"/>
      <c r="M134" s="222" t="s">
        <v>19</v>
      </c>
      <c r="N134" s="223" t="s">
        <v>41</v>
      </c>
      <c r="O134" s="84"/>
      <c r="P134" s="224">
        <f>O134*H134</f>
        <v>0</v>
      </c>
      <c r="Q134" s="224">
        <v>0</v>
      </c>
      <c r="R134" s="224">
        <f>Q134*H134</f>
        <v>0</v>
      </c>
      <c r="S134" s="224">
        <v>0</v>
      </c>
      <c r="T134" s="225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26" t="s">
        <v>164</v>
      </c>
      <c r="AT134" s="226" t="s">
        <v>160</v>
      </c>
      <c r="AU134" s="226" t="s">
        <v>79</v>
      </c>
      <c r="AY134" s="17" t="s">
        <v>157</v>
      </c>
      <c r="BE134" s="227">
        <f>IF(N134="základní",J134,0)</f>
        <v>0</v>
      </c>
      <c r="BF134" s="227">
        <f>IF(N134="snížená",J134,0)</f>
        <v>0</v>
      </c>
      <c r="BG134" s="227">
        <f>IF(N134="zákl. přenesená",J134,0)</f>
        <v>0</v>
      </c>
      <c r="BH134" s="227">
        <f>IF(N134="sníž. přenesená",J134,0)</f>
        <v>0</v>
      </c>
      <c r="BI134" s="227">
        <f>IF(N134="nulová",J134,0)</f>
        <v>0</v>
      </c>
      <c r="BJ134" s="17" t="s">
        <v>77</v>
      </c>
      <c r="BK134" s="227">
        <f>ROUND(I134*H134,2)</f>
        <v>0</v>
      </c>
      <c r="BL134" s="17" t="s">
        <v>164</v>
      </c>
      <c r="BM134" s="226" t="s">
        <v>853</v>
      </c>
    </row>
    <row r="135" s="14" customFormat="1">
      <c r="A135" s="14"/>
      <c r="B135" s="239"/>
      <c r="C135" s="240"/>
      <c r="D135" s="230" t="s">
        <v>166</v>
      </c>
      <c r="E135" s="241" t="s">
        <v>19</v>
      </c>
      <c r="F135" s="242" t="s">
        <v>854</v>
      </c>
      <c r="G135" s="240"/>
      <c r="H135" s="243">
        <v>14</v>
      </c>
      <c r="I135" s="244"/>
      <c r="J135" s="240"/>
      <c r="K135" s="240"/>
      <c r="L135" s="245"/>
      <c r="M135" s="246"/>
      <c r="N135" s="247"/>
      <c r="O135" s="247"/>
      <c r="P135" s="247"/>
      <c r="Q135" s="247"/>
      <c r="R135" s="247"/>
      <c r="S135" s="247"/>
      <c r="T135" s="248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49" t="s">
        <v>166</v>
      </c>
      <c r="AU135" s="249" t="s">
        <v>79</v>
      </c>
      <c r="AV135" s="14" t="s">
        <v>79</v>
      </c>
      <c r="AW135" s="14" t="s">
        <v>31</v>
      </c>
      <c r="AX135" s="14" t="s">
        <v>77</v>
      </c>
      <c r="AY135" s="249" t="s">
        <v>157</v>
      </c>
    </row>
    <row r="136" s="2" customFormat="1" ht="33" customHeight="1">
      <c r="A136" s="38"/>
      <c r="B136" s="39"/>
      <c r="C136" s="214" t="s">
        <v>209</v>
      </c>
      <c r="D136" s="214" t="s">
        <v>160</v>
      </c>
      <c r="E136" s="215" t="s">
        <v>617</v>
      </c>
      <c r="F136" s="216" t="s">
        <v>618</v>
      </c>
      <c r="G136" s="217" t="s">
        <v>212</v>
      </c>
      <c r="H136" s="218">
        <v>14</v>
      </c>
      <c r="I136" s="219"/>
      <c r="J136" s="220">
        <f>ROUND(I136*H136,2)</f>
        <v>0</v>
      </c>
      <c r="K136" s="221"/>
      <c r="L136" s="44"/>
      <c r="M136" s="222" t="s">
        <v>19</v>
      </c>
      <c r="N136" s="223" t="s">
        <v>41</v>
      </c>
      <c r="O136" s="84"/>
      <c r="P136" s="224">
        <f>O136*H136</f>
        <v>0</v>
      </c>
      <c r="Q136" s="224">
        <v>0</v>
      </c>
      <c r="R136" s="224">
        <f>Q136*H136</f>
        <v>0</v>
      </c>
      <c r="S136" s="224">
        <v>0</v>
      </c>
      <c r="T136" s="225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26" t="s">
        <v>164</v>
      </c>
      <c r="AT136" s="226" t="s">
        <v>160</v>
      </c>
      <c r="AU136" s="226" t="s">
        <v>79</v>
      </c>
      <c r="AY136" s="17" t="s">
        <v>157</v>
      </c>
      <c r="BE136" s="227">
        <f>IF(N136="základní",J136,0)</f>
        <v>0</v>
      </c>
      <c r="BF136" s="227">
        <f>IF(N136="snížená",J136,0)</f>
        <v>0</v>
      </c>
      <c r="BG136" s="227">
        <f>IF(N136="zákl. přenesená",J136,0)</f>
        <v>0</v>
      </c>
      <c r="BH136" s="227">
        <f>IF(N136="sníž. přenesená",J136,0)</f>
        <v>0</v>
      </c>
      <c r="BI136" s="227">
        <f>IF(N136="nulová",J136,0)</f>
        <v>0</v>
      </c>
      <c r="BJ136" s="17" t="s">
        <v>77</v>
      </c>
      <c r="BK136" s="227">
        <f>ROUND(I136*H136,2)</f>
        <v>0</v>
      </c>
      <c r="BL136" s="17" t="s">
        <v>164</v>
      </c>
      <c r="BM136" s="226" t="s">
        <v>855</v>
      </c>
    </row>
    <row r="137" s="14" customFormat="1">
      <c r="A137" s="14"/>
      <c r="B137" s="239"/>
      <c r="C137" s="240"/>
      <c r="D137" s="230" t="s">
        <v>166</v>
      </c>
      <c r="E137" s="241" t="s">
        <v>19</v>
      </c>
      <c r="F137" s="242" t="s">
        <v>854</v>
      </c>
      <c r="G137" s="240"/>
      <c r="H137" s="243">
        <v>14</v>
      </c>
      <c r="I137" s="244"/>
      <c r="J137" s="240"/>
      <c r="K137" s="240"/>
      <c r="L137" s="245"/>
      <c r="M137" s="246"/>
      <c r="N137" s="247"/>
      <c r="O137" s="247"/>
      <c r="P137" s="247"/>
      <c r="Q137" s="247"/>
      <c r="R137" s="247"/>
      <c r="S137" s="247"/>
      <c r="T137" s="248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49" t="s">
        <v>166</v>
      </c>
      <c r="AU137" s="249" t="s">
        <v>79</v>
      </c>
      <c r="AV137" s="14" t="s">
        <v>79</v>
      </c>
      <c r="AW137" s="14" t="s">
        <v>31</v>
      </c>
      <c r="AX137" s="14" t="s">
        <v>77</v>
      </c>
      <c r="AY137" s="249" t="s">
        <v>157</v>
      </c>
    </row>
    <row r="138" s="2" customFormat="1" ht="21.75" customHeight="1">
      <c r="A138" s="38"/>
      <c r="B138" s="39"/>
      <c r="C138" s="214" t="s">
        <v>216</v>
      </c>
      <c r="D138" s="214" t="s">
        <v>160</v>
      </c>
      <c r="E138" s="215" t="s">
        <v>627</v>
      </c>
      <c r="F138" s="216" t="s">
        <v>628</v>
      </c>
      <c r="G138" s="217" t="s">
        <v>191</v>
      </c>
      <c r="H138" s="218">
        <v>8</v>
      </c>
      <c r="I138" s="219"/>
      <c r="J138" s="220">
        <f>ROUND(I138*H138,2)</f>
        <v>0</v>
      </c>
      <c r="K138" s="221"/>
      <c r="L138" s="44"/>
      <c r="M138" s="222" t="s">
        <v>19</v>
      </c>
      <c r="N138" s="223" t="s">
        <v>41</v>
      </c>
      <c r="O138" s="84"/>
      <c r="P138" s="224">
        <f>O138*H138</f>
        <v>0</v>
      </c>
      <c r="Q138" s="224">
        <v>0</v>
      </c>
      <c r="R138" s="224">
        <f>Q138*H138</f>
        <v>0</v>
      </c>
      <c r="S138" s="224">
        <v>0</v>
      </c>
      <c r="T138" s="225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26" t="s">
        <v>164</v>
      </c>
      <c r="AT138" s="226" t="s">
        <v>160</v>
      </c>
      <c r="AU138" s="226" t="s">
        <v>79</v>
      </c>
      <c r="AY138" s="17" t="s">
        <v>157</v>
      </c>
      <c r="BE138" s="227">
        <f>IF(N138="základní",J138,0)</f>
        <v>0</v>
      </c>
      <c r="BF138" s="227">
        <f>IF(N138="snížená",J138,0)</f>
        <v>0</v>
      </c>
      <c r="BG138" s="227">
        <f>IF(N138="zákl. přenesená",J138,0)</f>
        <v>0</v>
      </c>
      <c r="BH138" s="227">
        <f>IF(N138="sníž. přenesená",J138,0)</f>
        <v>0</v>
      </c>
      <c r="BI138" s="227">
        <f>IF(N138="nulová",J138,0)</f>
        <v>0</v>
      </c>
      <c r="BJ138" s="17" t="s">
        <v>77</v>
      </c>
      <c r="BK138" s="227">
        <f>ROUND(I138*H138,2)</f>
        <v>0</v>
      </c>
      <c r="BL138" s="17" t="s">
        <v>164</v>
      </c>
      <c r="BM138" s="226" t="s">
        <v>856</v>
      </c>
    </row>
    <row r="139" s="2" customFormat="1" ht="33" customHeight="1">
      <c r="A139" s="38"/>
      <c r="B139" s="39"/>
      <c r="C139" s="214" t="s">
        <v>220</v>
      </c>
      <c r="D139" s="214" t="s">
        <v>160</v>
      </c>
      <c r="E139" s="215" t="s">
        <v>640</v>
      </c>
      <c r="F139" s="216" t="s">
        <v>641</v>
      </c>
      <c r="G139" s="217" t="s">
        <v>329</v>
      </c>
      <c r="H139" s="218">
        <v>12</v>
      </c>
      <c r="I139" s="219"/>
      <c r="J139" s="220">
        <f>ROUND(I139*H139,2)</f>
        <v>0</v>
      </c>
      <c r="K139" s="221"/>
      <c r="L139" s="44"/>
      <c r="M139" s="222" t="s">
        <v>19</v>
      </c>
      <c r="N139" s="223" t="s">
        <v>41</v>
      </c>
      <c r="O139" s="84"/>
      <c r="P139" s="224">
        <f>O139*H139</f>
        <v>0</v>
      </c>
      <c r="Q139" s="224">
        <v>0</v>
      </c>
      <c r="R139" s="224">
        <f>Q139*H139</f>
        <v>0</v>
      </c>
      <c r="S139" s="224">
        <v>0</v>
      </c>
      <c r="T139" s="225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26" t="s">
        <v>164</v>
      </c>
      <c r="AT139" s="226" t="s">
        <v>160</v>
      </c>
      <c r="AU139" s="226" t="s">
        <v>79</v>
      </c>
      <c r="AY139" s="17" t="s">
        <v>157</v>
      </c>
      <c r="BE139" s="227">
        <f>IF(N139="základní",J139,0)</f>
        <v>0</v>
      </c>
      <c r="BF139" s="227">
        <f>IF(N139="snížená",J139,0)</f>
        <v>0</v>
      </c>
      <c r="BG139" s="227">
        <f>IF(N139="zákl. přenesená",J139,0)</f>
        <v>0</v>
      </c>
      <c r="BH139" s="227">
        <f>IF(N139="sníž. přenesená",J139,0)</f>
        <v>0</v>
      </c>
      <c r="BI139" s="227">
        <f>IF(N139="nulová",J139,0)</f>
        <v>0</v>
      </c>
      <c r="BJ139" s="17" t="s">
        <v>77</v>
      </c>
      <c r="BK139" s="227">
        <f>ROUND(I139*H139,2)</f>
        <v>0</v>
      </c>
      <c r="BL139" s="17" t="s">
        <v>164</v>
      </c>
      <c r="BM139" s="226" t="s">
        <v>857</v>
      </c>
    </row>
    <row r="140" s="14" customFormat="1">
      <c r="A140" s="14"/>
      <c r="B140" s="239"/>
      <c r="C140" s="240"/>
      <c r="D140" s="230" t="s">
        <v>166</v>
      </c>
      <c r="E140" s="241" t="s">
        <v>19</v>
      </c>
      <c r="F140" s="242" t="s">
        <v>858</v>
      </c>
      <c r="G140" s="240"/>
      <c r="H140" s="243">
        <v>12</v>
      </c>
      <c r="I140" s="244"/>
      <c r="J140" s="240"/>
      <c r="K140" s="240"/>
      <c r="L140" s="245"/>
      <c r="M140" s="246"/>
      <c r="N140" s="247"/>
      <c r="O140" s="247"/>
      <c r="P140" s="247"/>
      <c r="Q140" s="247"/>
      <c r="R140" s="247"/>
      <c r="S140" s="247"/>
      <c r="T140" s="248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49" t="s">
        <v>166</v>
      </c>
      <c r="AU140" s="249" t="s">
        <v>79</v>
      </c>
      <c r="AV140" s="14" t="s">
        <v>79</v>
      </c>
      <c r="AW140" s="14" t="s">
        <v>31</v>
      </c>
      <c r="AX140" s="14" t="s">
        <v>77</v>
      </c>
      <c r="AY140" s="249" t="s">
        <v>157</v>
      </c>
    </row>
    <row r="141" s="2" customFormat="1" ht="44.25" customHeight="1">
      <c r="A141" s="38"/>
      <c r="B141" s="39"/>
      <c r="C141" s="214" t="s">
        <v>224</v>
      </c>
      <c r="D141" s="214" t="s">
        <v>160</v>
      </c>
      <c r="E141" s="215" t="s">
        <v>465</v>
      </c>
      <c r="F141" s="216" t="s">
        <v>466</v>
      </c>
      <c r="G141" s="217" t="s">
        <v>329</v>
      </c>
      <c r="H141" s="218">
        <v>12</v>
      </c>
      <c r="I141" s="219"/>
      <c r="J141" s="220">
        <f>ROUND(I141*H141,2)</f>
        <v>0</v>
      </c>
      <c r="K141" s="221"/>
      <c r="L141" s="44"/>
      <c r="M141" s="222" t="s">
        <v>19</v>
      </c>
      <c r="N141" s="223" t="s">
        <v>41</v>
      </c>
      <c r="O141" s="84"/>
      <c r="P141" s="224">
        <f>O141*H141</f>
        <v>0</v>
      </c>
      <c r="Q141" s="224">
        <v>0</v>
      </c>
      <c r="R141" s="224">
        <f>Q141*H141</f>
        <v>0</v>
      </c>
      <c r="S141" s="224">
        <v>0</v>
      </c>
      <c r="T141" s="225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26" t="s">
        <v>164</v>
      </c>
      <c r="AT141" s="226" t="s">
        <v>160</v>
      </c>
      <c r="AU141" s="226" t="s">
        <v>79</v>
      </c>
      <c r="AY141" s="17" t="s">
        <v>157</v>
      </c>
      <c r="BE141" s="227">
        <f>IF(N141="základní",J141,0)</f>
        <v>0</v>
      </c>
      <c r="BF141" s="227">
        <f>IF(N141="snížená",J141,0)</f>
        <v>0</v>
      </c>
      <c r="BG141" s="227">
        <f>IF(N141="zákl. přenesená",J141,0)</f>
        <v>0</v>
      </c>
      <c r="BH141" s="227">
        <f>IF(N141="sníž. přenesená",J141,0)</f>
        <v>0</v>
      </c>
      <c r="BI141" s="227">
        <f>IF(N141="nulová",J141,0)</f>
        <v>0</v>
      </c>
      <c r="BJ141" s="17" t="s">
        <v>77</v>
      </c>
      <c r="BK141" s="227">
        <f>ROUND(I141*H141,2)</f>
        <v>0</v>
      </c>
      <c r="BL141" s="17" t="s">
        <v>164</v>
      </c>
      <c r="BM141" s="226" t="s">
        <v>859</v>
      </c>
    </row>
    <row r="142" s="14" customFormat="1">
      <c r="A142" s="14"/>
      <c r="B142" s="239"/>
      <c r="C142" s="240"/>
      <c r="D142" s="230" t="s">
        <v>166</v>
      </c>
      <c r="E142" s="241" t="s">
        <v>19</v>
      </c>
      <c r="F142" s="242" t="s">
        <v>858</v>
      </c>
      <c r="G142" s="240"/>
      <c r="H142" s="243">
        <v>12</v>
      </c>
      <c r="I142" s="244"/>
      <c r="J142" s="240"/>
      <c r="K142" s="240"/>
      <c r="L142" s="245"/>
      <c r="M142" s="246"/>
      <c r="N142" s="247"/>
      <c r="O142" s="247"/>
      <c r="P142" s="247"/>
      <c r="Q142" s="247"/>
      <c r="R142" s="247"/>
      <c r="S142" s="247"/>
      <c r="T142" s="248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49" t="s">
        <v>166</v>
      </c>
      <c r="AU142" s="249" t="s">
        <v>79</v>
      </c>
      <c r="AV142" s="14" t="s">
        <v>79</v>
      </c>
      <c r="AW142" s="14" t="s">
        <v>31</v>
      </c>
      <c r="AX142" s="14" t="s">
        <v>77</v>
      </c>
      <c r="AY142" s="249" t="s">
        <v>157</v>
      </c>
    </row>
    <row r="143" s="2" customFormat="1" ht="16.5" customHeight="1">
      <c r="A143" s="38"/>
      <c r="B143" s="39"/>
      <c r="C143" s="261" t="s">
        <v>8</v>
      </c>
      <c r="D143" s="261" t="s">
        <v>178</v>
      </c>
      <c r="E143" s="262" t="s">
        <v>469</v>
      </c>
      <c r="F143" s="263" t="s">
        <v>470</v>
      </c>
      <c r="G143" s="264" t="s">
        <v>181</v>
      </c>
      <c r="H143" s="265">
        <v>2.6400000000000001</v>
      </c>
      <c r="I143" s="266"/>
      <c r="J143" s="267">
        <f>ROUND(I143*H143,2)</f>
        <v>0</v>
      </c>
      <c r="K143" s="268"/>
      <c r="L143" s="269"/>
      <c r="M143" s="270" t="s">
        <v>19</v>
      </c>
      <c r="N143" s="271" t="s">
        <v>41</v>
      </c>
      <c r="O143" s="84"/>
      <c r="P143" s="224">
        <f>O143*H143</f>
        <v>0</v>
      </c>
      <c r="Q143" s="224">
        <v>1</v>
      </c>
      <c r="R143" s="224">
        <f>Q143*H143</f>
        <v>0</v>
      </c>
      <c r="S143" s="224">
        <v>0</v>
      </c>
      <c r="T143" s="225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26" t="s">
        <v>182</v>
      </c>
      <c r="AT143" s="226" t="s">
        <v>178</v>
      </c>
      <c r="AU143" s="226" t="s">
        <v>79</v>
      </c>
      <c r="AY143" s="17" t="s">
        <v>157</v>
      </c>
      <c r="BE143" s="227">
        <f>IF(N143="základní",J143,0)</f>
        <v>0</v>
      </c>
      <c r="BF143" s="227">
        <f>IF(N143="snížená",J143,0)</f>
        <v>0</v>
      </c>
      <c r="BG143" s="227">
        <f>IF(N143="zákl. přenesená",J143,0)</f>
        <v>0</v>
      </c>
      <c r="BH143" s="227">
        <f>IF(N143="sníž. přenesená",J143,0)</f>
        <v>0</v>
      </c>
      <c r="BI143" s="227">
        <f>IF(N143="nulová",J143,0)</f>
        <v>0</v>
      </c>
      <c r="BJ143" s="17" t="s">
        <v>77</v>
      </c>
      <c r="BK143" s="227">
        <f>ROUND(I143*H143,2)</f>
        <v>0</v>
      </c>
      <c r="BL143" s="17" t="s">
        <v>164</v>
      </c>
      <c r="BM143" s="226" t="s">
        <v>860</v>
      </c>
    </row>
    <row r="144" s="14" customFormat="1">
      <c r="A144" s="14"/>
      <c r="B144" s="239"/>
      <c r="C144" s="240"/>
      <c r="D144" s="230" t="s">
        <v>166</v>
      </c>
      <c r="E144" s="241" t="s">
        <v>19</v>
      </c>
      <c r="F144" s="242" t="s">
        <v>861</v>
      </c>
      <c r="G144" s="240"/>
      <c r="H144" s="243">
        <v>2.6400000000000001</v>
      </c>
      <c r="I144" s="244"/>
      <c r="J144" s="240"/>
      <c r="K144" s="240"/>
      <c r="L144" s="245"/>
      <c r="M144" s="246"/>
      <c r="N144" s="247"/>
      <c r="O144" s="247"/>
      <c r="P144" s="247"/>
      <c r="Q144" s="247"/>
      <c r="R144" s="247"/>
      <c r="S144" s="247"/>
      <c r="T144" s="248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49" t="s">
        <v>166</v>
      </c>
      <c r="AU144" s="249" t="s">
        <v>79</v>
      </c>
      <c r="AV144" s="14" t="s">
        <v>79</v>
      </c>
      <c r="AW144" s="14" t="s">
        <v>31</v>
      </c>
      <c r="AX144" s="14" t="s">
        <v>77</v>
      </c>
      <c r="AY144" s="249" t="s">
        <v>157</v>
      </c>
    </row>
    <row r="145" s="2" customFormat="1" ht="55.5" customHeight="1">
      <c r="A145" s="38"/>
      <c r="B145" s="39"/>
      <c r="C145" s="214" t="s">
        <v>314</v>
      </c>
      <c r="D145" s="214" t="s">
        <v>160</v>
      </c>
      <c r="E145" s="215" t="s">
        <v>696</v>
      </c>
      <c r="F145" s="216" t="s">
        <v>697</v>
      </c>
      <c r="G145" s="217" t="s">
        <v>181</v>
      </c>
      <c r="H145" s="218">
        <v>2.6400000000000001</v>
      </c>
      <c r="I145" s="219"/>
      <c r="J145" s="220">
        <f>ROUND(I145*H145,2)</f>
        <v>0</v>
      </c>
      <c r="K145" s="221"/>
      <c r="L145" s="44"/>
      <c r="M145" s="222" t="s">
        <v>19</v>
      </c>
      <c r="N145" s="223" t="s">
        <v>41</v>
      </c>
      <c r="O145" s="84"/>
      <c r="P145" s="224">
        <f>O145*H145</f>
        <v>0</v>
      </c>
      <c r="Q145" s="224">
        <v>0</v>
      </c>
      <c r="R145" s="224">
        <f>Q145*H145</f>
        <v>0</v>
      </c>
      <c r="S145" s="224">
        <v>0</v>
      </c>
      <c r="T145" s="225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26" t="s">
        <v>164</v>
      </c>
      <c r="AT145" s="226" t="s">
        <v>160</v>
      </c>
      <c r="AU145" s="226" t="s">
        <v>79</v>
      </c>
      <c r="AY145" s="17" t="s">
        <v>157</v>
      </c>
      <c r="BE145" s="227">
        <f>IF(N145="základní",J145,0)</f>
        <v>0</v>
      </c>
      <c r="BF145" s="227">
        <f>IF(N145="snížená",J145,0)</f>
        <v>0</v>
      </c>
      <c r="BG145" s="227">
        <f>IF(N145="zákl. přenesená",J145,0)</f>
        <v>0</v>
      </c>
      <c r="BH145" s="227">
        <f>IF(N145="sníž. přenesená",J145,0)</f>
        <v>0</v>
      </c>
      <c r="BI145" s="227">
        <f>IF(N145="nulová",J145,0)</f>
        <v>0</v>
      </c>
      <c r="BJ145" s="17" t="s">
        <v>77</v>
      </c>
      <c r="BK145" s="227">
        <f>ROUND(I145*H145,2)</f>
        <v>0</v>
      </c>
      <c r="BL145" s="17" t="s">
        <v>164</v>
      </c>
      <c r="BM145" s="226" t="s">
        <v>862</v>
      </c>
    </row>
    <row r="146" s="14" customFormat="1">
      <c r="A146" s="14"/>
      <c r="B146" s="239"/>
      <c r="C146" s="240"/>
      <c r="D146" s="230" t="s">
        <v>166</v>
      </c>
      <c r="E146" s="241" t="s">
        <v>19</v>
      </c>
      <c r="F146" s="242" t="s">
        <v>863</v>
      </c>
      <c r="G146" s="240"/>
      <c r="H146" s="243">
        <v>2.6400000000000001</v>
      </c>
      <c r="I146" s="244"/>
      <c r="J146" s="240"/>
      <c r="K146" s="240"/>
      <c r="L146" s="245"/>
      <c r="M146" s="246"/>
      <c r="N146" s="247"/>
      <c r="O146" s="247"/>
      <c r="P146" s="247"/>
      <c r="Q146" s="247"/>
      <c r="R146" s="247"/>
      <c r="S146" s="247"/>
      <c r="T146" s="248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49" t="s">
        <v>166</v>
      </c>
      <c r="AU146" s="249" t="s">
        <v>79</v>
      </c>
      <c r="AV146" s="14" t="s">
        <v>79</v>
      </c>
      <c r="AW146" s="14" t="s">
        <v>31</v>
      </c>
      <c r="AX146" s="14" t="s">
        <v>77</v>
      </c>
      <c r="AY146" s="249" t="s">
        <v>157</v>
      </c>
    </row>
    <row r="147" s="2" customFormat="1" ht="55.5" customHeight="1">
      <c r="A147" s="38"/>
      <c r="B147" s="39"/>
      <c r="C147" s="214" t="s">
        <v>318</v>
      </c>
      <c r="D147" s="214" t="s">
        <v>160</v>
      </c>
      <c r="E147" s="215" t="s">
        <v>864</v>
      </c>
      <c r="F147" s="216" t="s">
        <v>865</v>
      </c>
      <c r="G147" s="217" t="s">
        <v>181</v>
      </c>
      <c r="H147" s="218">
        <v>2.6400000000000001</v>
      </c>
      <c r="I147" s="219"/>
      <c r="J147" s="220">
        <f>ROUND(I147*H147,2)</f>
        <v>0</v>
      </c>
      <c r="K147" s="221"/>
      <c r="L147" s="44"/>
      <c r="M147" s="222" t="s">
        <v>19</v>
      </c>
      <c r="N147" s="223" t="s">
        <v>41</v>
      </c>
      <c r="O147" s="84"/>
      <c r="P147" s="224">
        <f>O147*H147</f>
        <v>0</v>
      </c>
      <c r="Q147" s="224">
        <v>0</v>
      </c>
      <c r="R147" s="224">
        <f>Q147*H147</f>
        <v>0</v>
      </c>
      <c r="S147" s="224">
        <v>0</v>
      </c>
      <c r="T147" s="225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26" t="s">
        <v>164</v>
      </c>
      <c r="AT147" s="226" t="s">
        <v>160</v>
      </c>
      <c r="AU147" s="226" t="s">
        <v>79</v>
      </c>
      <c r="AY147" s="17" t="s">
        <v>157</v>
      </c>
      <c r="BE147" s="227">
        <f>IF(N147="základní",J147,0)</f>
        <v>0</v>
      </c>
      <c r="BF147" s="227">
        <f>IF(N147="snížená",J147,0)</f>
        <v>0</v>
      </c>
      <c r="BG147" s="227">
        <f>IF(N147="zákl. přenesená",J147,0)</f>
        <v>0</v>
      </c>
      <c r="BH147" s="227">
        <f>IF(N147="sníž. přenesená",J147,0)</f>
        <v>0</v>
      </c>
      <c r="BI147" s="227">
        <f>IF(N147="nulová",J147,0)</f>
        <v>0</v>
      </c>
      <c r="BJ147" s="17" t="s">
        <v>77</v>
      </c>
      <c r="BK147" s="227">
        <f>ROUND(I147*H147,2)</f>
        <v>0</v>
      </c>
      <c r="BL147" s="17" t="s">
        <v>164</v>
      </c>
      <c r="BM147" s="226" t="s">
        <v>866</v>
      </c>
    </row>
    <row r="148" s="14" customFormat="1">
      <c r="A148" s="14"/>
      <c r="B148" s="239"/>
      <c r="C148" s="240"/>
      <c r="D148" s="230" t="s">
        <v>166</v>
      </c>
      <c r="E148" s="241" t="s">
        <v>19</v>
      </c>
      <c r="F148" s="242" t="s">
        <v>867</v>
      </c>
      <c r="G148" s="240"/>
      <c r="H148" s="243">
        <v>2.6400000000000001</v>
      </c>
      <c r="I148" s="244"/>
      <c r="J148" s="240"/>
      <c r="K148" s="240"/>
      <c r="L148" s="245"/>
      <c r="M148" s="246"/>
      <c r="N148" s="247"/>
      <c r="O148" s="247"/>
      <c r="P148" s="247"/>
      <c r="Q148" s="247"/>
      <c r="R148" s="247"/>
      <c r="S148" s="247"/>
      <c r="T148" s="248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49" t="s">
        <v>166</v>
      </c>
      <c r="AU148" s="249" t="s">
        <v>79</v>
      </c>
      <c r="AV148" s="14" t="s">
        <v>79</v>
      </c>
      <c r="AW148" s="14" t="s">
        <v>31</v>
      </c>
      <c r="AX148" s="14" t="s">
        <v>77</v>
      </c>
      <c r="AY148" s="249" t="s">
        <v>157</v>
      </c>
    </row>
    <row r="149" s="2" customFormat="1" ht="44.25" customHeight="1">
      <c r="A149" s="38"/>
      <c r="B149" s="39"/>
      <c r="C149" s="214" t="s">
        <v>326</v>
      </c>
      <c r="D149" s="214" t="s">
        <v>160</v>
      </c>
      <c r="E149" s="215" t="s">
        <v>494</v>
      </c>
      <c r="F149" s="216" t="s">
        <v>495</v>
      </c>
      <c r="G149" s="217" t="s">
        <v>181</v>
      </c>
      <c r="H149" s="218">
        <v>2.6400000000000001</v>
      </c>
      <c r="I149" s="219"/>
      <c r="J149" s="220">
        <f>ROUND(I149*H149,2)</f>
        <v>0</v>
      </c>
      <c r="K149" s="221"/>
      <c r="L149" s="44"/>
      <c r="M149" s="222" t="s">
        <v>19</v>
      </c>
      <c r="N149" s="223" t="s">
        <v>41</v>
      </c>
      <c r="O149" s="84"/>
      <c r="P149" s="224">
        <f>O149*H149</f>
        <v>0</v>
      </c>
      <c r="Q149" s="224">
        <v>0</v>
      </c>
      <c r="R149" s="224">
        <f>Q149*H149</f>
        <v>0</v>
      </c>
      <c r="S149" s="224">
        <v>0</v>
      </c>
      <c r="T149" s="225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26" t="s">
        <v>164</v>
      </c>
      <c r="AT149" s="226" t="s">
        <v>160</v>
      </c>
      <c r="AU149" s="226" t="s">
        <v>79</v>
      </c>
      <c r="AY149" s="17" t="s">
        <v>157</v>
      </c>
      <c r="BE149" s="227">
        <f>IF(N149="základní",J149,0)</f>
        <v>0</v>
      </c>
      <c r="BF149" s="227">
        <f>IF(N149="snížená",J149,0)</f>
        <v>0</v>
      </c>
      <c r="BG149" s="227">
        <f>IF(N149="zákl. přenesená",J149,0)</f>
        <v>0</v>
      </c>
      <c r="BH149" s="227">
        <f>IF(N149="sníž. přenesená",J149,0)</f>
        <v>0</v>
      </c>
      <c r="BI149" s="227">
        <f>IF(N149="nulová",J149,0)</f>
        <v>0</v>
      </c>
      <c r="BJ149" s="17" t="s">
        <v>77</v>
      </c>
      <c r="BK149" s="227">
        <f>ROUND(I149*H149,2)</f>
        <v>0</v>
      </c>
      <c r="BL149" s="17" t="s">
        <v>164</v>
      </c>
      <c r="BM149" s="226" t="s">
        <v>868</v>
      </c>
    </row>
    <row r="150" s="2" customFormat="1" ht="44.25" customHeight="1">
      <c r="A150" s="38"/>
      <c r="B150" s="39"/>
      <c r="C150" s="214" t="s">
        <v>333</v>
      </c>
      <c r="D150" s="214" t="s">
        <v>160</v>
      </c>
      <c r="E150" s="215" t="s">
        <v>228</v>
      </c>
      <c r="F150" s="216" t="s">
        <v>229</v>
      </c>
      <c r="G150" s="217" t="s">
        <v>212</v>
      </c>
      <c r="H150" s="218">
        <v>3</v>
      </c>
      <c r="I150" s="219"/>
      <c r="J150" s="220">
        <f>ROUND(I150*H150,2)</f>
        <v>0</v>
      </c>
      <c r="K150" s="221"/>
      <c r="L150" s="44"/>
      <c r="M150" s="222" t="s">
        <v>19</v>
      </c>
      <c r="N150" s="223" t="s">
        <v>41</v>
      </c>
      <c r="O150" s="84"/>
      <c r="P150" s="224">
        <f>O150*H150</f>
        <v>0</v>
      </c>
      <c r="Q150" s="224">
        <v>0</v>
      </c>
      <c r="R150" s="224">
        <f>Q150*H150</f>
        <v>0</v>
      </c>
      <c r="S150" s="224">
        <v>0</v>
      </c>
      <c r="T150" s="225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26" t="s">
        <v>164</v>
      </c>
      <c r="AT150" s="226" t="s">
        <v>160</v>
      </c>
      <c r="AU150" s="226" t="s">
        <v>79</v>
      </c>
      <c r="AY150" s="17" t="s">
        <v>157</v>
      </c>
      <c r="BE150" s="227">
        <f>IF(N150="základní",J150,0)</f>
        <v>0</v>
      </c>
      <c r="BF150" s="227">
        <f>IF(N150="snížená",J150,0)</f>
        <v>0</v>
      </c>
      <c r="BG150" s="227">
        <f>IF(N150="zákl. přenesená",J150,0)</f>
        <v>0</v>
      </c>
      <c r="BH150" s="227">
        <f>IF(N150="sníž. přenesená",J150,0)</f>
        <v>0</v>
      </c>
      <c r="BI150" s="227">
        <f>IF(N150="nulová",J150,0)</f>
        <v>0</v>
      </c>
      <c r="BJ150" s="17" t="s">
        <v>77</v>
      </c>
      <c r="BK150" s="227">
        <f>ROUND(I150*H150,2)</f>
        <v>0</v>
      </c>
      <c r="BL150" s="17" t="s">
        <v>164</v>
      </c>
      <c r="BM150" s="226" t="s">
        <v>869</v>
      </c>
    </row>
    <row r="151" s="13" customFormat="1">
      <c r="A151" s="13"/>
      <c r="B151" s="228"/>
      <c r="C151" s="229"/>
      <c r="D151" s="230" t="s">
        <v>166</v>
      </c>
      <c r="E151" s="231" t="s">
        <v>19</v>
      </c>
      <c r="F151" s="232" t="s">
        <v>870</v>
      </c>
      <c r="G151" s="229"/>
      <c r="H151" s="231" t="s">
        <v>19</v>
      </c>
      <c r="I151" s="233"/>
      <c r="J151" s="229"/>
      <c r="K151" s="229"/>
      <c r="L151" s="234"/>
      <c r="M151" s="235"/>
      <c r="N151" s="236"/>
      <c r="O151" s="236"/>
      <c r="P151" s="236"/>
      <c r="Q151" s="236"/>
      <c r="R151" s="236"/>
      <c r="S151" s="236"/>
      <c r="T151" s="237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38" t="s">
        <v>166</v>
      </c>
      <c r="AU151" s="238" t="s">
        <v>79</v>
      </c>
      <c r="AV151" s="13" t="s">
        <v>77</v>
      </c>
      <c r="AW151" s="13" t="s">
        <v>31</v>
      </c>
      <c r="AX151" s="13" t="s">
        <v>70</v>
      </c>
      <c r="AY151" s="238" t="s">
        <v>157</v>
      </c>
    </row>
    <row r="152" s="14" customFormat="1">
      <c r="A152" s="14"/>
      <c r="B152" s="239"/>
      <c r="C152" s="240"/>
      <c r="D152" s="230" t="s">
        <v>166</v>
      </c>
      <c r="E152" s="241" t="s">
        <v>19</v>
      </c>
      <c r="F152" s="242" t="s">
        <v>85</v>
      </c>
      <c r="G152" s="240"/>
      <c r="H152" s="243">
        <v>3</v>
      </c>
      <c r="I152" s="244"/>
      <c r="J152" s="240"/>
      <c r="K152" s="240"/>
      <c r="L152" s="245"/>
      <c r="M152" s="272"/>
      <c r="N152" s="273"/>
      <c r="O152" s="273"/>
      <c r="P152" s="273"/>
      <c r="Q152" s="273"/>
      <c r="R152" s="273"/>
      <c r="S152" s="273"/>
      <c r="T152" s="274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49" t="s">
        <v>166</v>
      </c>
      <c r="AU152" s="249" t="s">
        <v>79</v>
      </c>
      <c r="AV152" s="14" t="s">
        <v>79</v>
      </c>
      <c r="AW152" s="14" t="s">
        <v>31</v>
      </c>
      <c r="AX152" s="14" t="s">
        <v>77</v>
      </c>
      <c r="AY152" s="249" t="s">
        <v>157</v>
      </c>
    </row>
    <row r="153" s="2" customFormat="1" ht="6.96" customHeight="1">
      <c r="A153" s="38"/>
      <c r="B153" s="59"/>
      <c r="C153" s="60"/>
      <c r="D153" s="60"/>
      <c r="E153" s="60"/>
      <c r="F153" s="60"/>
      <c r="G153" s="60"/>
      <c r="H153" s="60"/>
      <c r="I153" s="60"/>
      <c r="J153" s="60"/>
      <c r="K153" s="60"/>
      <c r="L153" s="44"/>
      <c r="M153" s="38"/>
      <c r="O153" s="38"/>
      <c r="P153" s="38"/>
      <c r="Q153" s="38"/>
      <c r="R153" s="38"/>
      <c r="S153" s="38"/>
      <c r="T153" s="38"/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</row>
  </sheetData>
  <mergeCells count="15">
    <mergeCell ref="E7:H7"/>
    <mergeCell ref="E11:H11"/>
    <mergeCell ref="E9:H9"/>
    <mergeCell ref="E13:H13"/>
    <mergeCell ref="E22:H22"/>
    <mergeCell ref="E31:H31"/>
    <mergeCell ref="E52:H52"/>
    <mergeCell ref="E56:H56"/>
    <mergeCell ref="E54:H54"/>
    <mergeCell ref="E58:H58"/>
    <mergeCell ref="E79:H79"/>
    <mergeCell ref="E83:H83"/>
    <mergeCell ref="E81:H81"/>
    <mergeCell ref="E85:H85"/>
    <mergeCell ref="L2:V2"/>
  </mergeCells>
  <pageMargins left="0.39375" right="0.39375" top="0.39375" bottom="0.39375" header="0" footer="0"/>
  <pageSetup orientation="landscape" blackAndWhite="1"/>
</worksheet>
</file>

<file path=xl/worksheets/sheet1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128</v>
      </c>
    </row>
    <row r="3" s="1" customFormat="1" ht="6.96" customHeight="1">
      <c r="B3" s="138"/>
      <c r="C3" s="139"/>
      <c r="D3" s="139"/>
      <c r="E3" s="139"/>
      <c r="F3" s="139"/>
      <c r="G3" s="139"/>
      <c r="H3" s="139"/>
      <c r="I3" s="139"/>
      <c r="J3" s="139"/>
      <c r="K3" s="139"/>
      <c r="L3" s="20"/>
      <c r="AT3" s="17" t="s">
        <v>79</v>
      </c>
    </row>
    <row r="4" s="1" customFormat="1" ht="24.96" customHeight="1">
      <c r="B4" s="20"/>
      <c r="D4" s="140" t="s">
        <v>129</v>
      </c>
      <c r="L4" s="20"/>
      <c r="M4" s="14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2" t="s">
        <v>16</v>
      </c>
      <c r="L6" s="20"/>
    </row>
    <row r="7" s="1" customFormat="1" ht="16.5" customHeight="1">
      <c r="B7" s="20"/>
      <c r="E7" s="143">
        <f>'Rekapitulace stavby'!K6</f>
        <v>0</v>
      </c>
      <c r="F7" s="142"/>
      <c r="G7" s="142"/>
      <c r="H7" s="142"/>
      <c r="L7" s="20"/>
    </row>
    <row r="8" s="1" customFormat="1" ht="12" customHeight="1">
      <c r="B8" s="20"/>
      <c r="D8" s="142" t="s">
        <v>130</v>
      </c>
      <c r="L8" s="20"/>
    </row>
    <row r="9" s="2" customFormat="1" ht="16.5" customHeight="1">
      <c r="A9" s="38"/>
      <c r="B9" s="44"/>
      <c r="C9" s="38"/>
      <c r="D9" s="38"/>
      <c r="E9" s="143" t="s">
        <v>529</v>
      </c>
      <c r="F9" s="38"/>
      <c r="G9" s="38"/>
      <c r="H9" s="38"/>
      <c r="I9" s="38"/>
      <c r="J9" s="38"/>
      <c r="K9" s="38"/>
      <c r="L9" s="145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42" t="s">
        <v>132</v>
      </c>
      <c r="E10" s="38"/>
      <c r="F10" s="38"/>
      <c r="G10" s="38"/>
      <c r="H10" s="38"/>
      <c r="I10" s="38"/>
      <c r="J10" s="38"/>
      <c r="K10" s="38"/>
      <c r="L10" s="145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46" t="s">
        <v>507</v>
      </c>
      <c r="F11" s="38"/>
      <c r="G11" s="38"/>
      <c r="H11" s="38"/>
      <c r="I11" s="38"/>
      <c r="J11" s="38"/>
      <c r="K11" s="38"/>
      <c r="L11" s="145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38"/>
      <c r="J12" s="38"/>
      <c r="K12" s="38"/>
      <c r="L12" s="145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42" t="s">
        <v>18</v>
      </c>
      <c r="E13" s="38"/>
      <c r="F13" s="133" t="s">
        <v>19</v>
      </c>
      <c r="G13" s="38"/>
      <c r="H13" s="38"/>
      <c r="I13" s="142" t="s">
        <v>20</v>
      </c>
      <c r="J13" s="133" t="s">
        <v>19</v>
      </c>
      <c r="K13" s="38"/>
      <c r="L13" s="145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2" t="s">
        <v>21</v>
      </c>
      <c r="E14" s="38"/>
      <c r="F14" s="133" t="s">
        <v>22</v>
      </c>
      <c r="G14" s="38"/>
      <c r="H14" s="38"/>
      <c r="I14" s="142" t="s">
        <v>23</v>
      </c>
      <c r="J14" s="147">
        <f>'Rekapitulace stavby'!AN8</f>
        <v>0</v>
      </c>
      <c r="K14" s="38"/>
      <c r="L14" s="145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38"/>
      <c r="J15" s="38"/>
      <c r="K15" s="38"/>
      <c r="L15" s="145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42" t="s">
        <v>25</v>
      </c>
      <c r="E16" s="38"/>
      <c r="F16" s="38"/>
      <c r="G16" s="38"/>
      <c r="H16" s="38"/>
      <c r="I16" s="142" t="s">
        <v>26</v>
      </c>
      <c r="J16" s="133">
        <f>IF('Rekapitulace stavby'!AN10="","",'Rekapitulace stavby'!AN10)</f>
        <v>0</v>
      </c>
      <c r="K16" s="38"/>
      <c r="L16" s="145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33">
        <f>IF('Rekapitulace stavby'!E11="","",'Rekapitulace stavby'!E11)</f>
        <v>0</v>
      </c>
      <c r="F17" s="38"/>
      <c r="G17" s="38"/>
      <c r="H17" s="38"/>
      <c r="I17" s="142" t="s">
        <v>27</v>
      </c>
      <c r="J17" s="133">
        <f>IF('Rekapitulace stavby'!AN11="","",'Rekapitulace stavby'!AN11)</f>
        <v>0</v>
      </c>
      <c r="K17" s="38"/>
      <c r="L17" s="145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38"/>
      <c r="J18" s="38"/>
      <c r="K18" s="38"/>
      <c r="L18" s="145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42" t="s">
        <v>28</v>
      </c>
      <c r="E19" s="38"/>
      <c r="F19" s="38"/>
      <c r="G19" s="38"/>
      <c r="H19" s="38"/>
      <c r="I19" s="142" t="s">
        <v>26</v>
      </c>
      <c r="J19" s="33">
        <f>'Rekapitulace stavby'!AN13</f>
        <v>0</v>
      </c>
      <c r="K19" s="38"/>
      <c r="L19" s="145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>
        <f>'Rekapitulace stavby'!E14</f>
        <v>0</v>
      </c>
      <c r="F20" s="133"/>
      <c r="G20" s="133"/>
      <c r="H20" s="133"/>
      <c r="I20" s="142" t="s">
        <v>27</v>
      </c>
      <c r="J20" s="33">
        <f>'Rekapitulace stavby'!AN14</f>
        <v>0</v>
      </c>
      <c r="K20" s="38"/>
      <c r="L20" s="145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38"/>
      <c r="J21" s="38"/>
      <c r="K21" s="38"/>
      <c r="L21" s="145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42" t="s">
        <v>30</v>
      </c>
      <c r="E22" s="38"/>
      <c r="F22" s="38"/>
      <c r="G22" s="38"/>
      <c r="H22" s="38"/>
      <c r="I22" s="142" t="s">
        <v>26</v>
      </c>
      <c r="J22" s="133">
        <f>IF('Rekapitulace stavby'!AN16="","",'Rekapitulace stavby'!AN16)</f>
        <v>0</v>
      </c>
      <c r="K22" s="38"/>
      <c r="L22" s="145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33">
        <f>IF('Rekapitulace stavby'!E17="","",'Rekapitulace stavby'!E17)</f>
        <v>0</v>
      </c>
      <c r="F23" s="38"/>
      <c r="G23" s="38"/>
      <c r="H23" s="38"/>
      <c r="I23" s="142" t="s">
        <v>27</v>
      </c>
      <c r="J23" s="133">
        <f>IF('Rekapitulace stavby'!AN17="","",'Rekapitulace stavby'!AN17)</f>
        <v>0</v>
      </c>
      <c r="K23" s="38"/>
      <c r="L23" s="145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38"/>
      <c r="J24" s="38"/>
      <c r="K24" s="38"/>
      <c r="L24" s="145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42" t="s">
        <v>32</v>
      </c>
      <c r="E25" s="38"/>
      <c r="F25" s="38"/>
      <c r="G25" s="38"/>
      <c r="H25" s="38"/>
      <c r="I25" s="142" t="s">
        <v>26</v>
      </c>
      <c r="J25" s="133" t="s">
        <v>19</v>
      </c>
      <c r="K25" s="38"/>
      <c r="L25" s="145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33" t="s">
        <v>33</v>
      </c>
      <c r="F26" s="38"/>
      <c r="G26" s="38"/>
      <c r="H26" s="38"/>
      <c r="I26" s="142" t="s">
        <v>27</v>
      </c>
      <c r="J26" s="133" t="s">
        <v>19</v>
      </c>
      <c r="K26" s="38"/>
      <c r="L26" s="145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38"/>
      <c r="J27" s="38"/>
      <c r="K27" s="38"/>
      <c r="L27" s="145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42" t="s">
        <v>34</v>
      </c>
      <c r="E28" s="38"/>
      <c r="F28" s="38"/>
      <c r="G28" s="38"/>
      <c r="H28" s="38"/>
      <c r="I28" s="38"/>
      <c r="J28" s="38"/>
      <c r="K28" s="38"/>
      <c r="L28" s="145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48"/>
      <c r="B29" s="149"/>
      <c r="C29" s="148"/>
      <c r="D29" s="148"/>
      <c r="E29" s="150" t="s">
        <v>19</v>
      </c>
      <c r="F29" s="150"/>
      <c r="G29" s="150"/>
      <c r="H29" s="150"/>
      <c r="I29" s="148"/>
      <c r="J29" s="148"/>
      <c r="K29" s="148"/>
      <c r="L29" s="151"/>
      <c r="S29" s="148"/>
      <c r="T29" s="148"/>
      <c r="U29" s="148"/>
      <c r="V29" s="148"/>
      <c r="W29" s="148"/>
      <c r="X29" s="148"/>
      <c r="Y29" s="148"/>
      <c r="Z29" s="148"/>
      <c r="AA29" s="148"/>
      <c r="AB29" s="148"/>
      <c r="AC29" s="148"/>
      <c r="AD29" s="148"/>
      <c r="AE29" s="148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38"/>
      <c r="J30" s="38"/>
      <c r="K30" s="38"/>
      <c r="L30" s="145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2"/>
      <c r="E31" s="152"/>
      <c r="F31" s="152"/>
      <c r="G31" s="152"/>
      <c r="H31" s="152"/>
      <c r="I31" s="152"/>
      <c r="J31" s="152"/>
      <c r="K31" s="152"/>
      <c r="L31" s="145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53" t="s">
        <v>36</v>
      </c>
      <c r="E32" s="38"/>
      <c r="F32" s="38"/>
      <c r="G32" s="38"/>
      <c r="H32" s="38"/>
      <c r="I32" s="38"/>
      <c r="J32" s="154">
        <f>ROUND(J85, 2)</f>
        <v>0</v>
      </c>
      <c r="K32" s="38"/>
      <c r="L32" s="145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52"/>
      <c r="E33" s="152"/>
      <c r="F33" s="152"/>
      <c r="G33" s="152"/>
      <c r="H33" s="152"/>
      <c r="I33" s="152"/>
      <c r="J33" s="152"/>
      <c r="K33" s="152"/>
      <c r="L33" s="145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55" t="s">
        <v>38</v>
      </c>
      <c r="G34" s="38"/>
      <c r="H34" s="38"/>
      <c r="I34" s="155" t="s">
        <v>37</v>
      </c>
      <c r="J34" s="155" t="s">
        <v>39</v>
      </c>
      <c r="K34" s="38"/>
      <c r="L34" s="145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44" t="s">
        <v>40</v>
      </c>
      <c r="E35" s="142" t="s">
        <v>41</v>
      </c>
      <c r="F35" s="156">
        <f>ROUND((SUM(BE85:BE95)),  2)</f>
        <v>0</v>
      </c>
      <c r="G35" s="38"/>
      <c r="H35" s="38"/>
      <c r="I35" s="157">
        <v>0.20999999999999999</v>
      </c>
      <c r="J35" s="156">
        <f>ROUND(((SUM(BE85:BE95))*I35),  2)</f>
        <v>0</v>
      </c>
      <c r="K35" s="38"/>
      <c r="L35" s="145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42" t="s">
        <v>42</v>
      </c>
      <c r="F36" s="156">
        <f>ROUND((SUM(BF85:BF95)),  2)</f>
        <v>0</v>
      </c>
      <c r="G36" s="38"/>
      <c r="H36" s="38"/>
      <c r="I36" s="157">
        <v>0.14999999999999999</v>
      </c>
      <c r="J36" s="156">
        <f>ROUND(((SUM(BF85:BF95))*I36),  2)</f>
        <v>0</v>
      </c>
      <c r="K36" s="38"/>
      <c r="L36" s="145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2" t="s">
        <v>43</v>
      </c>
      <c r="F37" s="156">
        <f>ROUND((SUM(BG85:BG95)),  2)</f>
        <v>0</v>
      </c>
      <c r="G37" s="38"/>
      <c r="H37" s="38"/>
      <c r="I37" s="157">
        <v>0.20999999999999999</v>
      </c>
      <c r="J37" s="156">
        <f>0</f>
        <v>0</v>
      </c>
      <c r="K37" s="38"/>
      <c r="L37" s="145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42" t="s">
        <v>44</v>
      </c>
      <c r="F38" s="156">
        <f>ROUND((SUM(BH85:BH95)),  2)</f>
        <v>0</v>
      </c>
      <c r="G38" s="38"/>
      <c r="H38" s="38"/>
      <c r="I38" s="157">
        <v>0.14999999999999999</v>
      </c>
      <c r="J38" s="156">
        <f>0</f>
        <v>0</v>
      </c>
      <c r="K38" s="38"/>
      <c r="L38" s="145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42" t="s">
        <v>45</v>
      </c>
      <c r="F39" s="156">
        <f>ROUND((SUM(BI85:BI95)),  2)</f>
        <v>0</v>
      </c>
      <c r="G39" s="38"/>
      <c r="H39" s="38"/>
      <c r="I39" s="157">
        <v>0</v>
      </c>
      <c r="J39" s="156">
        <f>0</f>
        <v>0</v>
      </c>
      <c r="K39" s="38"/>
      <c r="L39" s="145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145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58"/>
      <c r="D41" s="159" t="s">
        <v>46</v>
      </c>
      <c r="E41" s="160"/>
      <c r="F41" s="160"/>
      <c r="G41" s="161" t="s">
        <v>47</v>
      </c>
      <c r="H41" s="162" t="s">
        <v>48</v>
      </c>
      <c r="I41" s="160"/>
      <c r="J41" s="163">
        <f>SUM(J32:J39)</f>
        <v>0</v>
      </c>
      <c r="K41" s="164"/>
      <c r="L41" s="145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165"/>
      <c r="C42" s="166"/>
      <c r="D42" s="166"/>
      <c r="E42" s="166"/>
      <c r="F42" s="166"/>
      <c r="G42" s="166"/>
      <c r="H42" s="166"/>
      <c r="I42" s="166"/>
      <c r="J42" s="166"/>
      <c r="K42" s="166"/>
      <c r="L42" s="145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6" s="2" customFormat="1" ht="6.96" customHeight="1">
      <c r="A46" s="38"/>
      <c r="B46" s="167"/>
      <c r="C46" s="168"/>
      <c r="D46" s="168"/>
      <c r="E46" s="168"/>
      <c r="F46" s="168"/>
      <c r="G46" s="168"/>
      <c r="H46" s="168"/>
      <c r="I46" s="168"/>
      <c r="J46" s="168"/>
      <c r="K46" s="168"/>
      <c r="L46" s="145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24.96" customHeight="1">
      <c r="A47" s="38"/>
      <c r="B47" s="39"/>
      <c r="C47" s="23" t="s">
        <v>136</v>
      </c>
      <c r="D47" s="40"/>
      <c r="E47" s="40"/>
      <c r="F47" s="40"/>
      <c r="G47" s="40"/>
      <c r="H47" s="40"/>
      <c r="I47" s="40"/>
      <c r="J47" s="40"/>
      <c r="K47" s="40"/>
      <c r="L47" s="145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6.96" customHeight="1">
      <c r="A48" s="38"/>
      <c r="B48" s="39"/>
      <c r="C48" s="40"/>
      <c r="D48" s="40"/>
      <c r="E48" s="40"/>
      <c r="F48" s="40"/>
      <c r="G48" s="40"/>
      <c r="H48" s="40"/>
      <c r="I48" s="40"/>
      <c r="J48" s="40"/>
      <c r="K48" s="40"/>
      <c r="L48" s="145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16</v>
      </c>
      <c r="D49" s="40"/>
      <c r="E49" s="40"/>
      <c r="F49" s="40"/>
      <c r="G49" s="40"/>
      <c r="H49" s="40"/>
      <c r="I49" s="40"/>
      <c r="J49" s="40"/>
      <c r="K49" s="40"/>
      <c r="L49" s="145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169">
        <f>E7</f>
        <v>0</v>
      </c>
      <c r="F50" s="32"/>
      <c r="G50" s="32"/>
      <c r="H50" s="32"/>
      <c r="I50" s="40"/>
      <c r="J50" s="40"/>
      <c r="K50" s="40"/>
      <c r="L50" s="145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1" customFormat="1" ht="12" customHeight="1">
      <c r="B51" s="21"/>
      <c r="C51" s="32" t="s">
        <v>130</v>
      </c>
      <c r="D51" s="22"/>
      <c r="E51" s="22"/>
      <c r="F51" s="22"/>
      <c r="G51" s="22"/>
      <c r="H51" s="22"/>
      <c r="I51" s="22"/>
      <c r="J51" s="22"/>
      <c r="K51" s="22"/>
      <c r="L51" s="20"/>
    </row>
    <row r="52" s="2" customFormat="1" ht="16.5" customHeight="1">
      <c r="A52" s="38"/>
      <c r="B52" s="39"/>
      <c r="C52" s="40"/>
      <c r="D52" s="40"/>
      <c r="E52" s="169" t="s">
        <v>529</v>
      </c>
      <c r="F52" s="40"/>
      <c r="G52" s="40"/>
      <c r="H52" s="40"/>
      <c r="I52" s="40"/>
      <c r="J52" s="40"/>
      <c r="K52" s="40"/>
      <c r="L52" s="145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12" customHeight="1">
      <c r="A53" s="38"/>
      <c r="B53" s="39"/>
      <c r="C53" s="32" t="s">
        <v>132</v>
      </c>
      <c r="D53" s="40"/>
      <c r="E53" s="40"/>
      <c r="F53" s="40"/>
      <c r="G53" s="40"/>
      <c r="H53" s="40"/>
      <c r="I53" s="40"/>
      <c r="J53" s="40"/>
      <c r="K53" s="40"/>
      <c r="L53" s="145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6.5" customHeight="1">
      <c r="A54" s="38"/>
      <c r="B54" s="39"/>
      <c r="C54" s="40"/>
      <c r="D54" s="40"/>
      <c r="E54" s="69">
        <f>E11</f>
        <v>0</v>
      </c>
      <c r="F54" s="40"/>
      <c r="G54" s="40"/>
      <c r="H54" s="40"/>
      <c r="I54" s="40"/>
      <c r="J54" s="40"/>
      <c r="K54" s="40"/>
      <c r="L54" s="145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6.96" customHeight="1">
      <c r="A55" s="38"/>
      <c r="B55" s="39"/>
      <c r="C55" s="40"/>
      <c r="D55" s="40"/>
      <c r="E55" s="40"/>
      <c r="F55" s="40"/>
      <c r="G55" s="40"/>
      <c r="H55" s="40"/>
      <c r="I55" s="40"/>
      <c r="J55" s="40"/>
      <c r="K55" s="40"/>
      <c r="L55" s="145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2" customHeight="1">
      <c r="A56" s="38"/>
      <c r="B56" s="39"/>
      <c r="C56" s="32" t="s">
        <v>21</v>
      </c>
      <c r="D56" s="40"/>
      <c r="E56" s="40"/>
      <c r="F56" s="27">
        <f>F14</f>
        <v>0</v>
      </c>
      <c r="G56" s="40"/>
      <c r="H56" s="40"/>
      <c r="I56" s="32" t="s">
        <v>23</v>
      </c>
      <c r="J56" s="72">
        <f>IF(J14="","",J14)</f>
        <v>0</v>
      </c>
      <c r="K56" s="40"/>
      <c r="L56" s="145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6.96" customHeight="1">
      <c r="A57" s="38"/>
      <c r="B57" s="39"/>
      <c r="C57" s="40"/>
      <c r="D57" s="40"/>
      <c r="E57" s="40"/>
      <c r="F57" s="40"/>
      <c r="G57" s="40"/>
      <c r="H57" s="40"/>
      <c r="I57" s="40"/>
      <c r="J57" s="40"/>
      <c r="K57" s="40"/>
      <c r="L57" s="145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5.15" customHeight="1">
      <c r="A58" s="38"/>
      <c r="B58" s="39"/>
      <c r="C58" s="32" t="s">
        <v>25</v>
      </c>
      <c r="D58" s="40"/>
      <c r="E58" s="40"/>
      <c r="F58" s="27">
        <f>E17</f>
        <v>0</v>
      </c>
      <c r="G58" s="40"/>
      <c r="H58" s="40"/>
      <c r="I58" s="32" t="s">
        <v>30</v>
      </c>
      <c r="J58" s="36">
        <f>E23</f>
        <v>0</v>
      </c>
      <c r="K58" s="40"/>
      <c r="L58" s="145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15.15" customHeight="1">
      <c r="A59" s="38"/>
      <c r="B59" s="39"/>
      <c r="C59" s="32" t="s">
        <v>28</v>
      </c>
      <c r="D59" s="40"/>
      <c r="E59" s="40"/>
      <c r="F59" s="27">
        <f>IF(E20="","",E20)</f>
        <v>0</v>
      </c>
      <c r="G59" s="40"/>
      <c r="H59" s="40"/>
      <c r="I59" s="32" t="s">
        <v>32</v>
      </c>
      <c r="J59" s="36">
        <f>E26</f>
        <v>0</v>
      </c>
      <c r="K59" s="40"/>
      <c r="L59" s="145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</row>
    <row r="60" s="2" customFormat="1" ht="10.32" customHeight="1">
      <c r="A60" s="38"/>
      <c r="B60" s="39"/>
      <c r="C60" s="40"/>
      <c r="D60" s="40"/>
      <c r="E60" s="40"/>
      <c r="F60" s="40"/>
      <c r="G60" s="40"/>
      <c r="H60" s="40"/>
      <c r="I60" s="40"/>
      <c r="J60" s="40"/>
      <c r="K60" s="40"/>
      <c r="L60" s="145"/>
      <c r="S60" s="38"/>
      <c r="T60" s="38"/>
      <c r="U60" s="38"/>
      <c r="V60" s="38"/>
      <c r="W60" s="38"/>
      <c r="X60" s="38"/>
      <c r="Y60" s="38"/>
      <c r="Z60" s="38"/>
      <c r="AA60" s="38"/>
      <c r="AB60" s="38"/>
      <c r="AC60" s="38"/>
      <c r="AD60" s="38"/>
      <c r="AE60" s="38"/>
    </row>
    <row r="61" s="2" customFormat="1" ht="29.28" customHeight="1">
      <c r="A61" s="38"/>
      <c r="B61" s="39"/>
      <c r="C61" s="171" t="s">
        <v>137</v>
      </c>
      <c r="D61" s="172"/>
      <c r="E61" s="172"/>
      <c r="F61" s="172"/>
      <c r="G61" s="172"/>
      <c r="H61" s="172"/>
      <c r="I61" s="172"/>
      <c r="J61" s="173" t="s">
        <v>138</v>
      </c>
      <c r="K61" s="172"/>
      <c r="L61" s="145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s="2" customFormat="1" ht="10.32" customHeight="1">
      <c r="A62" s="38"/>
      <c r="B62" s="39"/>
      <c r="C62" s="40"/>
      <c r="D62" s="40"/>
      <c r="E62" s="40"/>
      <c r="F62" s="40"/>
      <c r="G62" s="40"/>
      <c r="H62" s="40"/>
      <c r="I62" s="40"/>
      <c r="J62" s="40"/>
      <c r="K62" s="40"/>
      <c r="L62" s="145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  <c r="AE62" s="38"/>
    </row>
    <row r="63" s="2" customFormat="1" ht="22.8" customHeight="1">
      <c r="A63" s="38"/>
      <c r="B63" s="39"/>
      <c r="C63" s="174" t="s">
        <v>68</v>
      </c>
      <c r="D63" s="40"/>
      <c r="E63" s="40"/>
      <c r="F63" s="40"/>
      <c r="G63" s="40"/>
      <c r="H63" s="40"/>
      <c r="I63" s="40"/>
      <c r="J63" s="102">
        <f>J85</f>
        <v>0</v>
      </c>
      <c r="K63" s="40"/>
      <c r="L63" s="145"/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  <c r="AD63" s="38"/>
      <c r="AE63" s="38"/>
      <c r="AU63" s="17" t="s">
        <v>139</v>
      </c>
    </row>
    <row r="64" s="2" customFormat="1" ht="21.84" customHeight="1">
      <c r="A64" s="38"/>
      <c r="B64" s="39"/>
      <c r="C64" s="40"/>
      <c r="D64" s="40"/>
      <c r="E64" s="40"/>
      <c r="F64" s="40"/>
      <c r="G64" s="40"/>
      <c r="H64" s="40"/>
      <c r="I64" s="40"/>
      <c r="J64" s="40"/>
      <c r="K64" s="40"/>
      <c r="L64" s="145"/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  <c r="AD64" s="38"/>
      <c r="AE64" s="38"/>
    </row>
    <row r="65" s="2" customFormat="1" ht="6.96" customHeight="1">
      <c r="A65" s="38"/>
      <c r="B65" s="59"/>
      <c r="C65" s="60"/>
      <c r="D65" s="60"/>
      <c r="E65" s="60"/>
      <c r="F65" s="60"/>
      <c r="G65" s="60"/>
      <c r="H65" s="60"/>
      <c r="I65" s="60"/>
      <c r="J65" s="60"/>
      <c r="K65" s="60"/>
      <c r="L65" s="145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9" s="2" customFormat="1" ht="6.96" customHeight="1">
      <c r="A69" s="38"/>
      <c r="B69" s="61"/>
      <c r="C69" s="62"/>
      <c r="D69" s="62"/>
      <c r="E69" s="62"/>
      <c r="F69" s="62"/>
      <c r="G69" s="62"/>
      <c r="H69" s="62"/>
      <c r="I69" s="62"/>
      <c r="J69" s="62"/>
      <c r="K69" s="62"/>
      <c r="L69" s="145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0" s="2" customFormat="1" ht="24.96" customHeight="1">
      <c r="A70" s="38"/>
      <c r="B70" s="39"/>
      <c r="C70" s="23" t="s">
        <v>142</v>
      </c>
      <c r="D70" s="40"/>
      <c r="E70" s="40"/>
      <c r="F70" s="40"/>
      <c r="G70" s="40"/>
      <c r="H70" s="40"/>
      <c r="I70" s="40"/>
      <c r="J70" s="40"/>
      <c r="K70" s="40"/>
      <c r="L70" s="145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6.96" customHeight="1">
      <c r="A71" s="38"/>
      <c r="B71" s="39"/>
      <c r="C71" s="40"/>
      <c r="D71" s="40"/>
      <c r="E71" s="40"/>
      <c r="F71" s="40"/>
      <c r="G71" s="40"/>
      <c r="H71" s="40"/>
      <c r="I71" s="40"/>
      <c r="J71" s="40"/>
      <c r="K71" s="40"/>
      <c r="L71" s="145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12" customHeight="1">
      <c r="A72" s="38"/>
      <c r="B72" s="39"/>
      <c r="C72" s="32" t="s">
        <v>16</v>
      </c>
      <c r="D72" s="40"/>
      <c r="E72" s="40"/>
      <c r="F72" s="40"/>
      <c r="G72" s="40"/>
      <c r="H72" s="40"/>
      <c r="I72" s="40"/>
      <c r="J72" s="40"/>
      <c r="K72" s="40"/>
      <c r="L72" s="145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16.5" customHeight="1">
      <c r="A73" s="38"/>
      <c r="B73" s="39"/>
      <c r="C73" s="40"/>
      <c r="D73" s="40"/>
      <c r="E73" s="169">
        <f>E7</f>
        <v>0</v>
      </c>
      <c r="F73" s="32"/>
      <c r="G73" s="32"/>
      <c r="H73" s="32"/>
      <c r="I73" s="40"/>
      <c r="J73" s="40"/>
      <c r="K73" s="40"/>
      <c r="L73" s="145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1" customFormat="1" ht="12" customHeight="1">
      <c r="B74" s="21"/>
      <c r="C74" s="32" t="s">
        <v>130</v>
      </c>
      <c r="D74" s="22"/>
      <c r="E74" s="22"/>
      <c r="F74" s="22"/>
      <c r="G74" s="22"/>
      <c r="H74" s="22"/>
      <c r="I74" s="22"/>
      <c r="J74" s="22"/>
      <c r="K74" s="22"/>
      <c r="L74" s="20"/>
    </row>
    <row r="75" s="2" customFormat="1" ht="16.5" customHeight="1">
      <c r="A75" s="38"/>
      <c r="B75" s="39"/>
      <c r="C75" s="40"/>
      <c r="D75" s="40"/>
      <c r="E75" s="169" t="s">
        <v>529</v>
      </c>
      <c r="F75" s="40"/>
      <c r="G75" s="40"/>
      <c r="H75" s="40"/>
      <c r="I75" s="40"/>
      <c r="J75" s="40"/>
      <c r="K75" s="40"/>
      <c r="L75" s="145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12" customHeight="1">
      <c r="A76" s="38"/>
      <c r="B76" s="39"/>
      <c r="C76" s="32" t="s">
        <v>132</v>
      </c>
      <c r="D76" s="40"/>
      <c r="E76" s="40"/>
      <c r="F76" s="40"/>
      <c r="G76" s="40"/>
      <c r="H76" s="40"/>
      <c r="I76" s="40"/>
      <c r="J76" s="40"/>
      <c r="K76" s="40"/>
      <c r="L76" s="145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6.5" customHeight="1">
      <c r="A77" s="38"/>
      <c r="B77" s="39"/>
      <c r="C77" s="40"/>
      <c r="D77" s="40"/>
      <c r="E77" s="69">
        <f>E11</f>
        <v>0</v>
      </c>
      <c r="F77" s="40"/>
      <c r="G77" s="40"/>
      <c r="H77" s="40"/>
      <c r="I77" s="40"/>
      <c r="J77" s="40"/>
      <c r="K77" s="40"/>
      <c r="L77" s="145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6.96" customHeight="1">
      <c r="A78" s="38"/>
      <c r="B78" s="39"/>
      <c r="C78" s="40"/>
      <c r="D78" s="40"/>
      <c r="E78" s="40"/>
      <c r="F78" s="40"/>
      <c r="G78" s="40"/>
      <c r="H78" s="40"/>
      <c r="I78" s="40"/>
      <c r="J78" s="40"/>
      <c r="K78" s="40"/>
      <c r="L78" s="145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2" customHeight="1">
      <c r="A79" s="38"/>
      <c r="B79" s="39"/>
      <c r="C79" s="32" t="s">
        <v>21</v>
      </c>
      <c r="D79" s="40"/>
      <c r="E79" s="40"/>
      <c r="F79" s="27">
        <f>F14</f>
        <v>0</v>
      </c>
      <c r="G79" s="40"/>
      <c r="H79" s="40"/>
      <c r="I79" s="32" t="s">
        <v>23</v>
      </c>
      <c r="J79" s="72">
        <f>IF(J14="","",J14)</f>
        <v>0</v>
      </c>
      <c r="K79" s="40"/>
      <c r="L79" s="145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6.96" customHeight="1">
      <c r="A80" s="38"/>
      <c r="B80" s="39"/>
      <c r="C80" s="40"/>
      <c r="D80" s="40"/>
      <c r="E80" s="40"/>
      <c r="F80" s="40"/>
      <c r="G80" s="40"/>
      <c r="H80" s="40"/>
      <c r="I80" s="40"/>
      <c r="J80" s="40"/>
      <c r="K80" s="40"/>
      <c r="L80" s="145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15.15" customHeight="1">
      <c r="A81" s="38"/>
      <c r="B81" s="39"/>
      <c r="C81" s="32" t="s">
        <v>25</v>
      </c>
      <c r="D81" s="40"/>
      <c r="E81" s="40"/>
      <c r="F81" s="27">
        <f>E17</f>
        <v>0</v>
      </c>
      <c r="G81" s="40"/>
      <c r="H81" s="40"/>
      <c r="I81" s="32" t="s">
        <v>30</v>
      </c>
      <c r="J81" s="36">
        <f>E23</f>
        <v>0</v>
      </c>
      <c r="K81" s="40"/>
      <c r="L81" s="145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15.15" customHeight="1">
      <c r="A82" s="38"/>
      <c r="B82" s="39"/>
      <c r="C82" s="32" t="s">
        <v>28</v>
      </c>
      <c r="D82" s="40"/>
      <c r="E82" s="40"/>
      <c r="F82" s="27">
        <f>IF(E20="","",E20)</f>
        <v>0</v>
      </c>
      <c r="G82" s="40"/>
      <c r="H82" s="40"/>
      <c r="I82" s="32" t="s">
        <v>32</v>
      </c>
      <c r="J82" s="36">
        <f>E26</f>
        <v>0</v>
      </c>
      <c r="K82" s="40"/>
      <c r="L82" s="145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10.32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145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11" customFormat="1" ht="29.28" customHeight="1">
      <c r="A84" s="186"/>
      <c r="B84" s="187"/>
      <c r="C84" s="188" t="s">
        <v>143</v>
      </c>
      <c r="D84" s="189" t="s">
        <v>55</v>
      </c>
      <c r="E84" s="189" t="s">
        <v>51</v>
      </c>
      <c r="F84" s="189" t="s">
        <v>52</v>
      </c>
      <c r="G84" s="189" t="s">
        <v>144</v>
      </c>
      <c r="H84" s="189" t="s">
        <v>145</v>
      </c>
      <c r="I84" s="189" t="s">
        <v>146</v>
      </c>
      <c r="J84" s="190" t="s">
        <v>138</v>
      </c>
      <c r="K84" s="191" t="s">
        <v>147</v>
      </c>
      <c r="L84" s="192"/>
      <c r="M84" s="92" t="s">
        <v>19</v>
      </c>
      <c r="N84" s="93" t="s">
        <v>40</v>
      </c>
      <c r="O84" s="93" t="s">
        <v>148</v>
      </c>
      <c r="P84" s="93" t="s">
        <v>149</v>
      </c>
      <c r="Q84" s="93" t="s">
        <v>150</v>
      </c>
      <c r="R84" s="93" t="s">
        <v>151</v>
      </c>
      <c r="S84" s="93" t="s">
        <v>152</v>
      </c>
      <c r="T84" s="94" t="s">
        <v>153</v>
      </c>
      <c r="U84" s="186"/>
      <c r="V84" s="186"/>
      <c r="W84" s="186"/>
      <c r="X84" s="186"/>
      <c r="Y84" s="186"/>
      <c r="Z84" s="186"/>
      <c r="AA84" s="186"/>
      <c r="AB84" s="186"/>
      <c r="AC84" s="186"/>
      <c r="AD84" s="186"/>
      <c r="AE84" s="186"/>
    </row>
    <row r="85" s="2" customFormat="1" ht="22.8" customHeight="1">
      <c r="A85" s="38"/>
      <c r="B85" s="39"/>
      <c r="C85" s="99" t="s">
        <v>154</v>
      </c>
      <c r="D85" s="40"/>
      <c r="E85" s="40"/>
      <c r="F85" s="40"/>
      <c r="G85" s="40"/>
      <c r="H85" s="40"/>
      <c r="I85" s="40"/>
      <c r="J85" s="193">
        <f>BK85</f>
        <v>0</v>
      </c>
      <c r="K85" s="40"/>
      <c r="L85" s="44"/>
      <c r="M85" s="95"/>
      <c r="N85" s="194"/>
      <c r="O85" s="96"/>
      <c r="P85" s="195">
        <f>SUM(P86:P95)</f>
        <v>0</v>
      </c>
      <c r="Q85" s="96"/>
      <c r="R85" s="195">
        <f>SUM(R86:R95)</f>
        <v>0</v>
      </c>
      <c r="S85" s="96"/>
      <c r="T85" s="196">
        <f>SUM(T86:T95)</f>
        <v>0</v>
      </c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  <c r="AT85" s="17" t="s">
        <v>69</v>
      </c>
      <c r="AU85" s="17" t="s">
        <v>139</v>
      </c>
      <c r="BK85" s="197">
        <f>SUM(BK86:BK95)</f>
        <v>0</v>
      </c>
    </row>
    <row r="86" s="2" customFormat="1" ht="16.5" customHeight="1">
      <c r="A86" s="38"/>
      <c r="B86" s="39"/>
      <c r="C86" s="214" t="s">
        <v>77</v>
      </c>
      <c r="D86" s="214" t="s">
        <v>160</v>
      </c>
      <c r="E86" s="215" t="s">
        <v>508</v>
      </c>
      <c r="F86" s="216" t="s">
        <v>509</v>
      </c>
      <c r="G86" s="217" t="s">
        <v>510</v>
      </c>
      <c r="H86" s="218">
        <v>1</v>
      </c>
      <c r="I86" s="219"/>
      <c r="J86" s="220">
        <f>ROUND(I86*H86,2)</f>
        <v>0</v>
      </c>
      <c r="K86" s="221"/>
      <c r="L86" s="44"/>
      <c r="M86" s="222" t="s">
        <v>19</v>
      </c>
      <c r="N86" s="223" t="s">
        <v>41</v>
      </c>
      <c r="O86" s="84"/>
      <c r="P86" s="224">
        <f>O86*H86</f>
        <v>0</v>
      </c>
      <c r="Q86" s="224">
        <v>0</v>
      </c>
      <c r="R86" s="224">
        <f>Q86*H86</f>
        <v>0</v>
      </c>
      <c r="S86" s="224">
        <v>0</v>
      </c>
      <c r="T86" s="225">
        <f>S86*H86</f>
        <v>0</v>
      </c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R86" s="226" t="s">
        <v>164</v>
      </c>
      <c r="AT86" s="226" t="s">
        <v>160</v>
      </c>
      <c r="AU86" s="226" t="s">
        <v>70</v>
      </c>
      <c r="AY86" s="17" t="s">
        <v>157</v>
      </c>
      <c r="BE86" s="227">
        <f>IF(N86="základní",J86,0)</f>
        <v>0</v>
      </c>
      <c r="BF86" s="227">
        <f>IF(N86="snížená",J86,0)</f>
        <v>0</v>
      </c>
      <c r="BG86" s="227">
        <f>IF(N86="zákl. přenesená",J86,0)</f>
        <v>0</v>
      </c>
      <c r="BH86" s="227">
        <f>IF(N86="sníž. přenesená",J86,0)</f>
        <v>0</v>
      </c>
      <c r="BI86" s="227">
        <f>IF(N86="nulová",J86,0)</f>
        <v>0</v>
      </c>
      <c r="BJ86" s="17" t="s">
        <v>77</v>
      </c>
      <c r="BK86" s="227">
        <f>ROUND(I86*H86,2)</f>
        <v>0</v>
      </c>
      <c r="BL86" s="17" t="s">
        <v>164</v>
      </c>
      <c r="BM86" s="226" t="s">
        <v>871</v>
      </c>
    </row>
    <row r="87" s="2" customFormat="1" ht="16.5" customHeight="1">
      <c r="A87" s="38"/>
      <c r="B87" s="39"/>
      <c r="C87" s="214" t="s">
        <v>79</v>
      </c>
      <c r="D87" s="214" t="s">
        <v>160</v>
      </c>
      <c r="E87" s="215" t="s">
        <v>512</v>
      </c>
      <c r="F87" s="216" t="s">
        <v>513</v>
      </c>
      <c r="G87" s="217" t="s">
        <v>510</v>
      </c>
      <c r="H87" s="218">
        <v>1</v>
      </c>
      <c r="I87" s="219"/>
      <c r="J87" s="220">
        <f>ROUND(I87*H87,2)</f>
        <v>0</v>
      </c>
      <c r="K87" s="221"/>
      <c r="L87" s="44"/>
      <c r="M87" s="222" t="s">
        <v>19</v>
      </c>
      <c r="N87" s="223" t="s">
        <v>41</v>
      </c>
      <c r="O87" s="84"/>
      <c r="P87" s="224">
        <f>O87*H87</f>
        <v>0</v>
      </c>
      <c r="Q87" s="224">
        <v>0</v>
      </c>
      <c r="R87" s="224">
        <f>Q87*H87</f>
        <v>0</v>
      </c>
      <c r="S87" s="224">
        <v>0</v>
      </c>
      <c r="T87" s="225">
        <f>S87*H87</f>
        <v>0</v>
      </c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R87" s="226" t="s">
        <v>164</v>
      </c>
      <c r="AT87" s="226" t="s">
        <v>160</v>
      </c>
      <c r="AU87" s="226" t="s">
        <v>70</v>
      </c>
      <c r="AY87" s="17" t="s">
        <v>157</v>
      </c>
      <c r="BE87" s="227">
        <f>IF(N87="základní",J87,0)</f>
        <v>0</v>
      </c>
      <c r="BF87" s="227">
        <f>IF(N87="snížená",J87,0)</f>
        <v>0</v>
      </c>
      <c r="BG87" s="227">
        <f>IF(N87="zákl. přenesená",J87,0)</f>
        <v>0</v>
      </c>
      <c r="BH87" s="227">
        <f>IF(N87="sníž. přenesená",J87,0)</f>
        <v>0</v>
      </c>
      <c r="BI87" s="227">
        <f>IF(N87="nulová",J87,0)</f>
        <v>0</v>
      </c>
      <c r="BJ87" s="17" t="s">
        <v>77</v>
      </c>
      <c r="BK87" s="227">
        <f>ROUND(I87*H87,2)</f>
        <v>0</v>
      </c>
      <c r="BL87" s="17" t="s">
        <v>164</v>
      </c>
      <c r="BM87" s="226" t="s">
        <v>872</v>
      </c>
    </row>
    <row r="88" s="2" customFormat="1" ht="16.5" customHeight="1">
      <c r="A88" s="38"/>
      <c r="B88" s="39"/>
      <c r="C88" s="214" t="s">
        <v>85</v>
      </c>
      <c r="D88" s="214" t="s">
        <v>160</v>
      </c>
      <c r="E88" s="215" t="s">
        <v>515</v>
      </c>
      <c r="F88" s="216" t="s">
        <v>516</v>
      </c>
      <c r="G88" s="217" t="s">
        <v>510</v>
      </c>
      <c r="H88" s="218">
        <v>1</v>
      </c>
      <c r="I88" s="219"/>
      <c r="J88" s="220">
        <f>ROUND(I88*H88,2)</f>
        <v>0</v>
      </c>
      <c r="K88" s="221"/>
      <c r="L88" s="44"/>
      <c r="M88" s="222" t="s">
        <v>19</v>
      </c>
      <c r="N88" s="223" t="s">
        <v>41</v>
      </c>
      <c r="O88" s="84"/>
      <c r="P88" s="224">
        <f>O88*H88</f>
        <v>0</v>
      </c>
      <c r="Q88" s="224">
        <v>0</v>
      </c>
      <c r="R88" s="224">
        <f>Q88*H88</f>
        <v>0</v>
      </c>
      <c r="S88" s="224">
        <v>0</v>
      </c>
      <c r="T88" s="225">
        <f>S88*H88</f>
        <v>0</v>
      </c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R88" s="226" t="s">
        <v>164</v>
      </c>
      <c r="AT88" s="226" t="s">
        <v>160</v>
      </c>
      <c r="AU88" s="226" t="s">
        <v>70</v>
      </c>
      <c r="AY88" s="17" t="s">
        <v>157</v>
      </c>
      <c r="BE88" s="227">
        <f>IF(N88="základní",J88,0)</f>
        <v>0</v>
      </c>
      <c r="BF88" s="227">
        <f>IF(N88="snížená",J88,0)</f>
        <v>0</v>
      </c>
      <c r="BG88" s="227">
        <f>IF(N88="zákl. přenesená",J88,0)</f>
        <v>0</v>
      </c>
      <c r="BH88" s="227">
        <f>IF(N88="sníž. přenesená",J88,0)</f>
        <v>0</v>
      </c>
      <c r="BI88" s="227">
        <f>IF(N88="nulová",J88,0)</f>
        <v>0</v>
      </c>
      <c r="BJ88" s="17" t="s">
        <v>77</v>
      </c>
      <c r="BK88" s="227">
        <f>ROUND(I88*H88,2)</f>
        <v>0</v>
      </c>
      <c r="BL88" s="17" t="s">
        <v>164</v>
      </c>
      <c r="BM88" s="226" t="s">
        <v>873</v>
      </c>
    </row>
    <row r="89" s="2" customFormat="1" ht="44.25" customHeight="1">
      <c r="A89" s="38"/>
      <c r="B89" s="39"/>
      <c r="C89" s="214" t="s">
        <v>164</v>
      </c>
      <c r="D89" s="214" t="s">
        <v>160</v>
      </c>
      <c r="E89" s="215" t="s">
        <v>874</v>
      </c>
      <c r="F89" s="216" t="s">
        <v>875</v>
      </c>
      <c r="G89" s="217" t="s">
        <v>510</v>
      </c>
      <c r="H89" s="218">
        <v>1</v>
      </c>
      <c r="I89" s="219"/>
      <c r="J89" s="220">
        <f>ROUND(I89*H89,2)</f>
        <v>0</v>
      </c>
      <c r="K89" s="221"/>
      <c r="L89" s="44"/>
      <c r="M89" s="222" t="s">
        <v>19</v>
      </c>
      <c r="N89" s="223" t="s">
        <v>41</v>
      </c>
      <c r="O89" s="84"/>
      <c r="P89" s="224">
        <f>O89*H89</f>
        <v>0</v>
      </c>
      <c r="Q89" s="224">
        <v>0</v>
      </c>
      <c r="R89" s="224">
        <f>Q89*H89</f>
        <v>0</v>
      </c>
      <c r="S89" s="224">
        <v>0</v>
      </c>
      <c r="T89" s="225">
        <f>S89*H89</f>
        <v>0</v>
      </c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R89" s="226" t="s">
        <v>164</v>
      </c>
      <c r="AT89" s="226" t="s">
        <v>160</v>
      </c>
      <c r="AU89" s="226" t="s">
        <v>70</v>
      </c>
      <c r="AY89" s="17" t="s">
        <v>157</v>
      </c>
      <c r="BE89" s="227">
        <f>IF(N89="základní",J89,0)</f>
        <v>0</v>
      </c>
      <c r="BF89" s="227">
        <f>IF(N89="snížená",J89,0)</f>
        <v>0</v>
      </c>
      <c r="BG89" s="227">
        <f>IF(N89="zákl. přenesená",J89,0)</f>
        <v>0</v>
      </c>
      <c r="BH89" s="227">
        <f>IF(N89="sníž. přenesená",J89,0)</f>
        <v>0</v>
      </c>
      <c r="BI89" s="227">
        <f>IF(N89="nulová",J89,0)</f>
        <v>0</v>
      </c>
      <c r="BJ89" s="17" t="s">
        <v>77</v>
      </c>
      <c r="BK89" s="227">
        <f>ROUND(I89*H89,2)</f>
        <v>0</v>
      </c>
      <c r="BL89" s="17" t="s">
        <v>164</v>
      </c>
      <c r="BM89" s="226" t="s">
        <v>876</v>
      </c>
    </row>
    <row r="90" s="13" customFormat="1">
      <c r="A90" s="13"/>
      <c r="B90" s="228"/>
      <c r="C90" s="229"/>
      <c r="D90" s="230" t="s">
        <v>166</v>
      </c>
      <c r="E90" s="231" t="s">
        <v>19</v>
      </c>
      <c r="F90" s="232" t="s">
        <v>877</v>
      </c>
      <c r="G90" s="229"/>
      <c r="H90" s="231" t="s">
        <v>19</v>
      </c>
      <c r="I90" s="233"/>
      <c r="J90" s="229"/>
      <c r="K90" s="229"/>
      <c r="L90" s="234"/>
      <c r="M90" s="235"/>
      <c r="N90" s="236"/>
      <c r="O90" s="236"/>
      <c r="P90" s="236"/>
      <c r="Q90" s="236"/>
      <c r="R90" s="236"/>
      <c r="S90" s="236"/>
      <c r="T90" s="237"/>
      <c r="U90" s="13"/>
      <c r="V90" s="13"/>
      <c r="W90" s="13"/>
      <c r="X90" s="13"/>
      <c r="Y90" s="13"/>
      <c r="Z90" s="13"/>
      <c r="AA90" s="13"/>
      <c r="AB90" s="13"/>
      <c r="AC90" s="13"/>
      <c r="AD90" s="13"/>
      <c r="AE90" s="13"/>
      <c r="AT90" s="238" t="s">
        <v>166</v>
      </c>
      <c r="AU90" s="238" t="s">
        <v>70</v>
      </c>
      <c r="AV90" s="13" t="s">
        <v>77</v>
      </c>
      <c r="AW90" s="13" t="s">
        <v>31</v>
      </c>
      <c r="AX90" s="13" t="s">
        <v>70</v>
      </c>
      <c r="AY90" s="238" t="s">
        <v>157</v>
      </c>
    </row>
    <row r="91" s="13" customFormat="1">
      <c r="A91" s="13"/>
      <c r="B91" s="228"/>
      <c r="C91" s="229"/>
      <c r="D91" s="230" t="s">
        <v>166</v>
      </c>
      <c r="E91" s="231" t="s">
        <v>19</v>
      </c>
      <c r="F91" s="232" t="s">
        <v>878</v>
      </c>
      <c r="G91" s="229"/>
      <c r="H91" s="231" t="s">
        <v>19</v>
      </c>
      <c r="I91" s="233"/>
      <c r="J91" s="229"/>
      <c r="K91" s="229"/>
      <c r="L91" s="234"/>
      <c r="M91" s="235"/>
      <c r="N91" s="236"/>
      <c r="O91" s="236"/>
      <c r="P91" s="236"/>
      <c r="Q91" s="236"/>
      <c r="R91" s="236"/>
      <c r="S91" s="236"/>
      <c r="T91" s="237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T91" s="238" t="s">
        <v>166</v>
      </c>
      <c r="AU91" s="238" t="s">
        <v>70</v>
      </c>
      <c r="AV91" s="13" t="s">
        <v>77</v>
      </c>
      <c r="AW91" s="13" t="s">
        <v>31</v>
      </c>
      <c r="AX91" s="13" t="s">
        <v>70</v>
      </c>
      <c r="AY91" s="238" t="s">
        <v>157</v>
      </c>
    </row>
    <row r="92" s="14" customFormat="1">
      <c r="A92" s="14"/>
      <c r="B92" s="239"/>
      <c r="C92" s="240"/>
      <c r="D92" s="230" t="s">
        <v>166</v>
      </c>
      <c r="E92" s="241" t="s">
        <v>19</v>
      </c>
      <c r="F92" s="242" t="s">
        <v>77</v>
      </c>
      <c r="G92" s="240"/>
      <c r="H92" s="243">
        <v>1</v>
      </c>
      <c r="I92" s="244"/>
      <c r="J92" s="240"/>
      <c r="K92" s="240"/>
      <c r="L92" s="245"/>
      <c r="M92" s="246"/>
      <c r="N92" s="247"/>
      <c r="O92" s="247"/>
      <c r="P92" s="247"/>
      <c r="Q92" s="247"/>
      <c r="R92" s="247"/>
      <c r="S92" s="247"/>
      <c r="T92" s="248"/>
      <c r="U92" s="14"/>
      <c r="V92" s="14"/>
      <c r="W92" s="14"/>
      <c r="X92" s="14"/>
      <c r="Y92" s="14"/>
      <c r="Z92" s="14"/>
      <c r="AA92" s="14"/>
      <c r="AB92" s="14"/>
      <c r="AC92" s="14"/>
      <c r="AD92" s="14"/>
      <c r="AE92" s="14"/>
      <c r="AT92" s="249" t="s">
        <v>166</v>
      </c>
      <c r="AU92" s="249" t="s">
        <v>70</v>
      </c>
      <c r="AV92" s="14" t="s">
        <v>79</v>
      </c>
      <c r="AW92" s="14" t="s">
        <v>31</v>
      </c>
      <c r="AX92" s="14" t="s">
        <v>77</v>
      </c>
      <c r="AY92" s="249" t="s">
        <v>157</v>
      </c>
    </row>
    <row r="93" s="2" customFormat="1" ht="44.25" customHeight="1">
      <c r="A93" s="38"/>
      <c r="B93" s="39"/>
      <c r="C93" s="214" t="s">
        <v>158</v>
      </c>
      <c r="D93" s="214" t="s">
        <v>160</v>
      </c>
      <c r="E93" s="215" t="s">
        <v>521</v>
      </c>
      <c r="F93" s="216" t="s">
        <v>522</v>
      </c>
      <c r="G93" s="217" t="s">
        <v>510</v>
      </c>
      <c r="H93" s="218">
        <v>1</v>
      </c>
      <c r="I93" s="219"/>
      <c r="J93" s="220">
        <f>ROUND(I93*H93,2)</f>
        <v>0</v>
      </c>
      <c r="K93" s="221"/>
      <c r="L93" s="44"/>
      <c r="M93" s="222" t="s">
        <v>19</v>
      </c>
      <c r="N93" s="223" t="s">
        <v>41</v>
      </c>
      <c r="O93" s="84"/>
      <c r="P93" s="224">
        <f>O93*H93</f>
        <v>0</v>
      </c>
      <c r="Q93" s="224">
        <v>0</v>
      </c>
      <c r="R93" s="224">
        <f>Q93*H93</f>
        <v>0</v>
      </c>
      <c r="S93" s="224">
        <v>0</v>
      </c>
      <c r="T93" s="225">
        <f>S93*H93</f>
        <v>0</v>
      </c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R93" s="226" t="s">
        <v>164</v>
      </c>
      <c r="AT93" s="226" t="s">
        <v>160</v>
      </c>
      <c r="AU93" s="226" t="s">
        <v>70</v>
      </c>
      <c r="AY93" s="17" t="s">
        <v>157</v>
      </c>
      <c r="BE93" s="227">
        <f>IF(N93="základní",J93,0)</f>
        <v>0</v>
      </c>
      <c r="BF93" s="227">
        <f>IF(N93="snížená",J93,0)</f>
        <v>0</v>
      </c>
      <c r="BG93" s="227">
        <f>IF(N93="zákl. přenesená",J93,0)</f>
        <v>0</v>
      </c>
      <c r="BH93" s="227">
        <f>IF(N93="sníž. přenesená",J93,0)</f>
        <v>0</v>
      </c>
      <c r="BI93" s="227">
        <f>IF(N93="nulová",J93,0)</f>
        <v>0</v>
      </c>
      <c r="BJ93" s="17" t="s">
        <v>77</v>
      </c>
      <c r="BK93" s="227">
        <f>ROUND(I93*H93,2)</f>
        <v>0</v>
      </c>
      <c r="BL93" s="17" t="s">
        <v>164</v>
      </c>
      <c r="BM93" s="226" t="s">
        <v>879</v>
      </c>
    </row>
    <row r="94" s="2" customFormat="1" ht="33" customHeight="1">
      <c r="A94" s="38"/>
      <c r="B94" s="39"/>
      <c r="C94" s="214" t="s">
        <v>188</v>
      </c>
      <c r="D94" s="214" t="s">
        <v>160</v>
      </c>
      <c r="E94" s="215" t="s">
        <v>524</v>
      </c>
      <c r="F94" s="216" t="s">
        <v>525</v>
      </c>
      <c r="G94" s="217" t="s">
        <v>510</v>
      </c>
      <c r="H94" s="218">
        <v>1</v>
      </c>
      <c r="I94" s="219"/>
      <c r="J94" s="220">
        <f>ROUND(I94*H94,2)</f>
        <v>0</v>
      </c>
      <c r="K94" s="221"/>
      <c r="L94" s="44"/>
      <c r="M94" s="222" t="s">
        <v>19</v>
      </c>
      <c r="N94" s="223" t="s">
        <v>41</v>
      </c>
      <c r="O94" s="84"/>
      <c r="P94" s="224">
        <f>O94*H94</f>
        <v>0</v>
      </c>
      <c r="Q94" s="224">
        <v>0</v>
      </c>
      <c r="R94" s="224">
        <f>Q94*H94</f>
        <v>0</v>
      </c>
      <c r="S94" s="224">
        <v>0</v>
      </c>
      <c r="T94" s="225">
        <f>S94*H94</f>
        <v>0</v>
      </c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R94" s="226" t="s">
        <v>164</v>
      </c>
      <c r="AT94" s="226" t="s">
        <v>160</v>
      </c>
      <c r="AU94" s="226" t="s">
        <v>70</v>
      </c>
      <c r="AY94" s="17" t="s">
        <v>157</v>
      </c>
      <c r="BE94" s="227">
        <f>IF(N94="základní",J94,0)</f>
        <v>0</v>
      </c>
      <c r="BF94" s="227">
        <f>IF(N94="snížená",J94,0)</f>
        <v>0</v>
      </c>
      <c r="BG94" s="227">
        <f>IF(N94="zákl. přenesená",J94,0)</f>
        <v>0</v>
      </c>
      <c r="BH94" s="227">
        <f>IF(N94="sníž. přenesená",J94,0)</f>
        <v>0</v>
      </c>
      <c r="BI94" s="227">
        <f>IF(N94="nulová",J94,0)</f>
        <v>0</v>
      </c>
      <c r="BJ94" s="17" t="s">
        <v>77</v>
      </c>
      <c r="BK94" s="227">
        <f>ROUND(I94*H94,2)</f>
        <v>0</v>
      </c>
      <c r="BL94" s="17" t="s">
        <v>164</v>
      </c>
      <c r="BM94" s="226" t="s">
        <v>880</v>
      </c>
    </row>
    <row r="95" s="2" customFormat="1">
      <c r="A95" s="38"/>
      <c r="B95" s="39"/>
      <c r="C95" s="40"/>
      <c r="D95" s="230" t="s">
        <v>527</v>
      </c>
      <c r="E95" s="40"/>
      <c r="F95" s="283" t="s">
        <v>528</v>
      </c>
      <c r="G95" s="40"/>
      <c r="H95" s="40"/>
      <c r="I95" s="284"/>
      <c r="J95" s="40"/>
      <c r="K95" s="40"/>
      <c r="L95" s="44"/>
      <c r="M95" s="285"/>
      <c r="N95" s="286"/>
      <c r="O95" s="277"/>
      <c r="P95" s="277"/>
      <c r="Q95" s="277"/>
      <c r="R95" s="277"/>
      <c r="S95" s="277"/>
      <c r="T95" s="287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T95" s="17" t="s">
        <v>527</v>
      </c>
      <c r="AU95" s="17" t="s">
        <v>70</v>
      </c>
    </row>
    <row r="96" s="2" customFormat="1" ht="6.96" customHeight="1">
      <c r="A96" s="38"/>
      <c r="B96" s="59"/>
      <c r="C96" s="60"/>
      <c r="D96" s="60"/>
      <c r="E96" s="60"/>
      <c r="F96" s="60"/>
      <c r="G96" s="60"/>
      <c r="H96" s="60"/>
      <c r="I96" s="60"/>
      <c r="J96" s="60"/>
      <c r="K96" s="60"/>
      <c r="L96" s="44"/>
      <c r="M96" s="38"/>
      <c r="O96" s="38"/>
      <c r="P96" s="38"/>
      <c r="Q96" s="38"/>
      <c r="R96" s="38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</sheetData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3:H73"/>
    <mergeCell ref="E75:H75"/>
    <mergeCell ref="E77:H77"/>
    <mergeCell ref="L2:V2"/>
  </mergeCells>
  <pageMargins left="0.39375" right="0.39375" top="0.39375" bottom="0.39375" header="0" footer="0"/>
  <pageSetup orientation="landscape" blackAndWhite="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86</v>
      </c>
    </row>
    <row r="3" s="1" customFormat="1" ht="6.96" customHeight="1">
      <c r="B3" s="138"/>
      <c r="C3" s="139"/>
      <c r="D3" s="139"/>
      <c r="E3" s="139"/>
      <c r="F3" s="139"/>
      <c r="G3" s="139"/>
      <c r="H3" s="139"/>
      <c r="I3" s="139"/>
      <c r="J3" s="139"/>
      <c r="K3" s="139"/>
      <c r="L3" s="20"/>
      <c r="AT3" s="17" t="s">
        <v>79</v>
      </c>
    </row>
    <row r="4" s="1" customFormat="1" ht="24.96" customHeight="1">
      <c r="B4" s="20"/>
      <c r="D4" s="140" t="s">
        <v>129</v>
      </c>
      <c r="L4" s="20"/>
      <c r="M4" s="14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2" t="s">
        <v>16</v>
      </c>
      <c r="L6" s="20"/>
    </row>
    <row r="7" s="1" customFormat="1" ht="16.5" customHeight="1">
      <c r="B7" s="20"/>
      <c r="E7" s="143">
        <f>'Rekapitulace stavby'!K6</f>
        <v>0</v>
      </c>
      <c r="F7" s="142"/>
      <c r="G7" s="142"/>
      <c r="H7" s="142"/>
      <c r="L7" s="20"/>
    </row>
    <row r="8">
      <c r="B8" s="20"/>
      <c r="D8" s="142" t="s">
        <v>130</v>
      </c>
      <c r="L8" s="20"/>
    </row>
    <row r="9" s="1" customFormat="1" ht="16.5" customHeight="1">
      <c r="B9" s="20"/>
      <c r="E9" s="143" t="s">
        <v>131</v>
      </c>
      <c r="F9" s="1"/>
      <c r="G9" s="1"/>
      <c r="H9" s="1"/>
      <c r="L9" s="20"/>
    </row>
    <row r="10" s="1" customFormat="1" ht="12" customHeight="1">
      <c r="B10" s="20"/>
      <c r="D10" s="142" t="s">
        <v>132</v>
      </c>
      <c r="L10" s="20"/>
    </row>
    <row r="11" s="2" customFormat="1" ht="16.5" customHeight="1">
      <c r="A11" s="38"/>
      <c r="B11" s="44"/>
      <c r="C11" s="38"/>
      <c r="D11" s="38"/>
      <c r="E11" s="144" t="s">
        <v>133</v>
      </c>
      <c r="F11" s="38"/>
      <c r="G11" s="38"/>
      <c r="H11" s="38"/>
      <c r="I11" s="38"/>
      <c r="J11" s="38"/>
      <c r="K11" s="38"/>
      <c r="L11" s="145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2" t="s">
        <v>134</v>
      </c>
      <c r="E12" s="38"/>
      <c r="F12" s="38"/>
      <c r="G12" s="38"/>
      <c r="H12" s="38"/>
      <c r="I12" s="38"/>
      <c r="J12" s="38"/>
      <c r="K12" s="38"/>
      <c r="L12" s="145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6.5" customHeight="1">
      <c r="A13" s="38"/>
      <c r="B13" s="44"/>
      <c r="C13" s="38"/>
      <c r="D13" s="38"/>
      <c r="E13" s="146" t="s">
        <v>135</v>
      </c>
      <c r="F13" s="38"/>
      <c r="G13" s="38"/>
      <c r="H13" s="38"/>
      <c r="I13" s="38"/>
      <c r="J13" s="38"/>
      <c r="K13" s="38"/>
      <c r="L13" s="145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>
      <c r="A14" s="38"/>
      <c r="B14" s="44"/>
      <c r="C14" s="38"/>
      <c r="D14" s="38"/>
      <c r="E14" s="38"/>
      <c r="F14" s="38"/>
      <c r="G14" s="38"/>
      <c r="H14" s="38"/>
      <c r="I14" s="38"/>
      <c r="J14" s="38"/>
      <c r="K14" s="38"/>
      <c r="L14" s="145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2" customHeight="1">
      <c r="A15" s="38"/>
      <c r="B15" s="44"/>
      <c r="C15" s="38"/>
      <c r="D15" s="142" t="s">
        <v>18</v>
      </c>
      <c r="E15" s="38"/>
      <c r="F15" s="133" t="s">
        <v>19</v>
      </c>
      <c r="G15" s="38"/>
      <c r="H15" s="38"/>
      <c r="I15" s="142" t="s">
        <v>20</v>
      </c>
      <c r="J15" s="133" t="s">
        <v>19</v>
      </c>
      <c r="K15" s="38"/>
      <c r="L15" s="145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42" t="s">
        <v>21</v>
      </c>
      <c r="E16" s="38"/>
      <c r="F16" s="133" t="s">
        <v>22</v>
      </c>
      <c r="G16" s="38"/>
      <c r="H16" s="38"/>
      <c r="I16" s="142" t="s">
        <v>23</v>
      </c>
      <c r="J16" s="147">
        <f>'Rekapitulace stavby'!AN8</f>
        <v>0</v>
      </c>
      <c r="K16" s="38"/>
      <c r="L16" s="145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0.8" customHeight="1">
      <c r="A17" s="38"/>
      <c r="B17" s="44"/>
      <c r="C17" s="38"/>
      <c r="D17" s="38"/>
      <c r="E17" s="38"/>
      <c r="F17" s="38"/>
      <c r="G17" s="38"/>
      <c r="H17" s="38"/>
      <c r="I17" s="38"/>
      <c r="J17" s="38"/>
      <c r="K17" s="38"/>
      <c r="L17" s="145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2" customHeight="1">
      <c r="A18" s="38"/>
      <c r="B18" s="44"/>
      <c r="C18" s="38"/>
      <c r="D18" s="142" t="s">
        <v>25</v>
      </c>
      <c r="E18" s="38"/>
      <c r="F18" s="38"/>
      <c r="G18" s="38"/>
      <c r="H18" s="38"/>
      <c r="I18" s="142" t="s">
        <v>26</v>
      </c>
      <c r="J18" s="133">
        <f>IF('Rekapitulace stavby'!AN10="","",'Rekapitulace stavby'!AN10)</f>
        <v>0</v>
      </c>
      <c r="K18" s="38"/>
      <c r="L18" s="145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8" customHeight="1">
      <c r="A19" s="38"/>
      <c r="B19" s="44"/>
      <c r="C19" s="38"/>
      <c r="D19" s="38"/>
      <c r="E19" s="133">
        <f>IF('Rekapitulace stavby'!E11="","",'Rekapitulace stavby'!E11)</f>
        <v>0</v>
      </c>
      <c r="F19" s="38"/>
      <c r="G19" s="38"/>
      <c r="H19" s="38"/>
      <c r="I19" s="142" t="s">
        <v>27</v>
      </c>
      <c r="J19" s="133">
        <f>IF('Rekapitulace stavby'!AN11="","",'Rekapitulace stavby'!AN11)</f>
        <v>0</v>
      </c>
      <c r="K19" s="38"/>
      <c r="L19" s="145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6.96" customHeight="1">
      <c r="A20" s="38"/>
      <c r="B20" s="44"/>
      <c r="C20" s="38"/>
      <c r="D20" s="38"/>
      <c r="E20" s="38"/>
      <c r="F20" s="38"/>
      <c r="G20" s="38"/>
      <c r="H20" s="38"/>
      <c r="I20" s="38"/>
      <c r="J20" s="38"/>
      <c r="K20" s="38"/>
      <c r="L20" s="145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2" customHeight="1">
      <c r="A21" s="38"/>
      <c r="B21" s="44"/>
      <c r="C21" s="38"/>
      <c r="D21" s="142" t="s">
        <v>28</v>
      </c>
      <c r="E21" s="38"/>
      <c r="F21" s="38"/>
      <c r="G21" s="38"/>
      <c r="H21" s="38"/>
      <c r="I21" s="142" t="s">
        <v>26</v>
      </c>
      <c r="J21" s="33">
        <f>'Rekapitulace stavby'!AN13</f>
        <v>0</v>
      </c>
      <c r="K21" s="38"/>
      <c r="L21" s="145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8" customHeight="1">
      <c r="A22" s="38"/>
      <c r="B22" s="44"/>
      <c r="C22" s="38"/>
      <c r="D22" s="38"/>
      <c r="E22" s="33">
        <f>'Rekapitulace stavby'!E14</f>
        <v>0</v>
      </c>
      <c r="F22" s="133"/>
      <c r="G22" s="133"/>
      <c r="H22" s="133"/>
      <c r="I22" s="142" t="s">
        <v>27</v>
      </c>
      <c r="J22" s="33">
        <f>'Rekapitulace stavby'!AN14</f>
        <v>0</v>
      </c>
      <c r="K22" s="38"/>
      <c r="L22" s="145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6.96" customHeight="1">
      <c r="A23" s="38"/>
      <c r="B23" s="44"/>
      <c r="C23" s="38"/>
      <c r="D23" s="38"/>
      <c r="E23" s="38"/>
      <c r="F23" s="38"/>
      <c r="G23" s="38"/>
      <c r="H23" s="38"/>
      <c r="I23" s="38"/>
      <c r="J23" s="38"/>
      <c r="K23" s="38"/>
      <c r="L23" s="145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2" customHeight="1">
      <c r="A24" s="38"/>
      <c r="B24" s="44"/>
      <c r="C24" s="38"/>
      <c r="D24" s="142" t="s">
        <v>30</v>
      </c>
      <c r="E24" s="38"/>
      <c r="F24" s="38"/>
      <c r="G24" s="38"/>
      <c r="H24" s="38"/>
      <c r="I24" s="142" t="s">
        <v>26</v>
      </c>
      <c r="J24" s="133">
        <f>IF('Rekapitulace stavby'!AN16="","",'Rekapitulace stavby'!AN16)</f>
        <v>0</v>
      </c>
      <c r="K24" s="38"/>
      <c r="L24" s="145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8" customHeight="1">
      <c r="A25" s="38"/>
      <c r="B25" s="44"/>
      <c r="C25" s="38"/>
      <c r="D25" s="38"/>
      <c r="E25" s="133">
        <f>IF('Rekapitulace stavby'!E17="","",'Rekapitulace stavby'!E17)</f>
        <v>0</v>
      </c>
      <c r="F25" s="38"/>
      <c r="G25" s="38"/>
      <c r="H25" s="38"/>
      <c r="I25" s="142" t="s">
        <v>27</v>
      </c>
      <c r="J25" s="133">
        <f>IF('Rekapitulace stavby'!AN17="","",'Rekapitulace stavby'!AN17)</f>
        <v>0</v>
      </c>
      <c r="K25" s="38"/>
      <c r="L25" s="145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6.96" customHeight="1">
      <c r="A26" s="38"/>
      <c r="B26" s="44"/>
      <c r="C26" s="38"/>
      <c r="D26" s="38"/>
      <c r="E26" s="38"/>
      <c r="F26" s="38"/>
      <c r="G26" s="38"/>
      <c r="H26" s="38"/>
      <c r="I26" s="38"/>
      <c r="J26" s="38"/>
      <c r="K26" s="38"/>
      <c r="L26" s="145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12" customHeight="1">
      <c r="A27" s="38"/>
      <c r="B27" s="44"/>
      <c r="C27" s="38"/>
      <c r="D27" s="142" t="s">
        <v>32</v>
      </c>
      <c r="E27" s="38"/>
      <c r="F27" s="38"/>
      <c r="G27" s="38"/>
      <c r="H27" s="38"/>
      <c r="I27" s="142" t="s">
        <v>26</v>
      </c>
      <c r="J27" s="133" t="s">
        <v>19</v>
      </c>
      <c r="K27" s="38"/>
      <c r="L27" s="145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8" customHeight="1">
      <c r="A28" s="38"/>
      <c r="B28" s="44"/>
      <c r="C28" s="38"/>
      <c r="D28" s="38"/>
      <c r="E28" s="133" t="s">
        <v>33</v>
      </c>
      <c r="F28" s="38"/>
      <c r="G28" s="38"/>
      <c r="H28" s="38"/>
      <c r="I28" s="142" t="s">
        <v>27</v>
      </c>
      <c r="J28" s="133" t="s">
        <v>19</v>
      </c>
      <c r="K28" s="38"/>
      <c r="L28" s="145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38"/>
      <c r="E29" s="38"/>
      <c r="F29" s="38"/>
      <c r="G29" s="38"/>
      <c r="H29" s="38"/>
      <c r="I29" s="38"/>
      <c r="J29" s="38"/>
      <c r="K29" s="38"/>
      <c r="L29" s="145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12" customHeight="1">
      <c r="A30" s="38"/>
      <c r="B30" s="44"/>
      <c r="C30" s="38"/>
      <c r="D30" s="142" t="s">
        <v>34</v>
      </c>
      <c r="E30" s="38"/>
      <c r="F30" s="38"/>
      <c r="G30" s="38"/>
      <c r="H30" s="38"/>
      <c r="I30" s="38"/>
      <c r="J30" s="38"/>
      <c r="K30" s="38"/>
      <c r="L30" s="145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8" customFormat="1" ht="16.5" customHeight="1">
      <c r="A31" s="148"/>
      <c r="B31" s="149"/>
      <c r="C31" s="148"/>
      <c r="D31" s="148"/>
      <c r="E31" s="150" t="s">
        <v>19</v>
      </c>
      <c r="F31" s="150"/>
      <c r="G31" s="150"/>
      <c r="H31" s="150"/>
      <c r="I31" s="148"/>
      <c r="J31" s="148"/>
      <c r="K31" s="148"/>
      <c r="L31" s="151"/>
      <c r="S31" s="148"/>
      <c r="T31" s="148"/>
      <c r="U31" s="148"/>
      <c r="V31" s="148"/>
      <c r="W31" s="148"/>
      <c r="X31" s="148"/>
      <c r="Y31" s="148"/>
      <c r="Z31" s="148"/>
      <c r="AA31" s="148"/>
      <c r="AB31" s="148"/>
      <c r="AC31" s="148"/>
      <c r="AD31" s="148"/>
      <c r="AE31" s="148"/>
    </row>
    <row r="32" s="2" customFormat="1" ht="6.96" customHeight="1">
      <c r="A32" s="38"/>
      <c r="B32" s="44"/>
      <c r="C32" s="38"/>
      <c r="D32" s="38"/>
      <c r="E32" s="38"/>
      <c r="F32" s="38"/>
      <c r="G32" s="38"/>
      <c r="H32" s="38"/>
      <c r="I32" s="38"/>
      <c r="J32" s="38"/>
      <c r="K32" s="38"/>
      <c r="L32" s="145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52"/>
      <c r="E33" s="152"/>
      <c r="F33" s="152"/>
      <c r="G33" s="152"/>
      <c r="H33" s="152"/>
      <c r="I33" s="152"/>
      <c r="J33" s="152"/>
      <c r="K33" s="152"/>
      <c r="L33" s="145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25.44" customHeight="1">
      <c r="A34" s="38"/>
      <c r="B34" s="44"/>
      <c r="C34" s="38"/>
      <c r="D34" s="153" t="s">
        <v>36</v>
      </c>
      <c r="E34" s="38"/>
      <c r="F34" s="38"/>
      <c r="G34" s="38"/>
      <c r="H34" s="38"/>
      <c r="I34" s="38"/>
      <c r="J34" s="154">
        <f>ROUND(J93, 2)</f>
        <v>0</v>
      </c>
      <c r="K34" s="38"/>
      <c r="L34" s="145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6.96" customHeight="1">
      <c r="A35" s="38"/>
      <c r="B35" s="44"/>
      <c r="C35" s="38"/>
      <c r="D35" s="152"/>
      <c r="E35" s="152"/>
      <c r="F35" s="152"/>
      <c r="G35" s="152"/>
      <c r="H35" s="152"/>
      <c r="I35" s="152"/>
      <c r="J35" s="152"/>
      <c r="K35" s="152"/>
      <c r="L35" s="145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38"/>
      <c r="F36" s="155" t="s">
        <v>38</v>
      </c>
      <c r="G36" s="38"/>
      <c r="H36" s="38"/>
      <c r="I36" s="155" t="s">
        <v>37</v>
      </c>
      <c r="J36" s="155" t="s">
        <v>39</v>
      </c>
      <c r="K36" s="38"/>
      <c r="L36" s="145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s="2" customFormat="1" ht="14.4" customHeight="1">
      <c r="A37" s="38"/>
      <c r="B37" s="44"/>
      <c r="C37" s="38"/>
      <c r="D37" s="144" t="s">
        <v>40</v>
      </c>
      <c r="E37" s="142" t="s">
        <v>41</v>
      </c>
      <c r="F37" s="156">
        <f>ROUND((SUM(BE93:BE133)),  2)</f>
        <v>0</v>
      </c>
      <c r="G37" s="38"/>
      <c r="H37" s="38"/>
      <c r="I37" s="157">
        <v>0.20999999999999999</v>
      </c>
      <c r="J37" s="156">
        <f>ROUND(((SUM(BE93:BE133))*I37),  2)</f>
        <v>0</v>
      </c>
      <c r="K37" s="38"/>
      <c r="L37" s="145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14.4" customHeight="1">
      <c r="A38" s="38"/>
      <c r="B38" s="44"/>
      <c r="C38" s="38"/>
      <c r="D38" s="38"/>
      <c r="E38" s="142" t="s">
        <v>42</v>
      </c>
      <c r="F38" s="156">
        <f>ROUND((SUM(BF93:BF133)),  2)</f>
        <v>0</v>
      </c>
      <c r="G38" s="38"/>
      <c r="H38" s="38"/>
      <c r="I38" s="157">
        <v>0.14999999999999999</v>
      </c>
      <c r="J38" s="156">
        <f>ROUND(((SUM(BF93:BF133))*I38),  2)</f>
        <v>0</v>
      </c>
      <c r="K38" s="38"/>
      <c r="L38" s="145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42" t="s">
        <v>43</v>
      </c>
      <c r="F39" s="156">
        <f>ROUND((SUM(BG93:BG133)),  2)</f>
        <v>0</v>
      </c>
      <c r="G39" s="38"/>
      <c r="H39" s="38"/>
      <c r="I39" s="157">
        <v>0.20999999999999999</v>
      </c>
      <c r="J39" s="156">
        <f>0</f>
        <v>0</v>
      </c>
      <c r="K39" s="38"/>
      <c r="L39" s="145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14.4" customHeight="1">
      <c r="A40" s="38"/>
      <c r="B40" s="44"/>
      <c r="C40" s="38"/>
      <c r="D40" s="38"/>
      <c r="E40" s="142" t="s">
        <v>44</v>
      </c>
      <c r="F40" s="156">
        <f>ROUND((SUM(BH93:BH133)),  2)</f>
        <v>0</v>
      </c>
      <c r="G40" s="38"/>
      <c r="H40" s="38"/>
      <c r="I40" s="157">
        <v>0.14999999999999999</v>
      </c>
      <c r="J40" s="156">
        <f>0</f>
        <v>0</v>
      </c>
      <c r="K40" s="38"/>
      <c r="L40" s="145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 s="2" customFormat="1" ht="14.4" customHeight="1">
      <c r="A41" s="38"/>
      <c r="B41" s="44"/>
      <c r="C41" s="38"/>
      <c r="D41" s="38"/>
      <c r="E41" s="142" t="s">
        <v>45</v>
      </c>
      <c r="F41" s="156">
        <f>ROUND((SUM(BI93:BI133)),  2)</f>
        <v>0</v>
      </c>
      <c r="G41" s="38"/>
      <c r="H41" s="38"/>
      <c r="I41" s="157">
        <v>0</v>
      </c>
      <c r="J41" s="156">
        <f>0</f>
        <v>0</v>
      </c>
      <c r="K41" s="38"/>
      <c r="L41" s="145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6.96" customHeight="1">
      <c r="A42" s="38"/>
      <c r="B42" s="44"/>
      <c r="C42" s="38"/>
      <c r="D42" s="38"/>
      <c r="E42" s="38"/>
      <c r="F42" s="38"/>
      <c r="G42" s="38"/>
      <c r="H42" s="38"/>
      <c r="I42" s="38"/>
      <c r="J42" s="38"/>
      <c r="K42" s="38"/>
      <c r="L42" s="145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2" customFormat="1" ht="25.44" customHeight="1">
      <c r="A43" s="38"/>
      <c r="B43" s="44"/>
      <c r="C43" s="158"/>
      <c r="D43" s="159" t="s">
        <v>46</v>
      </c>
      <c r="E43" s="160"/>
      <c r="F43" s="160"/>
      <c r="G43" s="161" t="s">
        <v>47</v>
      </c>
      <c r="H43" s="162" t="s">
        <v>48</v>
      </c>
      <c r="I43" s="160"/>
      <c r="J43" s="163">
        <f>SUM(J34:J41)</f>
        <v>0</v>
      </c>
      <c r="K43" s="164"/>
      <c r="L43" s="145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</row>
    <row r="44" s="2" customFormat="1" ht="14.4" customHeight="1">
      <c r="A44" s="38"/>
      <c r="B44" s="165"/>
      <c r="C44" s="166"/>
      <c r="D44" s="166"/>
      <c r="E44" s="166"/>
      <c r="F44" s="166"/>
      <c r="G44" s="166"/>
      <c r="H44" s="166"/>
      <c r="I44" s="166"/>
      <c r="J44" s="166"/>
      <c r="K44" s="166"/>
      <c r="L44" s="145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8" s="2" customFormat="1" ht="6.96" customHeight="1">
      <c r="A48" s="38"/>
      <c r="B48" s="167"/>
      <c r="C48" s="168"/>
      <c r="D48" s="168"/>
      <c r="E48" s="168"/>
      <c r="F48" s="168"/>
      <c r="G48" s="168"/>
      <c r="H48" s="168"/>
      <c r="I48" s="168"/>
      <c r="J48" s="168"/>
      <c r="K48" s="168"/>
      <c r="L48" s="145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24.96" customHeight="1">
      <c r="A49" s="38"/>
      <c r="B49" s="39"/>
      <c r="C49" s="23" t="s">
        <v>136</v>
      </c>
      <c r="D49" s="40"/>
      <c r="E49" s="40"/>
      <c r="F49" s="40"/>
      <c r="G49" s="40"/>
      <c r="H49" s="40"/>
      <c r="I49" s="40"/>
      <c r="J49" s="40"/>
      <c r="K49" s="40"/>
      <c r="L49" s="145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6.96" customHeight="1">
      <c r="A50" s="38"/>
      <c r="B50" s="39"/>
      <c r="C50" s="40"/>
      <c r="D50" s="40"/>
      <c r="E50" s="40"/>
      <c r="F50" s="40"/>
      <c r="G50" s="40"/>
      <c r="H50" s="40"/>
      <c r="I50" s="40"/>
      <c r="J50" s="40"/>
      <c r="K50" s="40"/>
      <c r="L50" s="145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12" customHeight="1">
      <c r="A51" s="38"/>
      <c r="B51" s="39"/>
      <c r="C51" s="32" t="s">
        <v>16</v>
      </c>
      <c r="D51" s="40"/>
      <c r="E51" s="40"/>
      <c r="F51" s="40"/>
      <c r="G51" s="40"/>
      <c r="H51" s="40"/>
      <c r="I51" s="40"/>
      <c r="J51" s="40"/>
      <c r="K51" s="40"/>
      <c r="L51" s="145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6.5" customHeight="1">
      <c r="A52" s="38"/>
      <c r="B52" s="39"/>
      <c r="C52" s="40"/>
      <c r="D52" s="40"/>
      <c r="E52" s="169">
        <f>E7</f>
        <v>0</v>
      </c>
      <c r="F52" s="32"/>
      <c r="G52" s="32"/>
      <c r="H52" s="32"/>
      <c r="I52" s="40"/>
      <c r="J52" s="40"/>
      <c r="K52" s="40"/>
      <c r="L52" s="145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1" customFormat="1" ht="12" customHeight="1">
      <c r="B53" s="21"/>
      <c r="C53" s="32" t="s">
        <v>130</v>
      </c>
      <c r="D53" s="22"/>
      <c r="E53" s="22"/>
      <c r="F53" s="22"/>
      <c r="G53" s="22"/>
      <c r="H53" s="22"/>
      <c r="I53" s="22"/>
      <c r="J53" s="22"/>
      <c r="K53" s="22"/>
      <c r="L53" s="20"/>
    </row>
    <row r="54" s="1" customFormat="1" ht="16.5" customHeight="1">
      <c r="B54" s="21"/>
      <c r="C54" s="22"/>
      <c r="D54" s="22"/>
      <c r="E54" s="169" t="s">
        <v>131</v>
      </c>
      <c r="F54" s="22"/>
      <c r="G54" s="22"/>
      <c r="H54" s="22"/>
      <c r="I54" s="22"/>
      <c r="J54" s="22"/>
      <c r="K54" s="22"/>
      <c r="L54" s="20"/>
    </row>
    <row r="55" s="1" customFormat="1" ht="12" customHeight="1">
      <c r="B55" s="21"/>
      <c r="C55" s="32" t="s">
        <v>132</v>
      </c>
      <c r="D55" s="22"/>
      <c r="E55" s="22"/>
      <c r="F55" s="22"/>
      <c r="G55" s="22"/>
      <c r="H55" s="22"/>
      <c r="I55" s="22"/>
      <c r="J55" s="22"/>
      <c r="K55" s="22"/>
      <c r="L55" s="20"/>
    </row>
    <row r="56" s="2" customFormat="1" ht="16.5" customHeight="1">
      <c r="A56" s="38"/>
      <c r="B56" s="39"/>
      <c r="C56" s="40"/>
      <c r="D56" s="40"/>
      <c r="E56" s="170" t="s">
        <v>133</v>
      </c>
      <c r="F56" s="40"/>
      <c r="G56" s="40"/>
      <c r="H56" s="40"/>
      <c r="I56" s="40"/>
      <c r="J56" s="40"/>
      <c r="K56" s="40"/>
      <c r="L56" s="145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12" customHeight="1">
      <c r="A57" s="38"/>
      <c r="B57" s="39"/>
      <c r="C57" s="32" t="s">
        <v>134</v>
      </c>
      <c r="D57" s="40"/>
      <c r="E57" s="40"/>
      <c r="F57" s="40"/>
      <c r="G57" s="40"/>
      <c r="H57" s="40"/>
      <c r="I57" s="40"/>
      <c r="J57" s="40"/>
      <c r="K57" s="40"/>
      <c r="L57" s="145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6.5" customHeight="1">
      <c r="A58" s="38"/>
      <c r="B58" s="39"/>
      <c r="C58" s="40"/>
      <c r="D58" s="40"/>
      <c r="E58" s="69">
        <f>E13</f>
        <v>0</v>
      </c>
      <c r="F58" s="40"/>
      <c r="G58" s="40"/>
      <c r="H58" s="40"/>
      <c r="I58" s="40"/>
      <c r="J58" s="40"/>
      <c r="K58" s="40"/>
      <c r="L58" s="145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6.96" customHeight="1">
      <c r="A59" s="38"/>
      <c r="B59" s="39"/>
      <c r="C59" s="40"/>
      <c r="D59" s="40"/>
      <c r="E59" s="40"/>
      <c r="F59" s="40"/>
      <c r="G59" s="40"/>
      <c r="H59" s="40"/>
      <c r="I59" s="40"/>
      <c r="J59" s="40"/>
      <c r="K59" s="40"/>
      <c r="L59" s="145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</row>
    <row r="60" s="2" customFormat="1" ht="12" customHeight="1">
      <c r="A60" s="38"/>
      <c r="B60" s="39"/>
      <c r="C60" s="32" t="s">
        <v>21</v>
      </c>
      <c r="D60" s="40"/>
      <c r="E60" s="40"/>
      <c r="F60" s="27">
        <f>F16</f>
        <v>0</v>
      </c>
      <c r="G60" s="40"/>
      <c r="H60" s="40"/>
      <c r="I60" s="32" t="s">
        <v>23</v>
      </c>
      <c r="J60" s="72">
        <f>IF(J16="","",J16)</f>
        <v>0</v>
      </c>
      <c r="K60" s="40"/>
      <c r="L60" s="145"/>
      <c r="S60" s="38"/>
      <c r="T60" s="38"/>
      <c r="U60" s="38"/>
      <c r="V60" s="38"/>
      <c r="W60" s="38"/>
      <c r="X60" s="38"/>
      <c r="Y60" s="38"/>
      <c r="Z60" s="38"/>
      <c r="AA60" s="38"/>
      <c r="AB60" s="38"/>
      <c r="AC60" s="38"/>
      <c r="AD60" s="38"/>
      <c r="AE60" s="38"/>
    </row>
    <row r="61" s="2" customFormat="1" ht="6.96" customHeight="1">
      <c r="A61" s="38"/>
      <c r="B61" s="39"/>
      <c r="C61" s="40"/>
      <c r="D61" s="40"/>
      <c r="E61" s="40"/>
      <c r="F61" s="40"/>
      <c r="G61" s="40"/>
      <c r="H61" s="40"/>
      <c r="I61" s="40"/>
      <c r="J61" s="40"/>
      <c r="K61" s="40"/>
      <c r="L61" s="145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s="2" customFormat="1" ht="15.15" customHeight="1">
      <c r="A62" s="38"/>
      <c r="B62" s="39"/>
      <c r="C62" s="32" t="s">
        <v>25</v>
      </c>
      <c r="D62" s="40"/>
      <c r="E62" s="40"/>
      <c r="F62" s="27">
        <f>E19</f>
        <v>0</v>
      </c>
      <c r="G62" s="40"/>
      <c r="H62" s="40"/>
      <c r="I62" s="32" t="s">
        <v>30</v>
      </c>
      <c r="J62" s="36">
        <f>E25</f>
        <v>0</v>
      </c>
      <c r="K62" s="40"/>
      <c r="L62" s="145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  <c r="AE62" s="38"/>
    </row>
    <row r="63" s="2" customFormat="1" ht="15.15" customHeight="1">
      <c r="A63" s="38"/>
      <c r="B63" s="39"/>
      <c r="C63" s="32" t="s">
        <v>28</v>
      </c>
      <c r="D63" s="40"/>
      <c r="E63" s="40"/>
      <c r="F63" s="27">
        <f>IF(E22="","",E22)</f>
        <v>0</v>
      </c>
      <c r="G63" s="40"/>
      <c r="H63" s="40"/>
      <c r="I63" s="32" t="s">
        <v>32</v>
      </c>
      <c r="J63" s="36">
        <f>E28</f>
        <v>0</v>
      </c>
      <c r="K63" s="40"/>
      <c r="L63" s="145"/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  <c r="AD63" s="38"/>
      <c r="AE63" s="38"/>
    </row>
    <row r="64" s="2" customFormat="1" ht="10.32" customHeight="1">
      <c r="A64" s="38"/>
      <c r="B64" s="39"/>
      <c r="C64" s="40"/>
      <c r="D64" s="40"/>
      <c r="E64" s="40"/>
      <c r="F64" s="40"/>
      <c r="G64" s="40"/>
      <c r="H64" s="40"/>
      <c r="I64" s="40"/>
      <c r="J64" s="40"/>
      <c r="K64" s="40"/>
      <c r="L64" s="145"/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  <c r="AD64" s="38"/>
      <c r="AE64" s="38"/>
    </row>
    <row r="65" s="2" customFormat="1" ht="29.28" customHeight="1">
      <c r="A65" s="38"/>
      <c r="B65" s="39"/>
      <c r="C65" s="171" t="s">
        <v>137</v>
      </c>
      <c r="D65" s="172"/>
      <c r="E65" s="172"/>
      <c r="F65" s="172"/>
      <c r="G65" s="172"/>
      <c r="H65" s="172"/>
      <c r="I65" s="172"/>
      <c r="J65" s="173" t="s">
        <v>138</v>
      </c>
      <c r="K65" s="172"/>
      <c r="L65" s="145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 s="2" customFormat="1" ht="10.32" customHeight="1">
      <c r="A66" s="38"/>
      <c r="B66" s="39"/>
      <c r="C66" s="40"/>
      <c r="D66" s="40"/>
      <c r="E66" s="40"/>
      <c r="F66" s="40"/>
      <c r="G66" s="40"/>
      <c r="H66" s="40"/>
      <c r="I66" s="40"/>
      <c r="J66" s="40"/>
      <c r="K66" s="40"/>
      <c r="L66" s="145"/>
      <c r="S66" s="38"/>
      <c r="T66" s="38"/>
      <c r="U66" s="38"/>
      <c r="V66" s="38"/>
      <c r="W66" s="38"/>
      <c r="X66" s="38"/>
      <c r="Y66" s="38"/>
      <c r="Z66" s="38"/>
      <c r="AA66" s="38"/>
      <c r="AB66" s="38"/>
      <c r="AC66" s="38"/>
      <c r="AD66" s="38"/>
      <c r="AE66" s="38"/>
    </row>
    <row r="67" s="2" customFormat="1" ht="22.8" customHeight="1">
      <c r="A67" s="38"/>
      <c r="B67" s="39"/>
      <c r="C67" s="174" t="s">
        <v>68</v>
      </c>
      <c r="D67" s="40"/>
      <c r="E67" s="40"/>
      <c r="F67" s="40"/>
      <c r="G67" s="40"/>
      <c r="H67" s="40"/>
      <c r="I67" s="40"/>
      <c r="J67" s="102">
        <f>J93</f>
        <v>0</v>
      </c>
      <c r="K67" s="40"/>
      <c r="L67" s="145"/>
      <c r="S67" s="38"/>
      <c r="T67" s="38"/>
      <c r="U67" s="38"/>
      <c r="V67" s="38"/>
      <c r="W67" s="38"/>
      <c r="X67" s="38"/>
      <c r="Y67" s="38"/>
      <c r="Z67" s="38"/>
      <c r="AA67" s="38"/>
      <c r="AB67" s="38"/>
      <c r="AC67" s="38"/>
      <c r="AD67" s="38"/>
      <c r="AE67" s="38"/>
      <c r="AU67" s="17" t="s">
        <v>139</v>
      </c>
    </row>
    <row r="68" s="9" customFormat="1" ht="24.96" customHeight="1">
      <c r="A68" s="9"/>
      <c r="B68" s="175"/>
      <c r="C68" s="176"/>
      <c r="D68" s="177" t="s">
        <v>140</v>
      </c>
      <c r="E68" s="178"/>
      <c r="F68" s="178"/>
      <c r="G68" s="178"/>
      <c r="H68" s="178"/>
      <c r="I68" s="178"/>
      <c r="J68" s="179">
        <f>J94</f>
        <v>0</v>
      </c>
      <c r="K68" s="176"/>
      <c r="L68" s="180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10" customFormat="1" ht="19.92" customHeight="1">
      <c r="A69" s="10"/>
      <c r="B69" s="181"/>
      <c r="C69" s="124"/>
      <c r="D69" s="182" t="s">
        <v>141</v>
      </c>
      <c r="E69" s="183"/>
      <c r="F69" s="183"/>
      <c r="G69" s="183"/>
      <c r="H69" s="183"/>
      <c r="I69" s="183"/>
      <c r="J69" s="184">
        <f>J95</f>
        <v>0</v>
      </c>
      <c r="K69" s="124"/>
      <c r="L69" s="185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2" customFormat="1" ht="21.84" customHeight="1">
      <c r="A70" s="38"/>
      <c r="B70" s="39"/>
      <c r="C70" s="40"/>
      <c r="D70" s="40"/>
      <c r="E70" s="40"/>
      <c r="F70" s="40"/>
      <c r="G70" s="40"/>
      <c r="H70" s="40"/>
      <c r="I70" s="40"/>
      <c r="J70" s="40"/>
      <c r="K70" s="40"/>
      <c r="L70" s="145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6.96" customHeight="1">
      <c r="A71" s="38"/>
      <c r="B71" s="59"/>
      <c r="C71" s="60"/>
      <c r="D71" s="60"/>
      <c r="E71" s="60"/>
      <c r="F71" s="60"/>
      <c r="G71" s="60"/>
      <c r="H71" s="60"/>
      <c r="I71" s="60"/>
      <c r="J71" s="60"/>
      <c r="K71" s="60"/>
      <c r="L71" s="145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5" s="2" customFormat="1" ht="6.96" customHeight="1">
      <c r="A75" s="38"/>
      <c r="B75" s="61"/>
      <c r="C75" s="62"/>
      <c r="D75" s="62"/>
      <c r="E75" s="62"/>
      <c r="F75" s="62"/>
      <c r="G75" s="62"/>
      <c r="H75" s="62"/>
      <c r="I75" s="62"/>
      <c r="J75" s="62"/>
      <c r="K75" s="62"/>
      <c r="L75" s="145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24.96" customHeight="1">
      <c r="A76" s="38"/>
      <c r="B76" s="39"/>
      <c r="C76" s="23" t="s">
        <v>142</v>
      </c>
      <c r="D76" s="40"/>
      <c r="E76" s="40"/>
      <c r="F76" s="40"/>
      <c r="G76" s="40"/>
      <c r="H76" s="40"/>
      <c r="I76" s="40"/>
      <c r="J76" s="40"/>
      <c r="K76" s="40"/>
      <c r="L76" s="145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6.96" customHeight="1">
      <c r="A77" s="38"/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145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2" customHeight="1">
      <c r="A78" s="38"/>
      <c r="B78" s="39"/>
      <c r="C78" s="32" t="s">
        <v>16</v>
      </c>
      <c r="D78" s="40"/>
      <c r="E78" s="40"/>
      <c r="F78" s="40"/>
      <c r="G78" s="40"/>
      <c r="H78" s="40"/>
      <c r="I78" s="40"/>
      <c r="J78" s="40"/>
      <c r="K78" s="40"/>
      <c r="L78" s="145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6.5" customHeight="1">
      <c r="A79" s="38"/>
      <c r="B79" s="39"/>
      <c r="C79" s="40"/>
      <c r="D79" s="40"/>
      <c r="E79" s="169">
        <f>E7</f>
        <v>0</v>
      </c>
      <c r="F79" s="32"/>
      <c r="G79" s="32"/>
      <c r="H79" s="32"/>
      <c r="I79" s="40"/>
      <c r="J79" s="40"/>
      <c r="K79" s="40"/>
      <c r="L79" s="145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1" customFormat="1" ht="12" customHeight="1">
      <c r="B80" s="21"/>
      <c r="C80" s="32" t="s">
        <v>130</v>
      </c>
      <c r="D80" s="22"/>
      <c r="E80" s="22"/>
      <c r="F80" s="22"/>
      <c r="G80" s="22"/>
      <c r="H80" s="22"/>
      <c r="I80" s="22"/>
      <c r="J80" s="22"/>
      <c r="K80" s="22"/>
      <c r="L80" s="20"/>
    </row>
    <row r="81" s="1" customFormat="1" ht="16.5" customHeight="1">
      <c r="B81" s="21"/>
      <c r="C81" s="22"/>
      <c r="D81" s="22"/>
      <c r="E81" s="169" t="s">
        <v>131</v>
      </c>
      <c r="F81" s="22"/>
      <c r="G81" s="22"/>
      <c r="H81" s="22"/>
      <c r="I81" s="22"/>
      <c r="J81" s="22"/>
      <c r="K81" s="22"/>
      <c r="L81" s="20"/>
    </row>
    <row r="82" s="1" customFormat="1" ht="12" customHeight="1">
      <c r="B82" s="21"/>
      <c r="C82" s="32" t="s">
        <v>132</v>
      </c>
      <c r="D82" s="22"/>
      <c r="E82" s="22"/>
      <c r="F82" s="22"/>
      <c r="G82" s="22"/>
      <c r="H82" s="22"/>
      <c r="I82" s="22"/>
      <c r="J82" s="22"/>
      <c r="K82" s="22"/>
      <c r="L82" s="20"/>
    </row>
    <row r="83" s="2" customFormat="1" ht="16.5" customHeight="1">
      <c r="A83" s="38"/>
      <c r="B83" s="39"/>
      <c r="C83" s="40"/>
      <c r="D83" s="40"/>
      <c r="E83" s="170" t="s">
        <v>133</v>
      </c>
      <c r="F83" s="40"/>
      <c r="G83" s="40"/>
      <c r="H83" s="40"/>
      <c r="I83" s="40"/>
      <c r="J83" s="40"/>
      <c r="K83" s="40"/>
      <c r="L83" s="145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134</v>
      </c>
      <c r="D84" s="40"/>
      <c r="E84" s="40"/>
      <c r="F84" s="40"/>
      <c r="G84" s="40"/>
      <c r="H84" s="40"/>
      <c r="I84" s="40"/>
      <c r="J84" s="40"/>
      <c r="K84" s="40"/>
      <c r="L84" s="145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69">
        <f>E13</f>
        <v>0</v>
      </c>
      <c r="F85" s="40"/>
      <c r="G85" s="40"/>
      <c r="H85" s="40"/>
      <c r="I85" s="40"/>
      <c r="J85" s="40"/>
      <c r="K85" s="40"/>
      <c r="L85" s="145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145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2" customHeight="1">
      <c r="A87" s="38"/>
      <c r="B87" s="39"/>
      <c r="C87" s="32" t="s">
        <v>21</v>
      </c>
      <c r="D87" s="40"/>
      <c r="E87" s="40"/>
      <c r="F87" s="27">
        <f>F16</f>
        <v>0</v>
      </c>
      <c r="G87" s="40"/>
      <c r="H87" s="40"/>
      <c r="I87" s="32" t="s">
        <v>23</v>
      </c>
      <c r="J87" s="72">
        <f>IF(J16="","",J16)</f>
        <v>0</v>
      </c>
      <c r="K87" s="40"/>
      <c r="L87" s="145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145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5.15" customHeight="1">
      <c r="A89" s="38"/>
      <c r="B89" s="39"/>
      <c r="C89" s="32" t="s">
        <v>25</v>
      </c>
      <c r="D89" s="40"/>
      <c r="E89" s="40"/>
      <c r="F89" s="27">
        <f>E19</f>
        <v>0</v>
      </c>
      <c r="G89" s="40"/>
      <c r="H89" s="40"/>
      <c r="I89" s="32" t="s">
        <v>30</v>
      </c>
      <c r="J89" s="36">
        <f>E25</f>
        <v>0</v>
      </c>
      <c r="K89" s="40"/>
      <c r="L89" s="145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15.15" customHeight="1">
      <c r="A90" s="38"/>
      <c r="B90" s="39"/>
      <c r="C90" s="32" t="s">
        <v>28</v>
      </c>
      <c r="D90" s="40"/>
      <c r="E90" s="40"/>
      <c r="F90" s="27">
        <f>IF(E22="","",E22)</f>
        <v>0</v>
      </c>
      <c r="G90" s="40"/>
      <c r="H90" s="40"/>
      <c r="I90" s="32" t="s">
        <v>32</v>
      </c>
      <c r="J90" s="36">
        <f>E28</f>
        <v>0</v>
      </c>
      <c r="K90" s="40"/>
      <c r="L90" s="145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0.32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145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11" customFormat="1" ht="29.28" customHeight="1">
      <c r="A92" s="186"/>
      <c r="B92" s="187"/>
      <c r="C92" s="188" t="s">
        <v>143</v>
      </c>
      <c r="D92" s="189" t="s">
        <v>55</v>
      </c>
      <c r="E92" s="189" t="s">
        <v>51</v>
      </c>
      <c r="F92" s="189" t="s">
        <v>52</v>
      </c>
      <c r="G92" s="189" t="s">
        <v>144</v>
      </c>
      <c r="H92" s="189" t="s">
        <v>145</v>
      </c>
      <c r="I92" s="189" t="s">
        <v>146</v>
      </c>
      <c r="J92" s="190" t="s">
        <v>138</v>
      </c>
      <c r="K92" s="191" t="s">
        <v>147</v>
      </c>
      <c r="L92" s="192"/>
      <c r="M92" s="92" t="s">
        <v>19</v>
      </c>
      <c r="N92" s="93" t="s">
        <v>40</v>
      </c>
      <c r="O92" s="93" t="s">
        <v>148</v>
      </c>
      <c r="P92" s="93" t="s">
        <v>149</v>
      </c>
      <c r="Q92" s="93" t="s">
        <v>150</v>
      </c>
      <c r="R92" s="93" t="s">
        <v>151</v>
      </c>
      <c r="S92" s="93" t="s">
        <v>152</v>
      </c>
      <c r="T92" s="94" t="s">
        <v>153</v>
      </c>
      <c r="U92" s="186"/>
      <c r="V92" s="186"/>
      <c r="W92" s="186"/>
      <c r="X92" s="186"/>
      <c r="Y92" s="186"/>
      <c r="Z92" s="186"/>
      <c r="AA92" s="186"/>
      <c r="AB92" s="186"/>
      <c r="AC92" s="186"/>
      <c r="AD92" s="186"/>
      <c r="AE92" s="186"/>
    </row>
    <row r="93" s="2" customFormat="1" ht="22.8" customHeight="1">
      <c r="A93" s="38"/>
      <c r="B93" s="39"/>
      <c r="C93" s="99" t="s">
        <v>154</v>
      </c>
      <c r="D93" s="40"/>
      <c r="E93" s="40"/>
      <c r="F93" s="40"/>
      <c r="G93" s="40"/>
      <c r="H93" s="40"/>
      <c r="I93" s="40"/>
      <c r="J93" s="193">
        <f>BK93</f>
        <v>0</v>
      </c>
      <c r="K93" s="40"/>
      <c r="L93" s="44"/>
      <c r="M93" s="95"/>
      <c r="N93" s="194"/>
      <c r="O93" s="96"/>
      <c r="P93" s="195">
        <f>P94</f>
        <v>0</v>
      </c>
      <c r="Q93" s="96"/>
      <c r="R93" s="195">
        <f>R94</f>
        <v>0</v>
      </c>
      <c r="S93" s="96"/>
      <c r="T93" s="196">
        <f>T94</f>
        <v>0</v>
      </c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T93" s="17" t="s">
        <v>69</v>
      </c>
      <c r="AU93" s="17" t="s">
        <v>139</v>
      </c>
      <c r="BK93" s="197">
        <f>BK94</f>
        <v>0</v>
      </c>
    </row>
    <row r="94" s="12" customFormat="1" ht="25.92" customHeight="1">
      <c r="A94" s="12"/>
      <c r="B94" s="198"/>
      <c r="C94" s="199"/>
      <c r="D94" s="200" t="s">
        <v>69</v>
      </c>
      <c r="E94" s="201" t="s">
        <v>155</v>
      </c>
      <c r="F94" s="201" t="s">
        <v>156</v>
      </c>
      <c r="G94" s="199"/>
      <c r="H94" s="199"/>
      <c r="I94" s="202"/>
      <c r="J94" s="203">
        <f>BK94</f>
        <v>0</v>
      </c>
      <c r="K94" s="199"/>
      <c r="L94" s="204"/>
      <c r="M94" s="205"/>
      <c r="N94" s="206"/>
      <c r="O94" s="206"/>
      <c r="P94" s="207">
        <f>P95</f>
        <v>0</v>
      </c>
      <c r="Q94" s="206"/>
      <c r="R94" s="207">
        <f>R95</f>
        <v>0</v>
      </c>
      <c r="S94" s="206"/>
      <c r="T94" s="208">
        <f>T95</f>
        <v>0</v>
      </c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R94" s="209" t="s">
        <v>77</v>
      </c>
      <c r="AT94" s="210" t="s">
        <v>69</v>
      </c>
      <c r="AU94" s="210" t="s">
        <v>70</v>
      </c>
      <c r="AY94" s="209" t="s">
        <v>157</v>
      </c>
      <c r="BK94" s="211">
        <f>BK95</f>
        <v>0</v>
      </c>
    </row>
    <row r="95" s="12" customFormat="1" ht="22.8" customHeight="1">
      <c r="A95" s="12"/>
      <c r="B95" s="198"/>
      <c r="C95" s="199"/>
      <c r="D95" s="200" t="s">
        <v>69</v>
      </c>
      <c r="E95" s="212" t="s">
        <v>158</v>
      </c>
      <c r="F95" s="212" t="s">
        <v>159</v>
      </c>
      <c r="G95" s="199"/>
      <c r="H95" s="199"/>
      <c r="I95" s="202"/>
      <c r="J95" s="213">
        <f>BK95</f>
        <v>0</v>
      </c>
      <c r="K95" s="199"/>
      <c r="L95" s="204"/>
      <c r="M95" s="205"/>
      <c r="N95" s="206"/>
      <c r="O95" s="206"/>
      <c r="P95" s="207">
        <f>SUM(P96:P133)</f>
        <v>0</v>
      </c>
      <c r="Q95" s="206"/>
      <c r="R95" s="207">
        <f>SUM(R96:R133)</f>
        <v>0</v>
      </c>
      <c r="S95" s="206"/>
      <c r="T95" s="208">
        <f>SUM(T96:T133)</f>
        <v>0</v>
      </c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R95" s="209" t="s">
        <v>77</v>
      </c>
      <c r="AT95" s="210" t="s">
        <v>69</v>
      </c>
      <c r="AU95" s="210" t="s">
        <v>77</v>
      </c>
      <c r="AY95" s="209" t="s">
        <v>157</v>
      </c>
      <c r="BK95" s="211">
        <f>SUM(BK96:BK133)</f>
        <v>0</v>
      </c>
    </row>
    <row r="96" s="2" customFormat="1" ht="66.75" customHeight="1">
      <c r="A96" s="38"/>
      <c r="B96" s="39"/>
      <c r="C96" s="214" t="s">
        <v>77</v>
      </c>
      <c r="D96" s="214" t="s">
        <v>160</v>
      </c>
      <c r="E96" s="215" t="s">
        <v>161</v>
      </c>
      <c r="F96" s="216" t="s">
        <v>162</v>
      </c>
      <c r="G96" s="217" t="s">
        <v>163</v>
      </c>
      <c r="H96" s="218">
        <v>3.5499999999999998</v>
      </c>
      <c r="I96" s="219"/>
      <c r="J96" s="220">
        <f>ROUND(I96*H96,2)</f>
        <v>0</v>
      </c>
      <c r="K96" s="221"/>
      <c r="L96" s="44"/>
      <c r="M96" s="222" t="s">
        <v>19</v>
      </c>
      <c r="N96" s="223" t="s">
        <v>41</v>
      </c>
      <c r="O96" s="84"/>
      <c r="P96" s="224">
        <f>O96*H96</f>
        <v>0</v>
      </c>
      <c r="Q96" s="224">
        <v>0</v>
      </c>
      <c r="R96" s="224">
        <f>Q96*H96</f>
        <v>0</v>
      </c>
      <c r="S96" s="224">
        <v>0</v>
      </c>
      <c r="T96" s="225">
        <f>S96*H96</f>
        <v>0</v>
      </c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R96" s="226" t="s">
        <v>164</v>
      </c>
      <c r="AT96" s="226" t="s">
        <v>160</v>
      </c>
      <c r="AU96" s="226" t="s">
        <v>79</v>
      </c>
      <c r="AY96" s="17" t="s">
        <v>157</v>
      </c>
      <c r="BE96" s="227">
        <f>IF(N96="základní",J96,0)</f>
        <v>0</v>
      </c>
      <c r="BF96" s="227">
        <f>IF(N96="snížená",J96,0)</f>
        <v>0</v>
      </c>
      <c r="BG96" s="227">
        <f>IF(N96="zákl. přenesená",J96,0)</f>
        <v>0</v>
      </c>
      <c r="BH96" s="227">
        <f>IF(N96="sníž. přenesená",J96,0)</f>
        <v>0</v>
      </c>
      <c r="BI96" s="227">
        <f>IF(N96="nulová",J96,0)</f>
        <v>0</v>
      </c>
      <c r="BJ96" s="17" t="s">
        <v>77</v>
      </c>
      <c r="BK96" s="227">
        <f>ROUND(I96*H96,2)</f>
        <v>0</v>
      </c>
      <c r="BL96" s="17" t="s">
        <v>164</v>
      </c>
      <c r="BM96" s="226" t="s">
        <v>165</v>
      </c>
    </row>
    <row r="97" s="13" customFormat="1">
      <c r="A97" s="13"/>
      <c r="B97" s="228"/>
      <c r="C97" s="229"/>
      <c r="D97" s="230" t="s">
        <v>166</v>
      </c>
      <c r="E97" s="231" t="s">
        <v>19</v>
      </c>
      <c r="F97" s="232" t="s">
        <v>167</v>
      </c>
      <c r="G97" s="229"/>
      <c r="H97" s="231" t="s">
        <v>19</v>
      </c>
      <c r="I97" s="233"/>
      <c r="J97" s="229"/>
      <c r="K97" s="229"/>
      <c r="L97" s="234"/>
      <c r="M97" s="235"/>
      <c r="N97" s="236"/>
      <c r="O97" s="236"/>
      <c r="P97" s="236"/>
      <c r="Q97" s="236"/>
      <c r="R97" s="236"/>
      <c r="S97" s="236"/>
      <c r="T97" s="237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38" t="s">
        <v>166</v>
      </c>
      <c r="AU97" s="238" t="s">
        <v>79</v>
      </c>
      <c r="AV97" s="13" t="s">
        <v>77</v>
      </c>
      <c r="AW97" s="13" t="s">
        <v>31</v>
      </c>
      <c r="AX97" s="13" t="s">
        <v>70</v>
      </c>
      <c r="AY97" s="238" t="s">
        <v>157</v>
      </c>
    </row>
    <row r="98" s="14" customFormat="1">
      <c r="A98" s="14"/>
      <c r="B98" s="239"/>
      <c r="C98" s="240"/>
      <c r="D98" s="230" t="s">
        <v>166</v>
      </c>
      <c r="E98" s="241" t="s">
        <v>19</v>
      </c>
      <c r="F98" s="242" t="s">
        <v>168</v>
      </c>
      <c r="G98" s="240"/>
      <c r="H98" s="243">
        <v>3.5499999999999998</v>
      </c>
      <c r="I98" s="244"/>
      <c r="J98" s="240"/>
      <c r="K98" s="240"/>
      <c r="L98" s="245"/>
      <c r="M98" s="246"/>
      <c r="N98" s="247"/>
      <c r="O98" s="247"/>
      <c r="P98" s="247"/>
      <c r="Q98" s="247"/>
      <c r="R98" s="247"/>
      <c r="S98" s="247"/>
      <c r="T98" s="248"/>
      <c r="U98" s="14"/>
      <c r="V98" s="14"/>
      <c r="W98" s="14"/>
      <c r="X98" s="14"/>
      <c r="Y98" s="14"/>
      <c r="Z98" s="14"/>
      <c r="AA98" s="14"/>
      <c r="AB98" s="14"/>
      <c r="AC98" s="14"/>
      <c r="AD98" s="14"/>
      <c r="AE98" s="14"/>
      <c r="AT98" s="249" t="s">
        <v>166</v>
      </c>
      <c r="AU98" s="249" t="s">
        <v>79</v>
      </c>
      <c r="AV98" s="14" t="s">
        <v>79</v>
      </c>
      <c r="AW98" s="14" t="s">
        <v>31</v>
      </c>
      <c r="AX98" s="14" t="s">
        <v>70</v>
      </c>
      <c r="AY98" s="249" t="s">
        <v>157</v>
      </c>
    </row>
    <row r="99" s="15" customFormat="1">
      <c r="A99" s="15"/>
      <c r="B99" s="250"/>
      <c r="C99" s="251"/>
      <c r="D99" s="230" t="s">
        <v>166</v>
      </c>
      <c r="E99" s="252" t="s">
        <v>19</v>
      </c>
      <c r="F99" s="253" t="s">
        <v>169</v>
      </c>
      <c r="G99" s="251"/>
      <c r="H99" s="254">
        <v>3.5499999999999998</v>
      </c>
      <c r="I99" s="255"/>
      <c r="J99" s="251"/>
      <c r="K99" s="251"/>
      <c r="L99" s="256"/>
      <c r="M99" s="257"/>
      <c r="N99" s="258"/>
      <c r="O99" s="258"/>
      <c r="P99" s="258"/>
      <c r="Q99" s="258"/>
      <c r="R99" s="258"/>
      <c r="S99" s="258"/>
      <c r="T99" s="259"/>
      <c r="U99" s="15"/>
      <c r="V99" s="15"/>
      <c r="W99" s="15"/>
      <c r="X99" s="15"/>
      <c r="Y99" s="15"/>
      <c r="Z99" s="15"/>
      <c r="AA99" s="15"/>
      <c r="AB99" s="15"/>
      <c r="AC99" s="15"/>
      <c r="AD99" s="15"/>
      <c r="AE99" s="15"/>
      <c r="AT99" s="260" t="s">
        <v>166</v>
      </c>
      <c r="AU99" s="260" t="s">
        <v>79</v>
      </c>
      <c r="AV99" s="15" t="s">
        <v>164</v>
      </c>
      <c r="AW99" s="15" t="s">
        <v>31</v>
      </c>
      <c r="AX99" s="15" t="s">
        <v>77</v>
      </c>
      <c r="AY99" s="260" t="s">
        <v>157</v>
      </c>
    </row>
    <row r="100" s="2" customFormat="1" ht="21.75" customHeight="1">
      <c r="A100" s="38"/>
      <c r="B100" s="39"/>
      <c r="C100" s="214" t="s">
        <v>79</v>
      </c>
      <c r="D100" s="214" t="s">
        <v>160</v>
      </c>
      <c r="E100" s="215" t="s">
        <v>170</v>
      </c>
      <c r="F100" s="216" t="s">
        <v>171</v>
      </c>
      <c r="G100" s="217" t="s">
        <v>163</v>
      </c>
      <c r="H100" s="218">
        <v>3.5499999999999998</v>
      </c>
      <c r="I100" s="219"/>
      <c r="J100" s="220">
        <f>ROUND(I100*H100,2)</f>
        <v>0</v>
      </c>
      <c r="K100" s="221"/>
      <c r="L100" s="44"/>
      <c r="M100" s="222" t="s">
        <v>19</v>
      </c>
      <c r="N100" s="223" t="s">
        <v>41</v>
      </c>
      <c r="O100" s="84"/>
      <c r="P100" s="224">
        <f>O100*H100</f>
        <v>0</v>
      </c>
      <c r="Q100" s="224">
        <v>0</v>
      </c>
      <c r="R100" s="224">
        <f>Q100*H100</f>
        <v>0</v>
      </c>
      <c r="S100" s="224">
        <v>0</v>
      </c>
      <c r="T100" s="225">
        <f>S100*H100</f>
        <v>0</v>
      </c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R100" s="226" t="s">
        <v>164</v>
      </c>
      <c r="AT100" s="226" t="s">
        <v>160</v>
      </c>
      <c r="AU100" s="226" t="s">
        <v>79</v>
      </c>
      <c r="AY100" s="17" t="s">
        <v>157</v>
      </c>
      <c r="BE100" s="227">
        <f>IF(N100="základní",J100,0)</f>
        <v>0</v>
      </c>
      <c r="BF100" s="227">
        <f>IF(N100="snížená",J100,0)</f>
        <v>0</v>
      </c>
      <c r="BG100" s="227">
        <f>IF(N100="zákl. přenesená",J100,0)</f>
        <v>0</v>
      </c>
      <c r="BH100" s="227">
        <f>IF(N100="sníž. přenesená",J100,0)</f>
        <v>0</v>
      </c>
      <c r="BI100" s="227">
        <f>IF(N100="nulová",J100,0)</f>
        <v>0</v>
      </c>
      <c r="BJ100" s="17" t="s">
        <v>77</v>
      </c>
      <c r="BK100" s="227">
        <f>ROUND(I100*H100,2)</f>
        <v>0</v>
      </c>
      <c r="BL100" s="17" t="s">
        <v>164</v>
      </c>
      <c r="BM100" s="226" t="s">
        <v>172</v>
      </c>
    </row>
    <row r="101" s="2" customFormat="1" ht="33" customHeight="1">
      <c r="A101" s="38"/>
      <c r="B101" s="39"/>
      <c r="C101" s="214" t="s">
        <v>85</v>
      </c>
      <c r="D101" s="214" t="s">
        <v>160</v>
      </c>
      <c r="E101" s="215" t="s">
        <v>173</v>
      </c>
      <c r="F101" s="216" t="s">
        <v>174</v>
      </c>
      <c r="G101" s="217" t="s">
        <v>175</v>
      </c>
      <c r="H101" s="218">
        <v>330</v>
      </c>
      <c r="I101" s="219"/>
      <c r="J101" s="220">
        <f>ROUND(I101*H101,2)</f>
        <v>0</v>
      </c>
      <c r="K101" s="221"/>
      <c r="L101" s="44"/>
      <c r="M101" s="222" t="s">
        <v>19</v>
      </c>
      <c r="N101" s="223" t="s">
        <v>41</v>
      </c>
      <c r="O101" s="84"/>
      <c r="P101" s="224">
        <f>O101*H101</f>
        <v>0</v>
      </c>
      <c r="Q101" s="224">
        <v>0</v>
      </c>
      <c r="R101" s="224">
        <f>Q101*H101</f>
        <v>0</v>
      </c>
      <c r="S101" s="224">
        <v>0</v>
      </c>
      <c r="T101" s="225">
        <f>S101*H101</f>
        <v>0</v>
      </c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R101" s="226" t="s">
        <v>164</v>
      </c>
      <c r="AT101" s="226" t="s">
        <v>160</v>
      </c>
      <c r="AU101" s="226" t="s">
        <v>79</v>
      </c>
      <c r="AY101" s="17" t="s">
        <v>157</v>
      </c>
      <c r="BE101" s="227">
        <f>IF(N101="základní",J101,0)</f>
        <v>0</v>
      </c>
      <c r="BF101" s="227">
        <f>IF(N101="snížená",J101,0)</f>
        <v>0</v>
      </c>
      <c r="BG101" s="227">
        <f>IF(N101="zákl. přenesená",J101,0)</f>
        <v>0</v>
      </c>
      <c r="BH101" s="227">
        <f>IF(N101="sníž. přenesená",J101,0)</f>
        <v>0</v>
      </c>
      <c r="BI101" s="227">
        <f>IF(N101="nulová",J101,0)</f>
        <v>0</v>
      </c>
      <c r="BJ101" s="17" t="s">
        <v>77</v>
      </c>
      <c r="BK101" s="227">
        <f>ROUND(I101*H101,2)</f>
        <v>0</v>
      </c>
      <c r="BL101" s="17" t="s">
        <v>164</v>
      </c>
      <c r="BM101" s="226" t="s">
        <v>176</v>
      </c>
    </row>
    <row r="102" s="14" customFormat="1">
      <c r="A102" s="14"/>
      <c r="B102" s="239"/>
      <c r="C102" s="240"/>
      <c r="D102" s="230" t="s">
        <v>166</v>
      </c>
      <c r="E102" s="241" t="s">
        <v>19</v>
      </c>
      <c r="F102" s="242" t="s">
        <v>177</v>
      </c>
      <c r="G102" s="240"/>
      <c r="H102" s="243">
        <v>330</v>
      </c>
      <c r="I102" s="244"/>
      <c r="J102" s="240"/>
      <c r="K102" s="240"/>
      <c r="L102" s="245"/>
      <c r="M102" s="246"/>
      <c r="N102" s="247"/>
      <c r="O102" s="247"/>
      <c r="P102" s="247"/>
      <c r="Q102" s="247"/>
      <c r="R102" s="247"/>
      <c r="S102" s="247"/>
      <c r="T102" s="248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T102" s="249" t="s">
        <v>166</v>
      </c>
      <c r="AU102" s="249" t="s">
        <v>79</v>
      </c>
      <c r="AV102" s="14" t="s">
        <v>79</v>
      </c>
      <c r="AW102" s="14" t="s">
        <v>31</v>
      </c>
      <c r="AX102" s="14" t="s">
        <v>77</v>
      </c>
      <c r="AY102" s="249" t="s">
        <v>157</v>
      </c>
    </row>
    <row r="103" s="2" customFormat="1" ht="16.5" customHeight="1">
      <c r="A103" s="38"/>
      <c r="B103" s="39"/>
      <c r="C103" s="261" t="s">
        <v>164</v>
      </c>
      <c r="D103" s="261" t="s">
        <v>178</v>
      </c>
      <c r="E103" s="262" t="s">
        <v>179</v>
      </c>
      <c r="F103" s="263" t="s">
        <v>180</v>
      </c>
      <c r="G103" s="264" t="s">
        <v>181</v>
      </c>
      <c r="H103" s="265">
        <v>528</v>
      </c>
      <c r="I103" s="266"/>
      <c r="J103" s="267">
        <f>ROUND(I103*H103,2)</f>
        <v>0</v>
      </c>
      <c r="K103" s="268"/>
      <c r="L103" s="269"/>
      <c r="M103" s="270" t="s">
        <v>19</v>
      </c>
      <c r="N103" s="271" t="s">
        <v>41</v>
      </c>
      <c r="O103" s="84"/>
      <c r="P103" s="224">
        <f>O103*H103</f>
        <v>0</v>
      </c>
      <c r="Q103" s="224">
        <v>1</v>
      </c>
      <c r="R103" s="224">
        <f>Q103*H103</f>
        <v>0</v>
      </c>
      <c r="S103" s="224">
        <v>0</v>
      </c>
      <c r="T103" s="225">
        <f>S103*H103</f>
        <v>0</v>
      </c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R103" s="226" t="s">
        <v>182</v>
      </c>
      <c r="AT103" s="226" t="s">
        <v>178</v>
      </c>
      <c r="AU103" s="226" t="s">
        <v>79</v>
      </c>
      <c r="AY103" s="17" t="s">
        <v>157</v>
      </c>
      <c r="BE103" s="227">
        <f>IF(N103="základní",J103,0)</f>
        <v>0</v>
      </c>
      <c r="BF103" s="227">
        <f>IF(N103="snížená",J103,0)</f>
        <v>0</v>
      </c>
      <c r="BG103" s="227">
        <f>IF(N103="zákl. přenesená",J103,0)</f>
        <v>0</v>
      </c>
      <c r="BH103" s="227">
        <f>IF(N103="sníž. přenesená",J103,0)</f>
        <v>0</v>
      </c>
      <c r="BI103" s="227">
        <f>IF(N103="nulová",J103,0)</f>
        <v>0</v>
      </c>
      <c r="BJ103" s="17" t="s">
        <v>77</v>
      </c>
      <c r="BK103" s="227">
        <f>ROUND(I103*H103,2)</f>
        <v>0</v>
      </c>
      <c r="BL103" s="17" t="s">
        <v>164</v>
      </c>
      <c r="BM103" s="226" t="s">
        <v>183</v>
      </c>
    </row>
    <row r="104" s="14" customFormat="1">
      <c r="A104" s="14"/>
      <c r="B104" s="239"/>
      <c r="C104" s="240"/>
      <c r="D104" s="230" t="s">
        <v>166</v>
      </c>
      <c r="E104" s="241" t="s">
        <v>19</v>
      </c>
      <c r="F104" s="242" t="s">
        <v>184</v>
      </c>
      <c r="G104" s="240"/>
      <c r="H104" s="243">
        <v>528</v>
      </c>
      <c r="I104" s="244"/>
      <c r="J104" s="240"/>
      <c r="K104" s="240"/>
      <c r="L104" s="245"/>
      <c r="M104" s="246"/>
      <c r="N104" s="247"/>
      <c r="O104" s="247"/>
      <c r="P104" s="247"/>
      <c r="Q104" s="247"/>
      <c r="R104" s="247"/>
      <c r="S104" s="247"/>
      <c r="T104" s="248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T104" s="249" t="s">
        <v>166</v>
      </c>
      <c r="AU104" s="249" t="s">
        <v>79</v>
      </c>
      <c r="AV104" s="14" t="s">
        <v>79</v>
      </c>
      <c r="AW104" s="14" t="s">
        <v>31</v>
      </c>
      <c r="AX104" s="14" t="s">
        <v>77</v>
      </c>
      <c r="AY104" s="249" t="s">
        <v>157</v>
      </c>
    </row>
    <row r="105" s="2" customFormat="1" ht="78" customHeight="1">
      <c r="A105" s="38"/>
      <c r="B105" s="39"/>
      <c r="C105" s="214" t="s">
        <v>158</v>
      </c>
      <c r="D105" s="214" t="s">
        <v>160</v>
      </c>
      <c r="E105" s="215" t="s">
        <v>185</v>
      </c>
      <c r="F105" s="216" t="s">
        <v>186</v>
      </c>
      <c r="G105" s="217" t="s">
        <v>181</v>
      </c>
      <c r="H105" s="218">
        <v>528</v>
      </c>
      <c r="I105" s="219"/>
      <c r="J105" s="220">
        <f>ROUND(I105*H105,2)</f>
        <v>0</v>
      </c>
      <c r="K105" s="221"/>
      <c r="L105" s="44"/>
      <c r="M105" s="222" t="s">
        <v>19</v>
      </c>
      <c r="N105" s="223" t="s">
        <v>41</v>
      </c>
      <c r="O105" s="84"/>
      <c r="P105" s="224">
        <f>O105*H105</f>
        <v>0</v>
      </c>
      <c r="Q105" s="224">
        <v>0</v>
      </c>
      <c r="R105" s="224">
        <f>Q105*H105</f>
        <v>0</v>
      </c>
      <c r="S105" s="224">
        <v>0</v>
      </c>
      <c r="T105" s="225">
        <f>S105*H105</f>
        <v>0</v>
      </c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R105" s="226" t="s">
        <v>164</v>
      </c>
      <c r="AT105" s="226" t="s">
        <v>160</v>
      </c>
      <c r="AU105" s="226" t="s">
        <v>79</v>
      </c>
      <c r="AY105" s="17" t="s">
        <v>157</v>
      </c>
      <c r="BE105" s="227">
        <f>IF(N105="základní",J105,0)</f>
        <v>0</v>
      </c>
      <c r="BF105" s="227">
        <f>IF(N105="snížená",J105,0)</f>
        <v>0</v>
      </c>
      <c r="BG105" s="227">
        <f>IF(N105="zákl. přenesená",J105,0)</f>
        <v>0</v>
      </c>
      <c r="BH105" s="227">
        <f>IF(N105="sníž. přenesená",J105,0)</f>
        <v>0</v>
      </c>
      <c r="BI105" s="227">
        <f>IF(N105="nulová",J105,0)</f>
        <v>0</v>
      </c>
      <c r="BJ105" s="17" t="s">
        <v>77</v>
      </c>
      <c r="BK105" s="227">
        <f>ROUND(I105*H105,2)</f>
        <v>0</v>
      </c>
      <c r="BL105" s="17" t="s">
        <v>164</v>
      </c>
      <c r="BM105" s="226" t="s">
        <v>187</v>
      </c>
    </row>
    <row r="106" s="2" customFormat="1" ht="33" customHeight="1">
      <c r="A106" s="38"/>
      <c r="B106" s="39"/>
      <c r="C106" s="214" t="s">
        <v>188</v>
      </c>
      <c r="D106" s="214" t="s">
        <v>160</v>
      </c>
      <c r="E106" s="215" t="s">
        <v>189</v>
      </c>
      <c r="F106" s="216" t="s">
        <v>190</v>
      </c>
      <c r="G106" s="217" t="s">
        <v>191</v>
      </c>
      <c r="H106" s="218">
        <v>250</v>
      </c>
      <c r="I106" s="219"/>
      <c r="J106" s="220">
        <f>ROUND(I106*H106,2)</f>
        <v>0</v>
      </c>
      <c r="K106" s="221"/>
      <c r="L106" s="44"/>
      <c r="M106" s="222" t="s">
        <v>19</v>
      </c>
      <c r="N106" s="223" t="s">
        <v>41</v>
      </c>
      <c r="O106" s="84"/>
      <c r="P106" s="224">
        <f>O106*H106</f>
        <v>0</v>
      </c>
      <c r="Q106" s="224">
        <v>0</v>
      </c>
      <c r="R106" s="224">
        <f>Q106*H106</f>
        <v>0</v>
      </c>
      <c r="S106" s="224">
        <v>0</v>
      </c>
      <c r="T106" s="225">
        <f>S106*H106</f>
        <v>0</v>
      </c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R106" s="226" t="s">
        <v>164</v>
      </c>
      <c r="AT106" s="226" t="s">
        <v>160</v>
      </c>
      <c r="AU106" s="226" t="s">
        <v>79</v>
      </c>
      <c r="AY106" s="17" t="s">
        <v>157</v>
      </c>
      <c r="BE106" s="227">
        <f>IF(N106="základní",J106,0)</f>
        <v>0</v>
      </c>
      <c r="BF106" s="227">
        <f>IF(N106="snížená",J106,0)</f>
        <v>0</v>
      </c>
      <c r="BG106" s="227">
        <f>IF(N106="zákl. přenesená",J106,0)</f>
        <v>0</v>
      </c>
      <c r="BH106" s="227">
        <f>IF(N106="sníž. přenesená",J106,0)</f>
        <v>0</v>
      </c>
      <c r="BI106" s="227">
        <f>IF(N106="nulová",J106,0)</f>
        <v>0</v>
      </c>
      <c r="BJ106" s="17" t="s">
        <v>77</v>
      </c>
      <c r="BK106" s="227">
        <f>ROUND(I106*H106,2)</f>
        <v>0</v>
      </c>
      <c r="BL106" s="17" t="s">
        <v>164</v>
      </c>
      <c r="BM106" s="226" t="s">
        <v>192</v>
      </c>
    </row>
    <row r="107" s="2" customFormat="1" ht="33" customHeight="1">
      <c r="A107" s="38"/>
      <c r="B107" s="39"/>
      <c r="C107" s="214" t="s">
        <v>193</v>
      </c>
      <c r="D107" s="214" t="s">
        <v>160</v>
      </c>
      <c r="E107" s="215" t="s">
        <v>194</v>
      </c>
      <c r="F107" s="216" t="s">
        <v>195</v>
      </c>
      <c r="G107" s="217" t="s">
        <v>191</v>
      </c>
      <c r="H107" s="218">
        <v>5</v>
      </c>
      <c r="I107" s="219"/>
      <c r="J107" s="220">
        <f>ROUND(I107*H107,2)</f>
        <v>0</v>
      </c>
      <c r="K107" s="221"/>
      <c r="L107" s="44"/>
      <c r="M107" s="222" t="s">
        <v>19</v>
      </c>
      <c r="N107" s="223" t="s">
        <v>41</v>
      </c>
      <c r="O107" s="84"/>
      <c r="P107" s="224">
        <f>O107*H107</f>
        <v>0</v>
      </c>
      <c r="Q107" s="224">
        <v>0</v>
      </c>
      <c r="R107" s="224">
        <f>Q107*H107</f>
        <v>0</v>
      </c>
      <c r="S107" s="224">
        <v>0</v>
      </c>
      <c r="T107" s="225">
        <f>S107*H107</f>
        <v>0</v>
      </c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R107" s="226" t="s">
        <v>164</v>
      </c>
      <c r="AT107" s="226" t="s">
        <v>160</v>
      </c>
      <c r="AU107" s="226" t="s">
        <v>79</v>
      </c>
      <c r="AY107" s="17" t="s">
        <v>157</v>
      </c>
      <c r="BE107" s="227">
        <f>IF(N107="základní",J107,0)</f>
        <v>0</v>
      </c>
      <c r="BF107" s="227">
        <f>IF(N107="snížená",J107,0)</f>
        <v>0</v>
      </c>
      <c r="BG107" s="227">
        <f>IF(N107="zákl. přenesená",J107,0)</f>
        <v>0</v>
      </c>
      <c r="BH107" s="227">
        <f>IF(N107="sníž. přenesená",J107,0)</f>
        <v>0</v>
      </c>
      <c r="BI107" s="227">
        <f>IF(N107="nulová",J107,0)</f>
        <v>0</v>
      </c>
      <c r="BJ107" s="17" t="s">
        <v>77</v>
      </c>
      <c r="BK107" s="227">
        <f>ROUND(I107*H107,2)</f>
        <v>0</v>
      </c>
      <c r="BL107" s="17" t="s">
        <v>164</v>
      </c>
      <c r="BM107" s="226" t="s">
        <v>196</v>
      </c>
    </row>
    <row r="108" s="13" customFormat="1">
      <c r="A108" s="13"/>
      <c r="B108" s="228"/>
      <c r="C108" s="229"/>
      <c r="D108" s="230" t="s">
        <v>166</v>
      </c>
      <c r="E108" s="231" t="s">
        <v>19</v>
      </c>
      <c r="F108" s="232" t="s">
        <v>197</v>
      </c>
      <c r="G108" s="229"/>
      <c r="H108" s="231" t="s">
        <v>19</v>
      </c>
      <c r="I108" s="233"/>
      <c r="J108" s="229"/>
      <c r="K108" s="229"/>
      <c r="L108" s="234"/>
      <c r="M108" s="235"/>
      <c r="N108" s="236"/>
      <c r="O108" s="236"/>
      <c r="P108" s="236"/>
      <c r="Q108" s="236"/>
      <c r="R108" s="236"/>
      <c r="S108" s="236"/>
      <c r="T108" s="237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38" t="s">
        <v>166</v>
      </c>
      <c r="AU108" s="238" t="s">
        <v>79</v>
      </c>
      <c r="AV108" s="13" t="s">
        <v>77</v>
      </c>
      <c r="AW108" s="13" t="s">
        <v>31</v>
      </c>
      <c r="AX108" s="13" t="s">
        <v>70</v>
      </c>
      <c r="AY108" s="238" t="s">
        <v>157</v>
      </c>
    </row>
    <row r="109" s="14" customFormat="1">
      <c r="A109" s="14"/>
      <c r="B109" s="239"/>
      <c r="C109" s="240"/>
      <c r="D109" s="230" t="s">
        <v>166</v>
      </c>
      <c r="E109" s="241" t="s">
        <v>19</v>
      </c>
      <c r="F109" s="242" t="s">
        <v>158</v>
      </c>
      <c r="G109" s="240"/>
      <c r="H109" s="243">
        <v>5</v>
      </c>
      <c r="I109" s="244"/>
      <c r="J109" s="240"/>
      <c r="K109" s="240"/>
      <c r="L109" s="245"/>
      <c r="M109" s="246"/>
      <c r="N109" s="247"/>
      <c r="O109" s="247"/>
      <c r="P109" s="247"/>
      <c r="Q109" s="247"/>
      <c r="R109" s="247"/>
      <c r="S109" s="247"/>
      <c r="T109" s="248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249" t="s">
        <v>166</v>
      </c>
      <c r="AU109" s="249" t="s">
        <v>79</v>
      </c>
      <c r="AV109" s="14" t="s">
        <v>79</v>
      </c>
      <c r="AW109" s="14" t="s">
        <v>31</v>
      </c>
      <c r="AX109" s="14" t="s">
        <v>77</v>
      </c>
      <c r="AY109" s="249" t="s">
        <v>157</v>
      </c>
    </row>
    <row r="110" s="2" customFormat="1" ht="33" customHeight="1">
      <c r="A110" s="38"/>
      <c r="B110" s="39"/>
      <c r="C110" s="214" t="s">
        <v>182</v>
      </c>
      <c r="D110" s="214" t="s">
        <v>160</v>
      </c>
      <c r="E110" s="215" t="s">
        <v>198</v>
      </c>
      <c r="F110" s="216" t="s">
        <v>199</v>
      </c>
      <c r="G110" s="217" t="s">
        <v>191</v>
      </c>
      <c r="H110" s="218">
        <v>5</v>
      </c>
      <c r="I110" s="219"/>
      <c r="J110" s="220">
        <f>ROUND(I110*H110,2)</f>
        <v>0</v>
      </c>
      <c r="K110" s="221"/>
      <c r="L110" s="44"/>
      <c r="M110" s="222" t="s">
        <v>19</v>
      </c>
      <c r="N110" s="223" t="s">
        <v>41</v>
      </c>
      <c r="O110" s="84"/>
      <c r="P110" s="224">
        <f>O110*H110</f>
        <v>0</v>
      </c>
      <c r="Q110" s="224">
        <v>0</v>
      </c>
      <c r="R110" s="224">
        <f>Q110*H110</f>
        <v>0</v>
      </c>
      <c r="S110" s="224">
        <v>0</v>
      </c>
      <c r="T110" s="225">
        <f>S110*H110</f>
        <v>0</v>
      </c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R110" s="226" t="s">
        <v>164</v>
      </c>
      <c r="AT110" s="226" t="s">
        <v>160</v>
      </c>
      <c r="AU110" s="226" t="s">
        <v>79</v>
      </c>
      <c r="AY110" s="17" t="s">
        <v>157</v>
      </c>
      <c r="BE110" s="227">
        <f>IF(N110="základní",J110,0)</f>
        <v>0</v>
      </c>
      <c r="BF110" s="227">
        <f>IF(N110="snížená",J110,0)</f>
        <v>0</v>
      </c>
      <c r="BG110" s="227">
        <f>IF(N110="zákl. přenesená",J110,0)</f>
        <v>0</v>
      </c>
      <c r="BH110" s="227">
        <f>IF(N110="sníž. přenesená",J110,0)</f>
        <v>0</v>
      </c>
      <c r="BI110" s="227">
        <f>IF(N110="nulová",J110,0)</f>
        <v>0</v>
      </c>
      <c r="BJ110" s="17" t="s">
        <v>77</v>
      </c>
      <c r="BK110" s="227">
        <f>ROUND(I110*H110,2)</f>
        <v>0</v>
      </c>
      <c r="BL110" s="17" t="s">
        <v>164</v>
      </c>
      <c r="BM110" s="226" t="s">
        <v>200</v>
      </c>
    </row>
    <row r="111" s="13" customFormat="1">
      <c r="A111" s="13"/>
      <c r="B111" s="228"/>
      <c r="C111" s="229"/>
      <c r="D111" s="230" t="s">
        <v>166</v>
      </c>
      <c r="E111" s="231" t="s">
        <v>19</v>
      </c>
      <c r="F111" s="232" t="s">
        <v>197</v>
      </c>
      <c r="G111" s="229"/>
      <c r="H111" s="231" t="s">
        <v>19</v>
      </c>
      <c r="I111" s="233"/>
      <c r="J111" s="229"/>
      <c r="K111" s="229"/>
      <c r="L111" s="234"/>
      <c r="M111" s="235"/>
      <c r="N111" s="236"/>
      <c r="O111" s="236"/>
      <c r="P111" s="236"/>
      <c r="Q111" s="236"/>
      <c r="R111" s="236"/>
      <c r="S111" s="236"/>
      <c r="T111" s="237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38" t="s">
        <v>166</v>
      </c>
      <c r="AU111" s="238" t="s">
        <v>79</v>
      </c>
      <c r="AV111" s="13" t="s">
        <v>77</v>
      </c>
      <c r="AW111" s="13" t="s">
        <v>31</v>
      </c>
      <c r="AX111" s="13" t="s">
        <v>70</v>
      </c>
      <c r="AY111" s="238" t="s">
        <v>157</v>
      </c>
    </row>
    <row r="112" s="14" customFormat="1">
      <c r="A112" s="14"/>
      <c r="B112" s="239"/>
      <c r="C112" s="240"/>
      <c r="D112" s="230" t="s">
        <v>166</v>
      </c>
      <c r="E112" s="241" t="s">
        <v>19</v>
      </c>
      <c r="F112" s="242" t="s">
        <v>158</v>
      </c>
      <c r="G112" s="240"/>
      <c r="H112" s="243">
        <v>5</v>
      </c>
      <c r="I112" s="244"/>
      <c r="J112" s="240"/>
      <c r="K112" s="240"/>
      <c r="L112" s="245"/>
      <c r="M112" s="246"/>
      <c r="N112" s="247"/>
      <c r="O112" s="247"/>
      <c r="P112" s="247"/>
      <c r="Q112" s="247"/>
      <c r="R112" s="247"/>
      <c r="S112" s="247"/>
      <c r="T112" s="248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T112" s="249" t="s">
        <v>166</v>
      </c>
      <c r="AU112" s="249" t="s">
        <v>79</v>
      </c>
      <c r="AV112" s="14" t="s">
        <v>79</v>
      </c>
      <c r="AW112" s="14" t="s">
        <v>31</v>
      </c>
      <c r="AX112" s="14" t="s">
        <v>77</v>
      </c>
      <c r="AY112" s="249" t="s">
        <v>157</v>
      </c>
    </row>
    <row r="113" s="2" customFormat="1" ht="21.75" customHeight="1">
      <c r="A113" s="38"/>
      <c r="B113" s="39"/>
      <c r="C113" s="214" t="s">
        <v>201</v>
      </c>
      <c r="D113" s="214" t="s">
        <v>160</v>
      </c>
      <c r="E113" s="215" t="s">
        <v>202</v>
      </c>
      <c r="F113" s="216" t="s">
        <v>203</v>
      </c>
      <c r="G113" s="217" t="s">
        <v>191</v>
      </c>
      <c r="H113" s="218">
        <v>6</v>
      </c>
      <c r="I113" s="219"/>
      <c r="J113" s="220">
        <f>ROUND(I113*H113,2)</f>
        <v>0</v>
      </c>
      <c r="K113" s="221"/>
      <c r="L113" s="44"/>
      <c r="M113" s="222" t="s">
        <v>19</v>
      </c>
      <c r="N113" s="223" t="s">
        <v>41</v>
      </c>
      <c r="O113" s="84"/>
      <c r="P113" s="224">
        <f>O113*H113</f>
        <v>0</v>
      </c>
      <c r="Q113" s="224">
        <v>0</v>
      </c>
      <c r="R113" s="224">
        <f>Q113*H113</f>
        <v>0</v>
      </c>
      <c r="S113" s="224">
        <v>0</v>
      </c>
      <c r="T113" s="225">
        <f>S113*H113</f>
        <v>0</v>
      </c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R113" s="226" t="s">
        <v>164</v>
      </c>
      <c r="AT113" s="226" t="s">
        <v>160</v>
      </c>
      <c r="AU113" s="226" t="s">
        <v>79</v>
      </c>
      <c r="AY113" s="17" t="s">
        <v>157</v>
      </c>
      <c r="BE113" s="227">
        <f>IF(N113="základní",J113,0)</f>
        <v>0</v>
      </c>
      <c r="BF113" s="227">
        <f>IF(N113="snížená",J113,0)</f>
        <v>0</v>
      </c>
      <c r="BG113" s="227">
        <f>IF(N113="zákl. přenesená",J113,0)</f>
        <v>0</v>
      </c>
      <c r="BH113" s="227">
        <f>IF(N113="sníž. přenesená",J113,0)</f>
        <v>0</v>
      </c>
      <c r="BI113" s="227">
        <f>IF(N113="nulová",J113,0)</f>
        <v>0</v>
      </c>
      <c r="BJ113" s="17" t="s">
        <v>77</v>
      </c>
      <c r="BK113" s="227">
        <f>ROUND(I113*H113,2)</f>
        <v>0</v>
      </c>
      <c r="BL113" s="17" t="s">
        <v>164</v>
      </c>
      <c r="BM113" s="226" t="s">
        <v>204</v>
      </c>
    </row>
    <row r="114" s="13" customFormat="1">
      <c r="A114" s="13"/>
      <c r="B114" s="228"/>
      <c r="C114" s="229"/>
      <c r="D114" s="230" t="s">
        <v>166</v>
      </c>
      <c r="E114" s="231" t="s">
        <v>19</v>
      </c>
      <c r="F114" s="232" t="s">
        <v>205</v>
      </c>
      <c r="G114" s="229"/>
      <c r="H114" s="231" t="s">
        <v>19</v>
      </c>
      <c r="I114" s="233"/>
      <c r="J114" s="229"/>
      <c r="K114" s="229"/>
      <c r="L114" s="234"/>
      <c r="M114" s="235"/>
      <c r="N114" s="236"/>
      <c r="O114" s="236"/>
      <c r="P114" s="236"/>
      <c r="Q114" s="236"/>
      <c r="R114" s="236"/>
      <c r="S114" s="236"/>
      <c r="T114" s="237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38" t="s">
        <v>166</v>
      </c>
      <c r="AU114" s="238" t="s">
        <v>79</v>
      </c>
      <c r="AV114" s="13" t="s">
        <v>77</v>
      </c>
      <c r="AW114" s="13" t="s">
        <v>31</v>
      </c>
      <c r="AX114" s="13" t="s">
        <v>70</v>
      </c>
      <c r="AY114" s="238" t="s">
        <v>157</v>
      </c>
    </row>
    <row r="115" s="14" customFormat="1">
      <c r="A115" s="14"/>
      <c r="B115" s="239"/>
      <c r="C115" s="240"/>
      <c r="D115" s="230" t="s">
        <v>166</v>
      </c>
      <c r="E115" s="241" t="s">
        <v>19</v>
      </c>
      <c r="F115" s="242" t="s">
        <v>188</v>
      </c>
      <c r="G115" s="240"/>
      <c r="H115" s="243">
        <v>6</v>
      </c>
      <c r="I115" s="244"/>
      <c r="J115" s="240"/>
      <c r="K115" s="240"/>
      <c r="L115" s="245"/>
      <c r="M115" s="246"/>
      <c r="N115" s="247"/>
      <c r="O115" s="247"/>
      <c r="P115" s="247"/>
      <c r="Q115" s="247"/>
      <c r="R115" s="247"/>
      <c r="S115" s="247"/>
      <c r="T115" s="248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249" t="s">
        <v>166</v>
      </c>
      <c r="AU115" s="249" t="s">
        <v>79</v>
      </c>
      <c r="AV115" s="14" t="s">
        <v>79</v>
      </c>
      <c r="AW115" s="14" t="s">
        <v>31</v>
      </c>
      <c r="AX115" s="14" t="s">
        <v>77</v>
      </c>
      <c r="AY115" s="249" t="s">
        <v>157</v>
      </c>
    </row>
    <row r="116" s="2" customFormat="1" ht="33" customHeight="1">
      <c r="A116" s="38"/>
      <c r="B116" s="39"/>
      <c r="C116" s="214" t="s">
        <v>111</v>
      </c>
      <c r="D116" s="214" t="s">
        <v>160</v>
      </c>
      <c r="E116" s="215" t="s">
        <v>206</v>
      </c>
      <c r="F116" s="216" t="s">
        <v>207</v>
      </c>
      <c r="G116" s="217" t="s">
        <v>191</v>
      </c>
      <c r="H116" s="218">
        <v>6</v>
      </c>
      <c r="I116" s="219"/>
      <c r="J116" s="220">
        <f>ROUND(I116*H116,2)</f>
        <v>0</v>
      </c>
      <c r="K116" s="221"/>
      <c r="L116" s="44"/>
      <c r="M116" s="222" t="s">
        <v>19</v>
      </c>
      <c r="N116" s="223" t="s">
        <v>41</v>
      </c>
      <c r="O116" s="84"/>
      <c r="P116" s="224">
        <f>O116*H116</f>
        <v>0</v>
      </c>
      <c r="Q116" s="224">
        <v>0</v>
      </c>
      <c r="R116" s="224">
        <f>Q116*H116</f>
        <v>0</v>
      </c>
      <c r="S116" s="224">
        <v>0</v>
      </c>
      <c r="T116" s="225">
        <f>S116*H116</f>
        <v>0</v>
      </c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R116" s="226" t="s">
        <v>164</v>
      </c>
      <c r="AT116" s="226" t="s">
        <v>160</v>
      </c>
      <c r="AU116" s="226" t="s">
        <v>79</v>
      </c>
      <c r="AY116" s="17" t="s">
        <v>157</v>
      </c>
      <c r="BE116" s="227">
        <f>IF(N116="základní",J116,0)</f>
        <v>0</v>
      </c>
      <c r="BF116" s="227">
        <f>IF(N116="snížená",J116,0)</f>
        <v>0</v>
      </c>
      <c r="BG116" s="227">
        <f>IF(N116="zákl. přenesená",J116,0)</f>
        <v>0</v>
      </c>
      <c r="BH116" s="227">
        <f>IF(N116="sníž. přenesená",J116,0)</f>
        <v>0</v>
      </c>
      <c r="BI116" s="227">
        <f>IF(N116="nulová",J116,0)</f>
        <v>0</v>
      </c>
      <c r="BJ116" s="17" t="s">
        <v>77</v>
      </c>
      <c r="BK116" s="227">
        <f>ROUND(I116*H116,2)</f>
        <v>0</v>
      </c>
      <c r="BL116" s="17" t="s">
        <v>164</v>
      </c>
      <c r="BM116" s="226" t="s">
        <v>208</v>
      </c>
    </row>
    <row r="117" s="13" customFormat="1">
      <c r="A117" s="13"/>
      <c r="B117" s="228"/>
      <c r="C117" s="229"/>
      <c r="D117" s="230" t="s">
        <v>166</v>
      </c>
      <c r="E117" s="231" t="s">
        <v>19</v>
      </c>
      <c r="F117" s="232" t="s">
        <v>205</v>
      </c>
      <c r="G117" s="229"/>
      <c r="H117" s="231" t="s">
        <v>19</v>
      </c>
      <c r="I117" s="233"/>
      <c r="J117" s="229"/>
      <c r="K117" s="229"/>
      <c r="L117" s="234"/>
      <c r="M117" s="235"/>
      <c r="N117" s="236"/>
      <c r="O117" s="236"/>
      <c r="P117" s="236"/>
      <c r="Q117" s="236"/>
      <c r="R117" s="236"/>
      <c r="S117" s="236"/>
      <c r="T117" s="237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38" t="s">
        <v>166</v>
      </c>
      <c r="AU117" s="238" t="s">
        <v>79</v>
      </c>
      <c r="AV117" s="13" t="s">
        <v>77</v>
      </c>
      <c r="AW117" s="13" t="s">
        <v>31</v>
      </c>
      <c r="AX117" s="13" t="s">
        <v>70</v>
      </c>
      <c r="AY117" s="238" t="s">
        <v>157</v>
      </c>
    </row>
    <row r="118" s="14" customFormat="1">
      <c r="A118" s="14"/>
      <c r="B118" s="239"/>
      <c r="C118" s="240"/>
      <c r="D118" s="230" t="s">
        <v>166</v>
      </c>
      <c r="E118" s="241" t="s">
        <v>19</v>
      </c>
      <c r="F118" s="242" t="s">
        <v>188</v>
      </c>
      <c r="G118" s="240"/>
      <c r="H118" s="243">
        <v>6</v>
      </c>
      <c r="I118" s="244"/>
      <c r="J118" s="240"/>
      <c r="K118" s="240"/>
      <c r="L118" s="245"/>
      <c r="M118" s="246"/>
      <c r="N118" s="247"/>
      <c r="O118" s="247"/>
      <c r="P118" s="247"/>
      <c r="Q118" s="247"/>
      <c r="R118" s="247"/>
      <c r="S118" s="247"/>
      <c r="T118" s="248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T118" s="249" t="s">
        <v>166</v>
      </c>
      <c r="AU118" s="249" t="s">
        <v>79</v>
      </c>
      <c r="AV118" s="14" t="s">
        <v>79</v>
      </c>
      <c r="AW118" s="14" t="s">
        <v>31</v>
      </c>
      <c r="AX118" s="14" t="s">
        <v>77</v>
      </c>
      <c r="AY118" s="249" t="s">
        <v>157</v>
      </c>
    </row>
    <row r="119" s="2" customFormat="1" ht="33" customHeight="1">
      <c r="A119" s="38"/>
      <c r="B119" s="39"/>
      <c r="C119" s="214" t="s">
        <v>209</v>
      </c>
      <c r="D119" s="214" t="s">
        <v>160</v>
      </c>
      <c r="E119" s="215" t="s">
        <v>210</v>
      </c>
      <c r="F119" s="216" t="s">
        <v>211</v>
      </c>
      <c r="G119" s="217" t="s">
        <v>212</v>
      </c>
      <c r="H119" s="218">
        <v>200</v>
      </c>
      <c r="I119" s="219"/>
      <c r="J119" s="220">
        <f>ROUND(I119*H119,2)</f>
        <v>0</v>
      </c>
      <c r="K119" s="221"/>
      <c r="L119" s="44"/>
      <c r="M119" s="222" t="s">
        <v>19</v>
      </c>
      <c r="N119" s="223" t="s">
        <v>41</v>
      </c>
      <c r="O119" s="84"/>
      <c r="P119" s="224">
        <f>O119*H119</f>
        <v>0</v>
      </c>
      <c r="Q119" s="224">
        <v>0</v>
      </c>
      <c r="R119" s="224">
        <f>Q119*H119</f>
        <v>0</v>
      </c>
      <c r="S119" s="224">
        <v>0</v>
      </c>
      <c r="T119" s="225">
        <f>S119*H119</f>
        <v>0</v>
      </c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R119" s="226" t="s">
        <v>164</v>
      </c>
      <c r="AT119" s="226" t="s">
        <v>160</v>
      </c>
      <c r="AU119" s="226" t="s">
        <v>79</v>
      </c>
      <c r="AY119" s="17" t="s">
        <v>157</v>
      </c>
      <c r="BE119" s="227">
        <f>IF(N119="základní",J119,0)</f>
        <v>0</v>
      </c>
      <c r="BF119" s="227">
        <f>IF(N119="snížená",J119,0)</f>
        <v>0</v>
      </c>
      <c r="BG119" s="227">
        <f>IF(N119="zákl. přenesená",J119,0)</f>
        <v>0</v>
      </c>
      <c r="BH119" s="227">
        <f>IF(N119="sníž. přenesená",J119,0)</f>
        <v>0</v>
      </c>
      <c r="BI119" s="227">
        <f>IF(N119="nulová",J119,0)</f>
        <v>0</v>
      </c>
      <c r="BJ119" s="17" t="s">
        <v>77</v>
      </c>
      <c r="BK119" s="227">
        <f>ROUND(I119*H119,2)</f>
        <v>0</v>
      </c>
      <c r="BL119" s="17" t="s">
        <v>164</v>
      </c>
      <c r="BM119" s="226" t="s">
        <v>213</v>
      </c>
    </row>
    <row r="120" s="13" customFormat="1">
      <c r="A120" s="13"/>
      <c r="B120" s="228"/>
      <c r="C120" s="229"/>
      <c r="D120" s="230" t="s">
        <v>166</v>
      </c>
      <c r="E120" s="231" t="s">
        <v>19</v>
      </c>
      <c r="F120" s="232" t="s">
        <v>214</v>
      </c>
      <c r="G120" s="229"/>
      <c r="H120" s="231" t="s">
        <v>19</v>
      </c>
      <c r="I120" s="233"/>
      <c r="J120" s="229"/>
      <c r="K120" s="229"/>
      <c r="L120" s="234"/>
      <c r="M120" s="235"/>
      <c r="N120" s="236"/>
      <c r="O120" s="236"/>
      <c r="P120" s="236"/>
      <c r="Q120" s="236"/>
      <c r="R120" s="236"/>
      <c r="S120" s="236"/>
      <c r="T120" s="237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38" t="s">
        <v>166</v>
      </c>
      <c r="AU120" s="238" t="s">
        <v>79</v>
      </c>
      <c r="AV120" s="13" t="s">
        <v>77</v>
      </c>
      <c r="AW120" s="13" t="s">
        <v>31</v>
      </c>
      <c r="AX120" s="13" t="s">
        <v>70</v>
      </c>
      <c r="AY120" s="238" t="s">
        <v>157</v>
      </c>
    </row>
    <row r="121" s="14" customFormat="1">
      <c r="A121" s="14"/>
      <c r="B121" s="239"/>
      <c r="C121" s="240"/>
      <c r="D121" s="230" t="s">
        <v>166</v>
      </c>
      <c r="E121" s="241" t="s">
        <v>19</v>
      </c>
      <c r="F121" s="242" t="s">
        <v>215</v>
      </c>
      <c r="G121" s="240"/>
      <c r="H121" s="243">
        <v>200</v>
      </c>
      <c r="I121" s="244"/>
      <c r="J121" s="240"/>
      <c r="K121" s="240"/>
      <c r="L121" s="245"/>
      <c r="M121" s="246"/>
      <c r="N121" s="247"/>
      <c r="O121" s="247"/>
      <c r="P121" s="247"/>
      <c r="Q121" s="247"/>
      <c r="R121" s="247"/>
      <c r="S121" s="247"/>
      <c r="T121" s="248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T121" s="249" t="s">
        <v>166</v>
      </c>
      <c r="AU121" s="249" t="s">
        <v>79</v>
      </c>
      <c r="AV121" s="14" t="s">
        <v>79</v>
      </c>
      <c r="AW121" s="14" t="s">
        <v>31</v>
      </c>
      <c r="AX121" s="14" t="s">
        <v>77</v>
      </c>
      <c r="AY121" s="249" t="s">
        <v>157</v>
      </c>
    </row>
    <row r="122" s="2" customFormat="1" ht="16.5" customHeight="1">
      <c r="A122" s="38"/>
      <c r="B122" s="39"/>
      <c r="C122" s="214" t="s">
        <v>216</v>
      </c>
      <c r="D122" s="214" t="s">
        <v>160</v>
      </c>
      <c r="E122" s="215" t="s">
        <v>217</v>
      </c>
      <c r="F122" s="216" t="s">
        <v>218</v>
      </c>
      <c r="G122" s="217" t="s">
        <v>212</v>
      </c>
      <c r="H122" s="218">
        <v>200</v>
      </c>
      <c r="I122" s="219"/>
      <c r="J122" s="220">
        <f>ROUND(I122*H122,2)</f>
        <v>0</v>
      </c>
      <c r="K122" s="221"/>
      <c r="L122" s="44"/>
      <c r="M122" s="222" t="s">
        <v>19</v>
      </c>
      <c r="N122" s="223" t="s">
        <v>41</v>
      </c>
      <c r="O122" s="84"/>
      <c r="P122" s="224">
        <f>O122*H122</f>
        <v>0</v>
      </c>
      <c r="Q122" s="224">
        <v>0</v>
      </c>
      <c r="R122" s="224">
        <f>Q122*H122</f>
        <v>0</v>
      </c>
      <c r="S122" s="224">
        <v>0</v>
      </c>
      <c r="T122" s="225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226" t="s">
        <v>164</v>
      </c>
      <c r="AT122" s="226" t="s">
        <v>160</v>
      </c>
      <c r="AU122" s="226" t="s">
        <v>79</v>
      </c>
      <c r="AY122" s="17" t="s">
        <v>157</v>
      </c>
      <c r="BE122" s="227">
        <f>IF(N122="základní",J122,0)</f>
        <v>0</v>
      </c>
      <c r="BF122" s="227">
        <f>IF(N122="snížená",J122,0)</f>
        <v>0</v>
      </c>
      <c r="BG122" s="227">
        <f>IF(N122="zákl. přenesená",J122,0)</f>
        <v>0</v>
      </c>
      <c r="BH122" s="227">
        <f>IF(N122="sníž. přenesená",J122,0)</f>
        <v>0</v>
      </c>
      <c r="BI122" s="227">
        <f>IF(N122="nulová",J122,0)</f>
        <v>0</v>
      </c>
      <c r="BJ122" s="17" t="s">
        <v>77</v>
      </c>
      <c r="BK122" s="227">
        <f>ROUND(I122*H122,2)</f>
        <v>0</v>
      </c>
      <c r="BL122" s="17" t="s">
        <v>164</v>
      </c>
      <c r="BM122" s="226" t="s">
        <v>219</v>
      </c>
    </row>
    <row r="123" s="13" customFormat="1">
      <c r="A123" s="13"/>
      <c r="B123" s="228"/>
      <c r="C123" s="229"/>
      <c r="D123" s="230" t="s">
        <v>166</v>
      </c>
      <c r="E123" s="231" t="s">
        <v>19</v>
      </c>
      <c r="F123" s="232" t="s">
        <v>214</v>
      </c>
      <c r="G123" s="229"/>
      <c r="H123" s="231" t="s">
        <v>19</v>
      </c>
      <c r="I123" s="233"/>
      <c r="J123" s="229"/>
      <c r="K123" s="229"/>
      <c r="L123" s="234"/>
      <c r="M123" s="235"/>
      <c r="N123" s="236"/>
      <c r="O123" s="236"/>
      <c r="P123" s="236"/>
      <c r="Q123" s="236"/>
      <c r="R123" s="236"/>
      <c r="S123" s="236"/>
      <c r="T123" s="237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38" t="s">
        <v>166</v>
      </c>
      <c r="AU123" s="238" t="s">
        <v>79</v>
      </c>
      <c r="AV123" s="13" t="s">
        <v>77</v>
      </c>
      <c r="AW123" s="13" t="s">
        <v>31</v>
      </c>
      <c r="AX123" s="13" t="s">
        <v>70</v>
      </c>
      <c r="AY123" s="238" t="s">
        <v>157</v>
      </c>
    </row>
    <row r="124" s="14" customFormat="1">
      <c r="A124" s="14"/>
      <c r="B124" s="239"/>
      <c r="C124" s="240"/>
      <c r="D124" s="230" t="s">
        <v>166</v>
      </c>
      <c r="E124" s="241" t="s">
        <v>19</v>
      </c>
      <c r="F124" s="242" t="s">
        <v>215</v>
      </c>
      <c r="G124" s="240"/>
      <c r="H124" s="243">
        <v>200</v>
      </c>
      <c r="I124" s="244"/>
      <c r="J124" s="240"/>
      <c r="K124" s="240"/>
      <c r="L124" s="245"/>
      <c r="M124" s="246"/>
      <c r="N124" s="247"/>
      <c r="O124" s="247"/>
      <c r="P124" s="247"/>
      <c r="Q124" s="247"/>
      <c r="R124" s="247"/>
      <c r="S124" s="247"/>
      <c r="T124" s="248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49" t="s">
        <v>166</v>
      </c>
      <c r="AU124" s="249" t="s">
        <v>79</v>
      </c>
      <c r="AV124" s="14" t="s">
        <v>79</v>
      </c>
      <c r="AW124" s="14" t="s">
        <v>31</v>
      </c>
      <c r="AX124" s="14" t="s">
        <v>77</v>
      </c>
      <c r="AY124" s="249" t="s">
        <v>157</v>
      </c>
    </row>
    <row r="125" s="2" customFormat="1" ht="16.5" customHeight="1">
      <c r="A125" s="38"/>
      <c r="B125" s="39"/>
      <c r="C125" s="214" t="s">
        <v>220</v>
      </c>
      <c r="D125" s="214" t="s">
        <v>160</v>
      </c>
      <c r="E125" s="215" t="s">
        <v>221</v>
      </c>
      <c r="F125" s="216" t="s">
        <v>222</v>
      </c>
      <c r="G125" s="217" t="s">
        <v>212</v>
      </c>
      <c r="H125" s="218">
        <v>10</v>
      </c>
      <c r="I125" s="219"/>
      <c r="J125" s="220">
        <f>ROUND(I125*H125,2)</f>
        <v>0</v>
      </c>
      <c r="K125" s="221"/>
      <c r="L125" s="44"/>
      <c r="M125" s="222" t="s">
        <v>19</v>
      </c>
      <c r="N125" s="223" t="s">
        <v>41</v>
      </c>
      <c r="O125" s="84"/>
      <c r="P125" s="224">
        <f>O125*H125</f>
        <v>0</v>
      </c>
      <c r="Q125" s="224">
        <v>0</v>
      </c>
      <c r="R125" s="224">
        <f>Q125*H125</f>
        <v>0</v>
      </c>
      <c r="S125" s="224">
        <v>0</v>
      </c>
      <c r="T125" s="225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26" t="s">
        <v>164</v>
      </c>
      <c r="AT125" s="226" t="s">
        <v>160</v>
      </c>
      <c r="AU125" s="226" t="s">
        <v>79</v>
      </c>
      <c r="AY125" s="17" t="s">
        <v>157</v>
      </c>
      <c r="BE125" s="227">
        <f>IF(N125="základní",J125,0)</f>
        <v>0</v>
      </c>
      <c r="BF125" s="227">
        <f>IF(N125="snížená",J125,0)</f>
        <v>0</v>
      </c>
      <c r="BG125" s="227">
        <f>IF(N125="zákl. přenesená",J125,0)</f>
        <v>0</v>
      </c>
      <c r="BH125" s="227">
        <f>IF(N125="sníž. přenesená",J125,0)</f>
        <v>0</v>
      </c>
      <c r="BI125" s="227">
        <f>IF(N125="nulová",J125,0)</f>
        <v>0</v>
      </c>
      <c r="BJ125" s="17" t="s">
        <v>77</v>
      </c>
      <c r="BK125" s="227">
        <f>ROUND(I125*H125,2)</f>
        <v>0</v>
      </c>
      <c r="BL125" s="17" t="s">
        <v>164</v>
      </c>
      <c r="BM125" s="226" t="s">
        <v>223</v>
      </c>
    </row>
    <row r="126" s="13" customFormat="1">
      <c r="A126" s="13"/>
      <c r="B126" s="228"/>
      <c r="C126" s="229"/>
      <c r="D126" s="230" t="s">
        <v>166</v>
      </c>
      <c r="E126" s="231" t="s">
        <v>19</v>
      </c>
      <c r="F126" s="232" t="s">
        <v>214</v>
      </c>
      <c r="G126" s="229"/>
      <c r="H126" s="231" t="s">
        <v>19</v>
      </c>
      <c r="I126" s="233"/>
      <c r="J126" s="229"/>
      <c r="K126" s="229"/>
      <c r="L126" s="234"/>
      <c r="M126" s="235"/>
      <c r="N126" s="236"/>
      <c r="O126" s="236"/>
      <c r="P126" s="236"/>
      <c r="Q126" s="236"/>
      <c r="R126" s="236"/>
      <c r="S126" s="236"/>
      <c r="T126" s="237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38" t="s">
        <v>166</v>
      </c>
      <c r="AU126" s="238" t="s">
        <v>79</v>
      </c>
      <c r="AV126" s="13" t="s">
        <v>77</v>
      </c>
      <c r="AW126" s="13" t="s">
        <v>31</v>
      </c>
      <c r="AX126" s="13" t="s">
        <v>70</v>
      </c>
      <c r="AY126" s="238" t="s">
        <v>157</v>
      </c>
    </row>
    <row r="127" s="14" customFormat="1">
      <c r="A127" s="14"/>
      <c r="B127" s="239"/>
      <c r="C127" s="240"/>
      <c r="D127" s="230" t="s">
        <v>166</v>
      </c>
      <c r="E127" s="241" t="s">
        <v>19</v>
      </c>
      <c r="F127" s="242" t="s">
        <v>111</v>
      </c>
      <c r="G127" s="240"/>
      <c r="H127" s="243">
        <v>10</v>
      </c>
      <c r="I127" s="244"/>
      <c r="J127" s="240"/>
      <c r="K127" s="240"/>
      <c r="L127" s="245"/>
      <c r="M127" s="246"/>
      <c r="N127" s="247"/>
      <c r="O127" s="247"/>
      <c r="P127" s="247"/>
      <c r="Q127" s="247"/>
      <c r="R127" s="247"/>
      <c r="S127" s="247"/>
      <c r="T127" s="248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49" t="s">
        <v>166</v>
      </c>
      <c r="AU127" s="249" t="s">
        <v>79</v>
      </c>
      <c r="AV127" s="14" t="s">
        <v>79</v>
      </c>
      <c r="AW127" s="14" t="s">
        <v>31</v>
      </c>
      <c r="AX127" s="14" t="s">
        <v>77</v>
      </c>
      <c r="AY127" s="249" t="s">
        <v>157</v>
      </c>
    </row>
    <row r="128" s="2" customFormat="1" ht="16.5" customHeight="1">
      <c r="A128" s="38"/>
      <c r="B128" s="39"/>
      <c r="C128" s="214" t="s">
        <v>224</v>
      </c>
      <c r="D128" s="214" t="s">
        <v>160</v>
      </c>
      <c r="E128" s="215" t="s">
        <v>225</v>
      </c>
      <c r="F128" s="216" t="s">
        <v>226</v>
      </c>
      <c r="G128" s="217" t="s">
        <v>212</v>
      </c>
      <c r="H128" s="218">
        <v>10</v>
      </c>
      <c r="I128" s="219"/>
      <c r="J128" s="220">
        <f>ROUND(I128*H128,2)</f>
        <v>0</v>
      </c>
      <c r="K128" s="221"/>
      <c r="L128" s="44"/>
      <c r="M128" s="222" t="s">
        <v>19</v>
      </c>
      <c r="N128" s="223" t="s">
        <v>41</v>
      </c>
      <c r="O128" s="84"/>
      <c r="P128" s="224">
        <f>O128*H128</f>
        <v>0</v>
      </c>
      <c r="Q128" s="224">
        <v>0</v>
      </c>
      <c r="R128" s="224">
        <f>Q128*H128</f>
        <v>0</v>
      </c>
      <c r="S128" s="224">
        <v>0</v>
      </c>
      <c r="T128" s="225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26" t="s">
        <v>164</v>
      </c>
      <c r="AT128" s="226" t="s">
        <v>160</v>
      </c>
      <c r="AU128" s="226" t="s">
        <v>79</v>
      </c>
      <c r="AY128" s="17" t="s">
        <v>157</v>
      </c>
      <c r="BE128" s="227">
        <f>IF(N128="základní",J128,0)</f>
        <v>0</v>
      </c>
      <c r="BF128" s="227">
        <f>IF(N128="snížená",J128,0)</f>
        <v>0</v>
      </c>
      <c r="BG128" s="227">
        <f>IF(N128="zákl. přenesená",J128,0)</f>
        <v>0</v>
      </c>
      <c r="BH128" s="227">
        <f>IF(N128="sníž. přenesená",J128,0)</f>
        <v>0</v>
      </c>
      <c r="BI128" s="227">
        <f>IF(N128="nulová",J128,0)</f>
        <v>0</v>
      </c>
      <c r="BJ128" s="17" t="s">
        <v>77</v>
      </c>
      <c r="BK128" s="227">
        <f>ROUND(I128*H128,2)</f>
        <v>0</v>
      </c>
      <c r="BL128" s="17" t="s">
        <v>164</v>
      </c>
      <c r="BM128" s="226" t="s">
        <v>227</v>
      </c>
    </row>
    <row r="129" s="13" customFormat="1">
      <c r="A129" s="13"/>
      <c r="B129" s="228"/>
      <c r="C129" s="229"/>
      <c r="D129" s="230" t="s">
        <v>166</v>
      </c>
      <c r="E129" s="231" t="s">
        <v>19</v>
      </c>
      <c r="F129" s="232" t="s">
        <v>214</v>
      </c>
      <c r="G129" s="229"/>
      <c r="H129" s="231" t="s">
        <v>19</v>
      </c>
      <c r="I129" s="233"/>
      <c r="J129" s="229"/>
      <c r="K129" s="229"/>
      <c r="L129" s="234"/>
      <c r="M129" s="235"/>
      <c r="N129" s="236"/>
      <c r="O129" s="236"/>
      <c r="P129" s="236"/>
      <c r="Q129" s="236"/>
      <c r="R129" s="236"/>
      <c r="S129" s="236"/>
      <c r="T129" s="237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38" t="s">
        <v>166</v>
      </c>
      <c r="AU129" s="238" t="s">
        <v>79</v>
      </c>
      <c r="AV129" s="13" t="s">
        <v>77</v>
      </c>
      <c r="AW129" s="13" t="s">
        <v>31</v>
      </c>
      <c r="AX129" s="13" t="s">
        <v>70</v>
      </c>
      <c r="AY129" s="238" t="s">
        <v>157</v>
      </c>
    </row>
    <row r="130" s="14" customFormat="1">
      <c r="A130" s="14"/>
      <c r="B130" s="239"/>
      <c r="C130" s="240"/>
      <c r="D130" s="230" t="s">
        <v>166</v>
      </c>
      <c r="E130" s="241" t="s">
        <v>19</v>
      </c>
      <c r="F130" s="242" t="s">
        <v>111</v>
      </c>
      <c r="G130" s="240"/>
      <c r="H130" s="243">
        <v>10</v>
      </c>
      <c r="I130" s="244"/>
      <c r="J130" s="240"/>
      <c r="K130" s="240"/>
      <c r="L130" s="245"/>
      <c r="M130" s="246"/>
      <c r="N130" s="247"/>
      <c r="O130" s="247"/>
      <c r="P130" s="247"/>
      <c r="Q130" s="247"/>
      <c r="R130" s="247"/>
      <c r="S130" s="247"/>
      <c r="T130" s="248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49" t="s">
        <v>166</v>
      </c>
      <c r="AU130" s="249" t="s">
        <v>79</v>
      </c>
      <c r="AV130" s="14" t="s">
        <v>79</v>
      </c>
      <c r="AW130" s="14" t="s">
        <v>31</v>
      </c>
      <c r="AX130" s="14" t="s">
        <v>77</v>
      </c>
      <c r="AY130" s="249" t="s">
        <v>157</v>
      </c>
    </row>
    <row r="131" s="2" customFormat="1" ht="44.25" customHeight="1">
      <c r="A131" s="38"/>
      <c r="B131" s="39"/>
      <c r="C131" s="214" t="s">
        <v>8</v>
      </c>
      <c r="D131" s="214" t="s">
        <v>160</v>
      </c>
      <c r="E131" s="215" t="s">
        <v>228</v>
      </c>
      <c r="F131" s="216" t="s">
        <v>229</v>
      </c>
      <c r="G131" s="217" t="s">
        <v>212</v>
      </c>
      <c r="H131" s="218">
        <v>4</v>
      </c>
      <c r="I131" s="219"/>
      <c r="J131" s="220">
        <f>ROUND(I131*H131,2)</f>
        <v>0</v>
      </c>
      <c r="K131" s="221"/>
      <c r="L131" s="44"/>
      <c r="M131" s="222" t="s">
        <v>19</v>
      </c>
      <c r="N131" s="223" t="s">
        <v>41</v>
      </c>
      <c r="O131" s="84"/>
      <c r="P131" s="224">
        <f>O131*H131</f>
        <v>0</v>
      </c>
      <c r="Q131" s="224">
        <v>0</v>
      </c>
      <c r="R131" s="224">
        <f>Q131*H131</f>
        <v>0</v>
      </c>
      <c r="S131" s="224">
        <v>0</v>
      </c>
      <c r="T131" s="225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26" t="s">
        <v>164</v>
      </c>
      <c r="AT131" s="226" t="s">
        <v>160</v>
      </c>
      <c r="AU131" s="226" t="s">
        <v>79</v>
      </c>
      <c r="AY131" s="17" t="s">
        <v>157</v>
      </c>
      <c r="BE131" s="227">
        <f>IF(N131="základní",J131,0)</f>
        <v>0</v>
      </c>
      <c r="BF131" s="227">
        <f>IF(N131="snížená",J131,0)</f>
        <v>0</v>
      </c>
      <c r="BG131" s="227">
        <f>IF(N131="zákl. přenesená",J131,0)</f>
        <v>0</v>
      </c>
      <c r="BH131" s="227">
        <f>IF(N131="sníž. přenesená",J131,0)</f>
        <v>0</v>
      </c>
      <c r="BI131" s="227">
        <f>IF(N131="nulová",J131,0)</f>
        <v>0</v>
      </c>
      <c r="BJ131" s="17" t="s">
        <v>77</v>
      </c>
      <c r="BK131" s="227">
        <f>ROUND(I131*H131,2)</f>
        <v>0</v>
      </c>
      <c r="BL131" s="17" t="s">
        <v>164</v>
      </c>
      <c r="BM131" s="226" t="s">
        <v>230</v>
      </c>
    </row>
    <row r="132" s="13" customFormat="1">
      <c r="A132" s="13"/>
      <c r="B132" s="228"/>
      <c r="C132" s="229"/>
      <c r="D132" s="230" t="s">
        <v>166</v>
      </c>
      <c r="E132" s="231" t="s">
        <v>19</v>
      </c>
      <c r="F132" s="232" t="s">
        <v>231</v>
      </c>
      <c r="G132" s="229"/>
      <c r="H132" s="231" t="s">
        <v>19</v>
      </c>
      <c r="I132" s="233"/>
      <c r="J132" s="229"/>
      <c r="K132" s="229"/>
      <c r="L132" s="234"/>
      <c r="M132" s="235"/>
      <c r="N132" s="236"/>
      <c r="O132" s="236"/>
      <c r="P132" s="236"/>
      <c r="Q132" s="236"/>
      <c r="R132" s="236"/>
      <c r="S132" s="236"/>
      <c r="T132" s="237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38" t="s">
        <v>166</v>
      </c>
      <c r="AU132" s="238" t="s">
        <v>79</v>
      </c>
      <c r="AV132" s="13" t="s">
        <v>77</v>
      </c>
      <c r="AW132" s="13" t="s">
        <v>31</v>
      </c>
      <c r="AX132" s="13" t="s">
        <v>70</v>
      </c>
      <c r="AY132" s="238" t="s">
        <v>157</v>
      </c>
    </row>
    <row r="133" s="14" customFormat="1">
      <c r="A133" s="14"/>
      <c r="B133" s="239"/>
      <c r="C133" s="240"/>
      <c r="D133" s="230" t="s">
        <v>166</v>
      </c>
      <c r="E133" s="241" t="s">
        <v>19</v>
      </c>
      <c r="F133" s="242" t="s">
        <v>164</v>
      </c>
      <c r="G133" s="240"/>
      <c r="H133" s="243">
        <v>4</v>
      </c>
      <c r="I133" s="244"/>
      <c r="J133" s="240"/>
      <c r="K133" s="240"/>
      <c r="L133" s="245"/>
      <c r="M133" s="272"/>
      <c r="N133" s="273"/>
      <c r="O133" s="273"/>
      <c r="P133" s="273"/>
      <c r="Q133" s="273"/>
      <c r="R133" s="273"/>
      <c r="S133" s="273"/>
      <c r="T133" s="274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49" t="s">
        <v>166</v>
      </c>
      <c r="AU133" s="249" t="s">
        <v>79</v>
      </c>
      <c r="AV133" s="14" t="s">
        <v>79</v>
      </c>
      <c r="AW133" s="14" t="s">
        <v>31</v>
      </c>
      <c r="AX133" s="14" t="s">
        <v>77</v>
      </c>
      <c r="AY133" s="249" t="s">
        <v>157</v>
      </c>
    </row>
    <row r="134" s="2" customFormat="1" ht="6.96" customHeight="1">
      <c r="A134" s="38"/>
      <c r="B134" s="59"/>
      <c r="C134" s="60"/>
      <c r="D134" s="60"/>
      <c r="E134" s="60"/>
      <c r="F134" s="60"/>
      <c r="G134" s="60"/>
      <c r="H134" s="60"/>
      <c r="I134" s="60"/>
      <c r="J134" s="60"/>
      <c r="K134" s="60"/>
      <c r="L134" s="44"/>
      <c r="M134" s="38"/>
      <c r="O134" s="38"/>
      <c r="P134" s="38"/>
      <c r="Q134" s="38"/>
      <c r="R134" s="38"/>
      <c r="S134" s="38"/>
      <c r="T134" s="38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</row>
  </sheetData>
  <mergeCells count="15">
    <mergeCell ref="E7:H7"/>
    <mergeCell ref="E11:H11"/>
    <mergeCell ref="E9:H9"/>
    <mergeCell ref="E13:H13"/>
    <mergeCell ref="E22:H22"/>
    <mergeCell ref="E31:H31"/>
    <mergeCell ref="E52:H52"/>
    <mergeCell ref="E56:H56"/>
    <mergeCell ref="E54:H54"/>
    <mergeCell ref="E58:H58"/>
    <mergeCell ref="E79:H79"/>
    <mergeCell ref="E83:H83"/>
    <mergeCell ref="E81:H81"/>
    <mergeCell ref="E85:H85"/>
    <mergeCell ref="L2:V2"/>
  </mergeCells>
  <pageMargins left="0.39375" right="0.39375" top="0.39375" bottom="0.39375" header="0" footer="0"/>
  <pageSetup orientation="landscape" blackAndWhite="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89</v>
      </c>
    </row>
    <row r="3" s="1" customFormat="1" ht="6.96" customHeight="1">
      <c r="B3" s="138"/>
      <c r="C3" s="139"/>
      <c r="D3" s="139"/>
      <c r="E3" s="139"/>
      <c r="F3" s="139"/>
      <c r="G3" s="139"/>
      <c r="H3" s="139"/>
      <c r="I3" s="139"/>
      <c r="J3" s="139"/>
      <c r="K3" s="139"/>
      <c r="L3" s="20"/>
      <c r="AT3" s="17" t="s">
        <v>79</v>
      </c>
    </row>
    <row r="4" s="1" customFormat="1" ht="24.96" customHeight="1">
      <c r="B4" s="20"/>
      <c r="D4" s="140" t="s">
        <v>129</v>
      </c>
      <c r="L4" s="20"/>
      <c r="M4" s="14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2" t="s">
        <v>16</v>
      </c>
      <c r="L6" s="20"/>
    </row>
    <row r="7" s="1" customFormat="1" ht="16.5" customHeight="1">
      <c r="B7" s="20"/>
      <c r="E7" s="143">
        <f>'Rekapitulace stavby'!K6</f>
        <v>0</v>
      </c>
      <c r="F7" s="142"/>
      <c r="G7" s="142"/>
      <c r="H7" s="142"/>
      <c r="L7" s="20"/>
    </row>
    <row r="8">
      <c r="B8" s="20"/>
      <c r="D8" s="142" t="s">
        <v>130</v>
      </c>
      <c r="L8" s="20"/>
    </row>
    <row r="9" s="1" customFormat="1" ht="16.5" customHeight="1">
      <c r="B9" s="20"/>
      <c r="E9" s="143" t="s">
        <v>131</v>
      </c>
      <c r="F9" s="1"/>
      <c r="G9" s="1"/>
      <c r="H9" s="1"/>
      <c r="L9" s="20"/>
    </row>
    <row r="10" s="1" customFormat="1" ht="12" customHeight="1">
      <c r="B10" s="20"/>
      <c r="D10" s="142" t="s">
        <v>132</v>
      </c>
      <c r="L10" s="20"/>
    </row>
    <row r="11" s="2" customFormat="1" ht="16.5" customHeight="1">
      <c r="A11" s="38"/>
      <c r="B11" s="44"/>
      <c r="C11" s="38"/>
      <c r="D11" s="38"/>
      <c r="E11" s="144" t="s">
        <v>133</v>
      </c>
      <c r="F11" s="38"/>
      <c r="G11" s="38"/>
      <c r="H11" s="38"/>
      <c r="I11" s="38"/>
      <c r="J11" s="38"/>
      <c r="K11" s="38"/>
      <c r="L11" s="145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2" t="s">
        <v>134</v>
      </c>
      <c r="E12" s="38"/>
      <c r="F12" s="38"/>
      <c r="G12" s="38"/>
      <c r="H12" s="38"/>
      <c r="I12" s="38"/>
      <c r="J12" s="38"/>
      <c r="K12" s="38"/>
      <c r="L12" s="145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6.5" customHeight="1">
      <c r="A13" s="38"/>
      <c r="B13" s="44"/>
      <c r="C13" s="38"/>
      <c r="D13" s="38"/>
      <c r="E13" s="146" t="s">
        <v>232</v>
      </c>
      <c r="F13" s="38"/>
      <c r="G13" s="38"/>
      <c r="H13" s="38"/>
      <c r="I13" s="38"/>
      <c r="J13" s="38"/>
      <c r="K13" s="38"/>
      <c r="L13" s="145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>
      <c r="A14" s="38"/>
      <c r="B14" s="44"/>
      <c r="C14" s="38"/>
      <c r="D14" s="38"/>
      <c r="E14" s="38"/>
      <c r="F14" s="38"/>
      <c r="G14" s="38"/>
      <c r="H14" s="38"/>
      <c r="I14" s="38"/>
      <c r="J14" s="38"/>
      <c r="K14" s="38"/>
      <c r="L14" s="145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2" customHeight="1">
      <c r="A15" s="38"/>
      <c r="B15" s="44"/>
      <c r="C15" s="38"/>
      <c r="D15" s="142" t="s">
        <v>18</v>
      </c>
      <c r="E15" s="38"/>
      <c r="F15" s="133" t="s">
        <v>19</v>
      </c>
      <c r="G15" s="38"/>
      <c r="H15" s="38"/>
      <c r="I15" s="142" t="s">
        <v>20</v>
      </c>
      <c r="J15" s="133" t="s">
        <v>19</v>
      </c>
      <c r="K15" s="38"/>
      <c r="L15" s="145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42" t="s">
        <v>21</v>
      </c>
      <c r="E16" s="38"/>
      <c r="F16" s="133" t="s">
        <v>22</v>
      </c>
      <c r="G16" s="38"/>
      <c r="H16" s="38"/>
      <c r="I16" s="142" t="s">
        <v>23</v>
      </c>
      <c r="J16" s="147">
        <f>'Rekapitulace stavby'!AN8</f>
        <v>0</v>
      </c>
      <c r="K16" s="38"/>
      <c r="L16" s="145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0.8" customHeight="1">
      <c r="A17" s="38"/>
      <c r="B17" s="44"/>
      <c r="C17" s="38"/>
      <c r="D17" s="38"/>
      <c r="E17" s="38"/>
      <c r="F17" s="38"/>
      <c r="G17" s="38"/>
      <c r="H17" s="38"/>
      <c r="I17" s="38"/>
      <c r="J17" s="38"/>
      <c r="K17" s="38"/>
      <c r="L17" s="145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2" customHeight="1">
      <c r="A18" s="38"/>
      <c r="B18" s="44"/>
      <c r="C18" s="38"/>
      <c r="D18" s="142" t="s">
        <v>25</v>
      </c>
      <c r="E18" s="38"/>
      <c r="F18" s="38"/>
      <c r="G18" s="38"/>
      <c r="H18" s="38"/>
      <c r="I18" s="142" t="s">
        <v>26</v>
      </c>
      <c r="J18" s="133">
        <f>IF('Rekapitulace stavby'!AN10="","",'Rekapitulace stavby'!AN10)</f>
        <v>0</v>
      </c>
      <c r="K18" s="38"/>
      <c r="L18" s="145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8" customHeight="1">
      <c r="A19" s="38"/>
      <c r="B19" s="44"/>
      <c r="C19" s="38"/>
      <c r="D19" s="38"/>
      <c r="E19" s="133">
        <f>IF('Rekapitulace stavby'!E11="","",'Rekapitulace stavby'!E11)</f>
        <v>0</v>
      </c>
      <c r="F19" s="38"/>
      <c r="G19" s="38"/>
      <c r="H19" s="38"/>
      <c r="I19" s="142" t="s">
        <v>27</v>
      </c>
      <c r="J19" s="133">
        <f>IF('Rekapitulace stavby'!AN11="","",'Rekapitulace stavby'!AN11)</f>
        <v>0</v>
      </c>
      <c r="K19" s="38"/>
      <c r="L19" s="145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6.96" customHeight="1">
      <c r="A20" s="38"/>
      <c r="B20" s="44"/>
      <c r="C20" s="38"/>
      <c r="D20" s="38"/>
      <c r="E20" s="38"/>
      <c r="F20" s="38"/>
      <c r="G20" s="38"/>
      <c r="H20" s="38"/>
      <c r="I20" s="38"/>
      <c r="J20" s="38"/>
      <c r="K20" s="38"/>
      <c r="L20" s="145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2" customHeight="1">
      <c r="A21" s="38"/>
      <c r="B21" s="44"/>
      <c r="C21" s="38"/>
      <c r="D21" s="142" t="s">
        <v>28</v>
      </c>
      <c r="E21" s="38"/>
      <c r="F21" s="38"/>
      <c r="G21" s="38"/>
      <c r="H21" s="38"/>
      <c r="I21" s="142" t="s">
        <v>26</v>
      </c>
      <c r="J21" s="33">
        <f>'Rekapitulace stavby'!AN13</f>
        <v>0</v>
      </c>
      <c r="K21" s="38"/>
      <c r="L21" s="145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8" customHeight="1">
      <c r="A22" s="38"/>
      <c r="B22" s="44"/>
      <c r="C22" s="38"/>
      <c r="D22" s="38"/>
      <c r="E22" s="33">
        <f>'Rekapitulace stavby'!E14</f>
        <v>0</v>
      </c>
      <c r="F22" s="133"/>
      <c r="G22" s="133"/>
      <c r="H22" s="133"/>
      <c r="I22" s="142" t="s">
        <v>27</v>
      </c>
      <c r="J22" s="33">
        <f>'Rekapitulace stavby'!AN14</f>
        <v>0</v>
      </c>
      <c r="K22" s="38"/>
      <c r="L22" s="145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6.96" customHeight="1">
      <c r="A23" s="38"/>
      <c r="B23" s="44"/>
      <c r="C23" s="38"/>
      <c r="D23" s="38"/>
      <c r="E23" s="38"/>
      <c r="F23" s="38"/>
      <c r="G23" s="38"/>
      <c r="H23" s="38"/>
      <c r="I23" s="38"/>
      <c r="J23" s="38"/>
      <c r="K23" s="38"/>
      <c r="L23" s="145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2" customHeight="1">
      <c r="A24" s="38"/>
      <c r="B24" s="44"/>
      <c r="C24" s="38"/>
      <c r="D24" s="142" t="s">
        <v>30</v>
      </c>
      <c r="E24" s="38"/>
      <c r="F24" s="38"/>
      <c r="G24" s="38"/>
      <c r="H24" s="38"/>
      <c r="I24" s="142" t="s">
        <v>26</v>
      </c>
      <c r="J24" s="133">
        <f>IF('Rekapitulace stavby'!AN16="","",'Rekapitulace stavby'!AN16)</f>
        <v>0</v>
      </c>
      <c r="K24" s="38"/>
      <c r="L24" s="145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8" customHeight="1">
      <c r="A25" s="38"/>
      <c r="B25" s="44"/>
      <c r="C25" s="38"/>
      <c r="D25" s="38"/>
      <c r="E25" s="133">
        <f>IF('Rekapitulace stavby'!E17="","",'Rekapitulace stavby'!E17)</f>
        <v>0</v>
      </c>
      <c r="F25" s="38"/>
      <c r="G25" s="38"/>
      <c r="H25" s="38"/>
      <c r="I25" s="142" t="s">
        <v>27</v>
      </c>
      <c r="J25" s="133">
        <f>IF('Rekapitulace stavby'!AN17="","",'Rekapitulace stavby'!AN17)</f>
        <v>0</v>
      </c>
      <c r="K25" s="38"/>
      <c r="L25" s="145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6.96" customHeight="1">
      <c r="A26" s="38"/>
      <c r="B26" s="44"/>
      <c r="C26" s="38"/>
      <c r="D26" s="38"/>
      <c r="E26" s="38"/>
      <c r="F26" s="38"/>
      <c r="G26" s="38"/>
      <c r="H26" s="38"/>
      <c r="I26" s="38"/>
      <c r="J26" s="38"/>
      <c r="K26" s="38"/>
      <c r="L26" s="145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12" customHeight="1">
      <c r="A27" s="38"/>
      <c r="B27" s="44"/>
      <c r="C27" s="38"/>
      <c r="D27" s="142" t="s">
        <v>32</v>
      </c>
      <c r="E27" s="38"/>
      <c r="F27" s="38"/>
      <c r="G27" s="38"/>
      <c r="H27" s="38"/>
      <c r="I27" s="142" t="s">
        <v>26</v>
      </c>
      <c r="J27" s="133" t="s">
        <v>19</v>
      </c>
      <c r="K27" s="38"/>
      <c r="L27" s="145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8" customHeight="1">
      <c r="A28" s="38"/>
      <c r="B28" s="44"/>
      <c r="C28" s="38"/>
      <c r="D28" s="38"/>
      <c r="E28" s="133" t="s">
        <v>33</v>
      </c>
      <c r="F28" s="38"/>
      <c r="G28" s="38"/>
      <c r="H28" s="38"/>
      <c r="I28" s="142" t="s">
        <v>27</v>
      </c>
      <c r="J28" s="133" t="s">
        <v>19</v>
      </c>
      <c r="K28" s="38"/>
      <c r="L28" s="145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38"/>
      <c r="E29" s="38"/>
      <c r="F29" s="38"/>
      <c r="G29" s="38"/>
      <c r="H29" s="38"/>
      <c r="I29" s="38"/>
      <c r="J29" s="38"/>
      <c r="K29" s="38"/>
      <c r="L29" s="145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12" customHeight="1">
      <c r="A30" s="38"/>
      <c r="B30" s="44"/>
      <c r="C30" s="38"/>
      <c r="D30" s="142" t="s">
        <v>34</v>
      </c>
      <c r="E30" s="38"/>
      <c r="F30" s="38"/>
      <c r="G30" s="38"/>
      <c r="H30" s="38"/>
      <c r="I30" s="38"/>
      <c r="J30" s="38"/>
      <c r="K30" s="38"/>
      <c r="L30" s="145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8" customFormat="1" ht="16.5" customHeight="1">
      <c r="A31" s="148"/>
      <c r="B31" s="149"/>
      <c r="C31" s="148"/>
      <c r="D31" s="148"/>
      <c r="E31" s="150" t="s">
        <v>19</v>
      </c>
      <c r="F31" s="150"/>
      <c r="G31" s="150"/>
      <c r="H31" s="150"/>
      <c r="I31" s="148"/>
      <c r="J31" s="148"/>
      <c r="K31" s="148"/>
      <c r="L31" s="151"/>
      <c r="S31" s="148"/>
      <c r="T31" s="148"/>
      <c r="U31" s="148"/>
      <c r="V31" s="148"/>
      <c r="W31" s="148"/>
      <c r="X31" s="148"/>
      <c r="Y31" s="148"/>
      <c r="Z31" s="148"/>
      <c r="AA31" s="148"/>
      <c r="AB31" s="148"/>
      <c r="AC31" s="148"/>
      <c r="AD31" s="148"/>
      <c r="AE31" s="148"/>
    </row>
    <row r="32" s="2" customFormat="1" ht="6.96" customHeight="1">
      <c r="A32" s="38"/>
      <c r="B32" s="44"/>
      <c r="C32" s="38"/>
      <c r="D32" s="38"/>
      <c r="E32" s="38"/>
      <c r="F32" s="38"/>
      <c r="G32" s="38"/>
      <c r="H32" s="38"/>
      <c r="I32" s="38"/>
      <c r="J32" s="38"/>
      <c r="K32" s="38"/>
      <c r="L32" s="145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52"/>
      <c r="E33" s="152"/>
      <c r="F33" s="152"/>
      <c r="G33" s="152"/>
      <c r="H33" s="152"/>
      <c r="I33" s="152"/>
      <c r="J33" s="152"/>
      <c r="K33" s="152"/>
      <c r="L33" s="145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25.44" customHeight="1">
      <c r="A34" s="38"/>
      <c r="B34" s="44"/>
      <c r="C34" s="38"/>
      <c r="D34" s="153" t="s">
        <v>36</v>
      </c>
      <c r="E34" s="38"/>
      <c r="F34" s="38"/>
      <c r="G34" s="38"/>
      <c r="H34" s="38"/>
      <c r="I34" s="38"/>
      <c r="J34" s="154">
        <f>ROUND(J91, 2)</f>
        <v>0</v>
      </c>
      <c r="K34" s="38"/>
      <c r="L34" s="145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6.96" customHeight="1">
      <c r="A35" s="38"/>
      <c r="B35" s="44"/>
      <c r="C35" s="38"/>
      <c r="D35" s="152"/>
      <c r="E35" s="152"/>
      <c r="F35" s="152"/>
      <c r="G35" s="152"/>
      <c r="H35" s="152"/>
      <c r="I35" s="152"/>
      <c r="J35" s="152"/>
      <c r="K35" s="152"/>
      <c r="L35" s="145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38"/>
      <c r="F36" s="155" t="s">
        <v>38</v>
      </c>
      <c r="G36" s="38"/>
      <c r="H36" s="38"/>
      <c r="I36" s="155" t="s">
        <v>37</v>
      </c>
      <c r="J36" s="155" t="s">
        <v>39</v>
      </c>
      <c r="K36" s="38"/>
      <c r="L36" s="145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s="2" customFormat="1" ht="14.4" customHeight="1">
      <c r="A37" s="38"/>
      <c r="B37" s="44"/>
      <c r="C37" s="38"/>
      <c r="D37" s="144" t="s">
        <v>40</v>
      </c>
      <c r="E37" s="142" t="s">
        <v>41</v>
      </c>
      <c r="F37" s="156">
        <f>ROUND((SUM(BE91:BE117)),  2)</f>
        <v>0</v>
      </c>
      <c r="G37" s="38"/>
      <c r="H37" s="38"/>
      <c r="I37" s="157">
        <v>0.20999999999999999</v>
      </c>
      <c r="J37" s="156">
        <f>ROUND(((SUM(BE91:BE117))*I37),  2)</f>
        <v>0</v>
      </c>
      <c r="K37" s="38"/>
      <c r="L37" s="145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14.4" customHeight="1">
      <c r="A38" s="38"/>
      <c r="B38" s="44"/>
      <c r="C38" s="38"/>
      <c r="D38" s="38"/>
      <c r="E38" s="142" t="s">
        <v>42</v>
      </c>
      <c r="F38" s="156">
        <f>ROUND((SUM(BF91:BF117)),  2)</f>
        <v>0</v>
      </c>
      <c r="G38" s="38"/>
      <c r="H38" s="38"/>
      <c r="I38" s="157">
        <v>0.14999999999999999</v>
      </c>
      <c r="J38" s="156">
        <f>ROUND(((SUM(BF91:BF117))*I38),  2)</f>
        <v>0</v>
      </c>
      <c r="K38" s="38"/>
      <c r="L38" s="145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42" t="s">
        <v>43</v>
      </c>
      <c r="F39" s="156">
        <f>ROUND((SUM(BG91:BG117)),  2)</f>
        <v>0</v>
      </c>
      <c r="G39" s="38"/>
      <c r="H39" s="38"/>
      <c r="I39" s="157">
        <v>0.20999999999999999</v>
      </c>
      <c r="J39" s="156">
        <f>0</f>
        <v>0</v>
      </c>
      <c r="K39" s="38"/>
      <c r="L39" s="145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14.4" customHeight="1">
      <c r="A40" s="38"/>
      <c r="B40" s="44"/>
      <c r="C40" s="38"/>
      <c r="D40" s="38"/>
      <c r="E40" s="142" t="s">
        <v>44</v>
      </c>
      <c r="F40" s="156">
        <f>ROUND((SUM(BH91:BH117)),  2)</f>
        <v>0</v>
      </c>
      <c r="G40" s="38"/>
      <c r="H40" s="38"/>
      <c r="I40" s="157">
        <v>0.14999999999999999</v>
      </c>
      <c r="J40" s="156">
        <f>0</f>
        <v>0</v>
      </c>
      <c r="K40" s="38"/>
      <c r="L40" s="145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 s="2" customFormat="1" ht="14.4" customHeight="1">
      <c r="A41" s="38"/>
      <c r="B41" s="44"/>
      <c r="C41" s="38"/>
      <c r="D41" s="38"/>
      <c r="E41" s="142" t="s">
        <v>45</v>
      </c>
      <c r="F41" s="156">
        <f>ROUND((SUM(BI91:BI117)),  2)</f>
        <v>0</v>
      </c>
      <c r="G41" s="38"/>
      <c r="H41" s="38"/>
      <c r="I41" s="157">
        <v>0</v>
      </c>
      <c r="J41" s="156">
        <f>0</f>
        <v>0</v>
      </c>
      <c r="K41" s="38"/>
      <c r="L41" s="145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6.96" customHeight="1">
      <c r="A42" s="38"/>
      <c r="B42" s="44"/>
      <c r="C42" s="38"/>
      <c r="D42" s="38"/>
      <c r="E42" s="38"/>
      <c r="F42" s="38"/>
      <c r="G42" s="38"/>
      <c r="H42" s="38"/>
      <c r="I42" s="38"/>
      <c r="J42" s="38"/>
      <c r="K42" s="38"/>
      <c r="L42" s="145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2" customFormat="1" ht="25.44" customHeight="1">
      <c r="A43" s="38"/>
      <c r="B43" s="44"/>
      <c r="C43" s="158"/>
      <c r="D43" s="159" t="s">
        <v>46</v>
      </c>
      <c r="E43" s="160"/>
      <c r="F43" s="160"/>
      <c r="G43" s="161" t="s">
        <v>47</v>
      </c>
      <c r="H43" s="162" t="s">
        <v>48</v>
      </c>
      <c r="I43" s="160"/>
      <c r="J43" s="163">
        <f>SUM(J34:J41)</f>
        <v>0</v>
      </c>
      <c r="K43" s="164"/>
      <c r="L43" s="145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</row>
    <row r="44" s="2" customFormat="1" ht="14.4" customHeight="1">
      <c r="A44" s="38"/>
      <c r="B44" s="165"/>
      <c r="C44" s="166"/>
      <c r="D44" s="166"/>
      <c r="E44" s="166"/>
      <c r="F44" s="166"/>
      <c r="G44" s="166"/>
      <c r="H44" s="166"/>
      <c r="I44" s="166"/>
      <c r="J44" s="166"/>
      <c r="K44" s="166"/>
      <c r="L44" s="145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8" s="2" customFormat="1" ht="6.96" customHeight="1">
      <c r="A48" s="38"/>
      <c r="B48" s="167"/>
      <c r="C48" s="168"/>
      <c r="D48" s="168"/>
      <c r="E48" s="168"/>
      <c r="F48" s="168"/>
      <c r="G48" s="168"/>
      <c r="H48" s="168"/>
      <c r="I48" s="168"/>
      <c r="J48" s="168"/>
      <c r="K48" s="168"/>
      <c r="L48" s="145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24.96" customHeight="1">
      <c r="A49" s="38"/>
      <c r="B49" s="39"/>
      <c r="C49" s="23" t="s">
        <v>136</v>
      </c>
      <c r="D49" s="40"/>
      <c r="E49" s="40"/>
      <c r="F49" s="40"/>
      <c r="G49" s="40"/>
      <c r="H49" s="40"/>
      <c r="I49" s="40"/>
      <c r="J49" s="40"/>
      <c r="K49" s="40"/>
      <c r="L49" s="145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6.96" customHeight="1">
      <c r="A50" s="38"/>
      <c r="B50" s="39"/>
      <c r="C50" s="40"/>
      <c r="D50" s="40"/>
      <c r="E50" s="40"/>
      <c r="F50" s="40"/>
      <c r="G50" s="40"/>
      <c r="H50" s="40"/>
      <c r="I50" s="40"/>
      <c r="J50" s="40"/>
      <c r="K50" s="40"/>
      <c r="L50" s="145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12" customHeight="1">
      <c r="A51" s="38"/>
      <c r="B51" s="39"/>
      <c r="C51" s="32" t="s">
        <v>16</v>
      </c>
      <c r="D51" s="40"/>
      <c r="E51" s="40"/>
      <c r="F51" s="40"/>
      <c r="G51" s="40"/>
      <c r="H51" s="40"/>
      <c r="I51" s="40"/>
      <c r="J51" s="40"/>
      <c r="K51" s="40"/>
      <c r="L51" s="145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6.5" customHeight="1">
      <c r="A52" s="38"/>
      <c r="B52" s="39"/>
      <c r="C52" s="40"/>
      <c r="D52" s="40"/>
      <c r="E52" s="169">
        <f>E7</f>
        <v>0</v>
      </c>
      <c r="F52" s="32"/>
      <c r="G52" s="32"/>
      <c r="H52" s="32"/>
      <c r="I52" s="40"/>
      <c r="J52" s="40"/>
      <c r="K52" s="40"/>
      <c r="L52" s="145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1" customFormat="1" ht="12" customHeight="1">
      <c r="B53" s="21"/>
      <c r="C53" s="32" t="s">
        <v>130</v>
      </c>
      <c r="D53" s="22"/>
      <c r="E53" s="22"/>
      <c r="F53" s="22"/>
      <c r="G53" s="22"/>
      <c r="H53" s="22"/>
      <c r="I53" s="22"/>
      <c r="J53" s="22"/>
      <c r="K53" s="22"/>
      <c r="L53" s="20"/>
    </row>
    <row r="54" s="1" customFormat="1" ht="16.5" customHeight="1">
      <c r="B54" s="21"/>
      <c r="C54" s="22"/>
      <c r="D54" s="22"/>
      <c r="E54" s="169" t="s">
        <v>131</v>
      </c>
      <c r="F54" s="22"/>
      <c r="G54" s="22"/>
      <c r="H54" s="22"/>
      <c r="I54" s="22"/>
      <c r="J54" s="22"/>
      <c r="K54" s="22"/>
      <c r="L54" s="20"/>
    </row>
    <row r="55" s="1" customFormat="1" ht="12" customHeight="1">
      <c r="B55" s="21"/>
      <c r="C55" s="32" t="s">
        <v>132</v>
      </c>
      <c r="D55" s="22"/>
      <c r="E55" s="22"/>
      <c r="F55" s="22"/>
      <c r="G55" s="22"/>
      <c r="H55" s="22"/>
      <c r="I55" s="22"/>
      <c r="J55" s="22"/>
      <c r="K55" s="22"/>
      <c r="L55" s="20"/>
    </row>
    <row r="56" s="2" customFormat="1" ht="16.5" customHeight="1">
      <c r="A56" s="38"/>
      <c r="B56" s="39"/>
      <c r="C56" s="40"/>
      <c r="D56" s="40"/>
      <c r="E56" s="170" t="s">
        <v>133</v>
      </c>
      <c r="F56" s="40"/>
      <c r="G56" s="40"/>
      <c r="H56" s="40"/>
      <c r="I56" s="40"/>
      <c r="J56" s="40"/>
      <c r="K56" s="40"/>
      <c r="L56" s="145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12" customHeight="1">
      <c r="A57" s="38"/>
      <c r="B57" s="39"/>
      <c r="C57" s="32" t="s">
        <v>134</v>
      </c>
      <c r="D57" s="40"/>
      <c r="E57" s="40"/>
      <c r="F57" s="40"/>
      <c r="G57" s="40"/>
      <c r="H57" s="40"/>
      <c r="I57" s="40"/>
      <c r="J57" s="40"/>
      <c r="K57" s="40"/>
      <c r="L57" s="145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6.5" customHeight="1">
      <c r="A58" s="38"/>
      <c r="B58" s="39"/>
      <c r="C58" s="40"/>
      <c r="D58" s="40"/>
      <c r="E58" s="69">
        <f>E13</f>
        <v>0</v>
      </c>
      <c r="F58" s="40"/>
      <c r="G58" s="40"/>
      <c r="H58" s="40"/>
      <c r="I58" s="40"/>
      <c r="J58" s="40"/>
      <c r="K58" s="40"/>
      <c r="L58" s="145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6.96" customHeight="1">
      <c r="A59" s="38"/>
      <c r="B59" s="39"/>
      <c r="C59" s="40"/>
      <c r="D59" s="40"/>
      <c r="E59" s="40"/>
      <c r="F59" s="40"/>
      <c r="G59" s="40"/>
      <c r="H59" s="40"/>
      <c r="I59" s="40"/>
      <c r="J59" s="40"/>
      <c r="K59" s="40"/>
      <c r="L59" s="145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</row>
    <row r="60" s="2" customFormat="1" ht="12" customHeight="1">
      <c r="A60" s="38"/>
      <c r="B60" s="39"/>
      <c r="C60" s="32" t="s">
        <v>21</v>
      </c>
      <c r="D60" s="40"/>
      <c r="E60" s="40"/>
      <c r="F60" s="27">
        <f>F16</f>
        <v>0</v>
      </c>
      <c r="G60" s="40"/>
      <c r="H60" s="40"/>
      <c r="I60" s="32" t="s">
        <v>23</v>
      </c>
      <c r="J60" s="72">
        <f>IF(J16="","",J16)</f>
        <v>0</v>
      </c>
      <c r="K60" s="40"/>
      <c r="L60" s="145"/>
      <c r="S60" s="38"/>
      <c r="T60" s="38"/>
      <c r="U60" s="38"/>
      <c r="V60" s="38"/>
      <c r="W60" s="38"/>
      <c r="X60" s="38"/>
      <c r="Y60" s="38"/>
      <c r="Z60" s="38"/>
      <c r="AA60" s="38"/>
      <c r="AB60" s="38"/>
      <c r="AC60" s="38"/>
      <c r="AD60" s="38"/>
      <c r="AE60" s="38"/>
    </row>
    <row r="61" s="2" customFormat="1" ht="6.96" customHeight="1">
      <c r="A61" s="38"/>
      <c r="B61" s="39"/>
      <c r="C61" s="40"/>
      <c r="D61" s="40"/>
      <c r="E61" s="40"/>
      <c r="F61" s="40"/>
      <c r="G61" s="40"/>
      <c r="H61" s="40"/>
      <c r="I61" s="40"/>
      <c r="J61" s="40"/>
      <c r="K61" s="40"/>
      <c r="L61" s="145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s="2" customFormat="1" ht="15.15" customHeight="1">
      <c r="A62" s="38"/>
      <c r="B62" s="39"/>
      <c r="C62" s="32" t="s">
        <v>25</v>
      </c>
      <c r="D62" s="40"/>
      <c r="E62" s="40"/>
      <c r="F62" s="27">
        <f>E19</f>
        <v>0</v>
      </c>
      <c r="G62" s="40"/>
      <c r="H62" s="40"/>
      <c r="I62" s="32" t="s">
        <v>30</v>
      </c>
      <c r="J62" s="36">
        <f>E25</f>
        <v>0</v>
      </c>
      <c r="K62" s="40"/>
      <c r="L62" s="145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  <c r="AE62" s="38"/>
    </row>
    <row r="63" s="2" customFormat="1" ht="15.15" customHeight="1">
      <c r="A63" s="38"/>
      <c r="B63" s="39"/>
      <c r="C63" s="32" t="s">
        <v>28</v>
      </c>
      <c r="D63" s="40"/>
      <c r="E63" s="40"/>
      <c r="F63" s="27">
        <f>IF(E22="","",E22)</f>
        <v>0</v>
      </c>
      <c r="G63" s="40"/>
      <c r="H63" s="40"/>
      <c r="I63" s="32" t="s">
        <v>32</v>
      </c>
      <c r="J63" s="36">
        <f>E28</f>
        <v>0</v>
      </c>
      <c r="K63" s="40"/>
      <c r="L63" s="145"/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  <c r="AD63" s="38"/>
      <c r="AE63" s="38"/>
    </row>
    <row r="64" s="2" customFormat="1" ht="10.32" customHeight="1">
      <c r="A64" s="38"/>
      <c r="B64" s="39"/>
      <c r="C64" s="40"/>
      <c r="D64" s="40"/>
      <c r="E64" s="40"/>
      <c r="F64" s="40"/>
      <c r="G64" s="40"/>
      <c r="H64" s="40"/>
      <c r="I64" s="40"/>
      <c r="J64" s="40"/>
      <c r="K64" s="40"/>
      <c r="L64" s="145"/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  <c r="AD64" s="38"/>
      <c r="AE64" s="38"/>
    </row>
    <row r="65" s="2" customFormat="1" ht="29.28" customHeight="1">
      <c r="A65" s="38"/>
      <c r="B65" s="39"/>
      <c r="C65" s="171" t="s">
        <v>137</v>
      </c>
      <c r="D65" s="172"/>
      <c r="E65" s="172"/>
      <c r="F65" s="172"/>
      <c r="G65" s="172"/>
      <c r="H65" s="172"/>
      <c r="I65" s="172"/>
      <c r="J65" s="173" t="s">
        <v>138</v>
      </c>
      <c r="K65" s="172"/>
      <c r="L65" s="145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 s="2" customFormat="1" ht="10.32" customHeight="1">
      <c r="A66" s="38"/>
      <c r="B66" s="39"/>
      <c r="C66" s="40"/>
      <c r="D66" s="40"/>
      <c r="E66" s="40"/>
      <c r="F66" s="40"/>
      <c r="G66" s="40"/>
      <c r="H66" s="40"/>
      <c r="I66" s="40"/>
      <c r="J66" s="40"/>
      <c r="K66" s="40"/>
      <c r="L66" s="145"/>
      <c r="S66" s="38"/>
      <c r="T66" s="38"/>
      <c r="U66" s="38"/>
      <c r="V66" s="38"/>
      <c r="W66" s="38"/>
      <c r="X66" s="38"/>
      <c r="Y66" s="38"/>
      <c r="Z66" s="38"/>
      <c r="AA66" s="38"/>
      <c r="AB66" s="38"/>
      <c r="AC66" s="38"/>
      <c r="AD66" s="38"/>
      <c r="AE66" s="38"/>
    </row>
    <row r="67" s="2" customFormat="1" ht="22.8" customHeight="1">
      <c r="A67" s="38"/>
      <c r="B67" s="39"/>
      <c r="C67" s="174" t="s">
        <v>68</v>
      </c>
      <c r="D67" s="40"/>
      <c r="E67" s="40"/>
      <c r="F67" s="40"/>
      <c r="G67" s="40"/>
      <c r="H67" s="40"/>
      <c r="I67" s="40"/>
      <c r="J67" s="102">
        <f>J91</f>
        <v>0</v>
      </c>
      <c r="K67" s="40"/>
      <c r="L67" s="145"/>
      <c r="S67" s="38"/>
      <c r="T67" s="38"/>
      <c r="U67" s="38"/>
      <c r="V67" s="38"/>
      <c r="W67" s="38"/>
      <c r="X67" s="38"/>
      <c r="Y67" s="38"/>
      <c r="Z67" s="38"/>
      <c r="AA67" s="38"/>
      <c r="AB67" s="38"/>
      <c r="AC67" s="38"/>
      <c r="AD67" s="38"/>
      <c r="AE67" s="38"/>
      <c r="AU67" s="17" t="s">
        <v>139</v>
      </c>
    </row>
    <row r="68" s="2" customFormat="1" ht="21.84" customHeight="1">
      <c r="A68" s="38"/>
      <c r="B68" s="39"/>
      <c r="C68" s="40"/>
      <c r="D68" s="40"/>
      <c r="E68" s="40"/>
      <c r="F68" s="40"/>
      <c r="G68" s="40"/>
      <c r="H68" s="40"/>
      <c r="I68" s="40"/>
      <c r="J68" s="40"/>
      <c r="K68" s="40"/>
      <c r="L68" s="145"/>
      <c r="S68" s="38"/>
      <c r="T68" s="38"/>
      <c r="U68" s="38"/>
      <c r="V68" s="38"/>
      <c r="W68" s="38"/>
      <c r="X68" s="38"/>
      <c r="Y68" s="38"/>
      <c r="Z68" s="38"/>
      <c r="AA68" s="38"/>
      <c r="AB68" s="38"/>
      <c r="AC68" s="38"/>
      <c r="AD68" s="38"/>
      <c r="AE68" s="38"/>
    </row>
    <row r="69" s="2" customFormat="1" ht="6.96" customHeight="1">
      <c r="A69" s="38"/>
      <c r="B69" s="59"/>
      <c r="C69" s="60"/>
      <c r="D69" s="60"/>
      <c r="E69" s="60"/>
      <c r="F69" s="60"/>
      <c r="G69" s="60"/>
      <c r="H69" s="60"/>
      <c r="I69" s="60"/>
      <c r="J69" s="60"/>
      <c r="K69" s="60"/>
      <c r="L69" s="145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3" s="2" customFormat="1" ht="6.96" customHeight="1">
      <c r="A73" s="38"/>
      <c r="B73" s="61"/>
      <c r="C73" s="62"/>
      <c r="D73" s="62"/>
      <c r="E73" s="62"/>
      <c r="F73" s="62"/>
      <c r="G73" s="62"/>
      <c r="H73" s="62"/>
      <c r="I73" s="62"/>
      <c r="J73" s="62"/>
      <c r="K73" s="62"/>
      <c r="L73" s="145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24.96" customHeight="1">
      <c r="A74" s="38"/>
      <c r="B74" s="39"/>
      <c r="C74" s="23" t="s">
        <v>142</v>
      </c>
      <c r="D74" s="40"/>
      <c r="E74" s="40"/>
      <c r="F74" s="40"/>
      <c r="G74" s="40"/>
      <c r="H74" s="40"/>
      <c r="I74" s="40"/>
      <c r="J74" s="40"/>
      <c r="K74" s="40"/>
      <c r="L74" s="145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6.96" customHeight="1">
      <c r="A75" s="38"/>
      <c r="B75" s="39"/>
      <c r="C75" s="40"/>
      <c r="D75" s="40"/>
      <c r="E75" s="40"/>
      <c r="F75" s="40"/>
      <c r="G75" s="40"/>
      <c r="H75" s="40"/>
      <c r="I75" s="40"/>
      <c r="J75" s="40"/>
      <c r="K75" s="40"/>
      <c r="L75" s="145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12" customHeight="1">
      <c r="A76" s="38"/>
      <c r="B76" s="39"/>
      <c r="C76" s="32" t="s">
        <v>16</v>
      </c>
      <c r="D76" s="40"/>
      <c r="E76" s="40"/>
      <c r="F76" s="40"/>
      <c r="G76" s="40"/>
      <c r="H76" s="40"/>
      <c r="I76" s="40"/>
      <c r="J76" s="40"/>
      <c r="K76" s="40"/>
      <c r="L76" s="145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6.5" customHeight="1">
      <c r="A77" s="38"/>
      <c r="B77" s="39"/>
      <c r="C77" s="40"/>
      <c r="D77" s="40"/>
      <c r="E77" s="169">
        <f>E7</f>
        <v>0</v>
      </c>
      <c r="F77" s="32"/>
      <c r="G77" s="32"/>
      <c r="H77" s="32"/>
      <c r="I77" s="40"/>
      <c r="J77" s="40"/>
      <c r="K77" s="40"/>
      <c r="L77" s="145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1" customFormat="1" ht="12" customHeight="1">
      <c r="B78" s="21"/>
      <c r="C78" s="32" t="s">
        <v>130</v>
      </c>
      <c r="D78" s="22"/>
      <c r="E78" s="22"/>
      <c r="F78" s="22"/>
      <c r="G78" s="22"/>
      <c r="H78" s="22"/>
      <c r="I78" s="22"/>
      <c r="J78" s="22"/>
      <c r="K78" s="22"/>
      <c r="L78" s="20"/>
    </row>
    <row r="79" s="1" customFormat="1" ht="16.5" customHeight="1">
      <c r="B79" s="21"/>
      <c r="C79" s="22"/>
      <c r="D79" s="22"/>
      <c r="E79" s="169" t="s">
        <v>131</v>
      </c>
      <c r="F79" s="22"/>
      <c r="G79" s="22"/>
      <c r="H79" s="22"/>
      <c r="I79" s="22"/>
      <c r="J79" s="22"/>
      <c r="K79" s="22"/>
      <c r="L79" s="20"/>
    </row>
    <row r="80" s="1" customFormat="1" ht="12" customHeight="1">
      <c r="B80" s="21"/>
      <c r="C80" s="32" t="s">
        <v>132</v>
      </c>
      <c r="D80" s="22"/>
      <c r="E80" s="22"/>
      <c r="F80" s="22"/>
      <c r="G80" s="22"/>
      <c r="H80" s="22"/>
      <c r="I80" s="22"/>
      <c r="J80" s="22"/>
      <c r="K80" s="22"/>
      <c r="L80" s="20"/>
    </row>
    <row r="81" s="2" customFormat="1" ht="16.5" customHeight="1">
      <c r="A81" s="38"/>
      <c r="B81" s="39"/>
      <c r="C81" s="40"/>
      <c r="D81" s="40"/>
      <c r="E81" s="170" t="s">
        <v>133</v>
      </c>
      <c r="F81" s="40"/>
      <c r="G81" s="40"/>
      <c r="H81" s="40"/>
      <c r="I81" s="40"/>
      <c r="J81" s="40"/>
      <c r="K81" s="40"/>
      <c r="L81" s="145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12" customHeight="1">
      <c r="A82" s="38"/>
      <c r="B82" s="39"/>
      <c r="C82" s="32" t="s">
        <v>134</v>
      </c>
      <c r="D82" s="40"/>
      <c r="E82" s="40"/>
      <c r="F82" s="40"/>
      <c r="G82" s="40"/>
      <c r="H82" s="40"/>
      <c r="I82" s="40"/>
      <c r="J82" s="40"/>
      <c r="K82" s="40"/>
      <c r="L82" s="145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16.5" customHeight="1">
      <c r="A83" s="38"/>
      <c r="B83" s="39"/>
      <c r="C83" s="40"/>
      <c r="D83" s="40"/>
      <c r="E83" s="69">
        <f>E13</f>
        <v>0</v>
      </c>
      <c r="F83" s="40"/>
      <c r="G83" s="40"/>
      <c r="H83" s="40"/>
      <c r="I83" s="40"/>
      <c r="J83" s="40"/>
      <c r="K83" s="40"/>
      <c r="L83" s="145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6.96" customHeight="1">
      <c r="A84" s="38"/>
      <c r="B84" s="39"/>
      <c r="C84" s="40"/>
      <c r="D84" s="40"/>
      <c r="E84" s="40"/>
      <c r="F84" s="40"/>
      <c r="G84" s="40"/>
      <c r="H84" s="40"/>
      <c r="I84" s="40"/>
      <c r="J84" s="40"/>
      <c r="K84" s="40"/>
      <c r="L84" s="145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2" customHeight="1">
      <c r="A85" s="38"/>
      <c r="B85" s="39"/>
      <c r="C85" s="32" t="s">
        <v>21</v>
      </c>
      <c r="D85" s="40"/>
      <c r="E85" s="40"/>
      <c r="F85" s="27">
        <f>F16</f>
        <v>0</v>
      </c>
      <c r="G85" s="40"/>
      <c r="H85" s="40"/>
      <c r="I85" s="32" t="s">
        <v>23</v>
      </c>
      <c r="J85" s="72">
        <f>IF(J16="","",J16)</f>
        <v>0</v>
      </c>
      <c r="K85" s="40"/>
      <c r="L85" s="145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145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5.15" customHeight="1">
      <c r="A87" s="38"/>
      <c r="B87" s="39"/>
      <c r="C87" s="32" t="s">
        <v>25</v>
      </c>
      <c r="D87" s="40"/>
      <c r="E87" s="40"/>
      <c r="F87" s="27">
        <f>E19</f>
        <v>0</v>
      </c>
      <c r="G87" s="40"/>
      <c r="H87" s="40"/>
      <c r="I87" s="32" t="s">
        <v>30</v>
      </c>
      <c r="J87" s="36">
        <f>E25</f>
        <v>0</v>
      </c>
      <c r="K87" s="40"/>
      <c r="L87" s="145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5.15" customHeight="1">
      <c r="A88" s="38"/>
      <c r="B88" s="39"/>
      <c r="C88" s="32" t="s">
        <v>28</v>
      </c>
      <c r="D88" s="40"/>
      <c r="E88" s="40"/>
      <c r="F88" s="27">
        <f>IF(E22="","",E22)</f>
        <v>0</v>
      </c>
      <c r="G88" s="40"/>
      <c r="H88" s="40"/>
      <c r="I88" s="32" t="s">
        <v>32</v>
      </c>
      <c r="J88" s="36">
        <f>E28</f>
        <v>0</v>
      </c>
      <c r="K88" s="40"/>
      <c r="L88" s="145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0.32" customHeight="1">
      <c r="A89" s="38"/>
      <c r="B89" s="39"/>
      <c r="C89" s="40"/>
      <c r="D89" s="40"/>
      <c r="E89" s="40"/>
      <c r="F89" s="40"/>
      <c r="G89" s="40"/>
      <c r="H89" s="40"/>
      <c r="I89" s="40"/>
      <c r="J89" s="40"/>
      <c r="K89" s="40"/>
      <c r="L89" s="145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11" customFormat="1" ht="29.28" customHeight="1">
      <c r="A90" s="186"/>
      <c r="B90" s="187"/>
      <c r="C90" s="188" t="s">
        <v>143</v>
      </c>
      <c r="D90" s="189" t="s">
        <v>55</v>
      </c>
      <c r="E90" s="189" t="s">
        <v>51</v>
      </c>
      <c r="F90" s="189" t="s">
        <v>52</v>
      </c>
      <c r="G90" s="189" t="s">
        <v>144</v>
      </c>
      <c r="H90" s="189" t="s">
        <v>145</v>
      </c>
      <c r="I90" s="189" t="s">
        <v>146</v>
      </c>
      <c r="J90" s="190" t="s">
        <v>138</v>
      </c>
      <c r="K90" s="191" t="s">
        <v>147</v>
      </c>
      <c r="L90" s="192"/>
      <c r="M90" s="92" t="s">
        <v>19</v>
      </c>
      <c r="N90" s="93" t="s">
        <v>40</v>
      </c>
      <c r="O90" s="93" t="s">
        <v>148</v>
      </c>
      <c r="P90" s="93" t="s">
        <v>149</v>
      </c>
      <c r="Q90" s="93" t="s">
        <v>150</v>
      </c>
      <c r="R90" s="93" t="s">
        <v>151</v>
      </c>
      <c r="S90" s="93" t="s">
        <v>152</v>
      </c>
      <c r="T90" s="94" t="s">
        <v>153</v>
      </c>
      <c r="U90" s="186"/>
      <c r="V90" s="186"/>
      <c r="W90" s="186"/>
      <c r="X90" s="186"/>
      <c r="Y90" s="186"/>
      <c r="Z90" s="186"/>
      <c r="AA90" s="186"/>
      <c r="AB90" s="186"/>
      <c r="AC90" s="186"/>
      <c r="AD90" s="186"/>
      <c r="AE90" s="186"/>
    </row>
    <row r="91" s="2" customFormat="1" ht="22.8" customHeight="1">
      <c r="A91" s="38"/>
      <c r="B91" s="39"/>
      <c r="C91" s="99" t="s">
        <v>154</v>
      </c>
      <c r="D91" s="40"/>
      <c r="E91" s="40"/>
      <c r="F91" s="40"/>
      <c r="G91" s="40"/>
      <c r="H91" s="40"/>
      <c r="I91" s="40"/>
      <c r="J91" s="193">
        <f>BK91</f>
        <v>0</v>
      </c>
      <c r="K91" s="40"/>
      <c r="L91" s="44"/>
      <c r="M91" s="95"/>
      <c r="N91" s="194"/>
      <c r="O91" s="96"/>
      <c r="P91" s="195">
        <f>SUM(P92:P117)</f>
        <v>0</v>
      </c>
      <c r="Q91" s="96"/>
      <c r="R91" s="195">
        <f>SUM(R92:R117)</f>
        <v>0</v>
      </c>
      <c r="S91" s="96"/>
      <c r="T91" s="196">
        <f>SUM(T92:T117)</f>
        <v>0</v>
      </c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T91" s="17" t="s">
        <v>69</v>
      </c>
      <c r="AU91" s="17" t="s">
        <v>139</v>
      </c>
      <c r="BK91" s="197">
        <f>SUM(BK92:BK117)</f>
        <v>0</v>
      </c>
    </row>
    <row r="92" s="2" customFormat="1" ht="66.75" customHeight="1">
      <c r="A92" s="38"/>
      <c r="B92" s="39"/>
      <c r="C92" s="214" t="s">
        <v>77</v>
      </c>
      <c r="D92" s="214" t="s">
        <v>160</v>
      </c>
      <c r="E92" s="215" t="s">
        <v>161</v>
      </c>
      <c r="F92" s="216" t="s">
        <v>162</v>
      </c>
      <c r="G92" s="217" t="s">
        <v>163</v>
      </c>
      <c r="H92" s="218">
        <v>2</v>
      </c>
      <c r="I92" s="219"/>
      <c r="J92" s="220">
        <f>ROUND(I92*H92,2)</f>
        <v>0</v>
      </c>
      <c r="K92" s="221"/>
      <c r="L92" s="44"/>
      <c r="M92" s="222" t="s">
        <v>19</v>
      </c>
      <c r="N92" s="223" t="s">
        <v>41</v>
      </c>
      <c r="O92" s="84"/>
      <c r="P92" s="224">
        <f>O92*H92</f>
        <v>0</v>
      </c>
      <c r="Q92" s="224">
        <v>0</v>
      </c>
      <c r="R92" s="224">
        <f>Q92*H92</f>
        <v>0</v>
      </c>
      <c r="S92" s="224">
        <v>0</v>
      </c>
      <c r="T92" s="225">
        <f>S92*H92</f>
        <v>0</v>
      </c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R92" s="226" t="s">
        <v>164</v>
      </c>
      <c r="AT92" s="226" t="s">
        <v>160</v>
      </c>
      <c r="AU92" s="226" t="s">
        <v>70</v>
      </c>
      <c r="AY92" s="17" t="s">
        <v>157</v>
      </c>
      <c r="BE92" s="227">
        <f>IF(N92="základní",J92,0)</f>
        <v>0</v>
      </c>
      <c r="BF92" s="227">
        <f>IF(N92="snížená",J92,0)</f>
        <v>0</v>
      </c>
      <c r="BG92" s="227">
        <f>IF(N92="zákl. přenesená",J92,0)</f>
        <v>0</v>
      </c>
      <c r="BH92" s="227">
        <f>IF(N92="sníž. přenesená",J92,0)</f>
        <v>0</v>
      </c>
      <c r="BI92" s="227">
        <f>IF(N92="nulová",J92,0)</f>
        <v>0</v>
      </c>
      <c r="BJ92" s="17" t="s">
        <v>77</v>
      </c>
      <c r="BK92" s="227">
        <f>ROUND(I92*H92,2)</f>
        <v>0</v>
      </c>
      <c r="BL92" s="17" t="s">
        <v>164</v>
      </c>
      <c r="BM92" s="226" t="s">
        <v>233</v>
      </c>
    </row>
    <row r="93" s="13" customFormat="1">
      <c r="A93" s="13"/>
      <c r="B93" s="228"/>
      <c r="C93" s="229"/>
      <c r="D93" s="230" t="s">
        <v>166</v>
      </c>
      <c r="E93" s="231" t="s">
        <v>19</v>
      </c>
      <c r="F93" s="232" t="s">
        <v>234</v>
      </c>
      <c r="G93" s="229"/>
      <c r="H93" s="231" t="s">
        <v>19</v>
      </c>
      <c r="I93" s="233"/>
      <c r="J93" s="229"/>
      <c r="K93" s="229"/>
      <c r="L93" s="234"/>
      <c r="M93" s="235"/>
      <c r="N93" s="236"/>
      <c r="O93" s="236"/>
      <c r="P93" s="236"/>
      <c r="Q93" s="236"/>
      <c r="R93" s="236"/>
      <c r="S93" s="236"/>
      <c r="T93" s="237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38" t="s">
        <v>166</v>
      </c>
      <c r="AU93" s="238" t="s">
        <v>70</v>
      </c>
      <c r="AV93" s="13" t="s">
        <v>77</v>
      </c>
      <c r="AW93" s="13" t="s">
        <v>31</v>
      </c>
      <c r="AX93" s="13" t="s">
        <v>70</v>
      </c>
      <c r="AY93" s="238" t="s">
        <v>157</v>
      </c>
    </row>
    <row r="94" s="14" customFormat="1">
      <c r="A94" s="14"/>
      <c r="B94" s="239"/>
      <c r="C94" s="240"/>
      <c r="D94" s="230" t="s">
        <v>166</v>
      </c>
      <c r="E94" s="241" t="s">
        <v>19</v>
      </c>
      <c r="F94" s="242" t="s">
        <v>235</v>
      </c>
      <c r="G94" s="240"/>
      <c r="H94" s="243">
        <v>1.3</v>
      </c>
      <c r="I94" s="244"/>
      <c r="J94" s="240"/>
      <c r="K94" s="240"/>
      <c r="L94" s="245"/>
      <c r="M94" s="246"/>
      <c r="N94" s="247"/>
      <c r="O94" s="247"/>
      <c r="P94" s="247"/>
      <c r="Q94" s="247"/>
      <c r="R94" s="247"/>
      <c r="S94" s="247"/>
      <c r="T94" s="248"/>
      <c r="U94" s="14"/>
      <c r="V94" s="14"/>
      <c r="W94" s="14"/>
      <c r="X94" s="14"/>
      <c r="Y94" s="14"/>
      <c r="Z94" s="14"/>
      <c r="AA94" s="14"/>
      <c r="AB94" s="14"/>
      <c r="AC94" s="14"/>
      <c r="AD94" s="14"/>
      <c r="AE94" s="14"/>
      <c r="AT94" s="249" t="s">
        <v>166</v>
      </c>
      <c r="AU94" s="249" t="s">
        <v>70</v>
      </c>
      <c r="AV94" s="14" t="s">
        <v>79</v>
      </c>
      <c r="AW94" s="14" t="s">
        <v>31</v>
      </c>
      <c r="AX94" s="14" t="s">
        <v>70</v>
      </c>
      <c r="AY94" s="249" t="s">
        <v>157</v>
      </c>
    </row>
    <row r="95" s="13" customFormat="1">
      <c r="A95" s="13"/>
      <c r="B95" s="228"/>
      <c r="C95" s="229"/>
      <c r="D95" s="230" t="s">
        <v>166</v>
      </c>
      <c r="E95" s="231" t="s">
        <v>19</v>
      </c>
      <c r="F95" s="232" t="s">
        <v>236</v>
      </c>
      <c r="G95" s="229"/>
      <c r="H95" s="231" t="s">
        <v>19</v>
      </c>
      <c r="I95" s="233"/>
      <c r="J95" s="229"/>
      <c r="K95" s="229"/>
      <c r="L95" s="234"/>
      <c r="M95" s="235"/>
      <c r="N95" s="236"/>
      <c r="O95" s="236"/>
      <c r="P95" s="236"/>
      <c r="Q95" s="236"/>
      <c r="R95" s="236"/>
      <c r="S95" s="236"/>
      <c r="T95" s="237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38" t="s">
        <v>166</v>
      </c>
      <c r="AU95" s="238" t="s">
        <v>70</v>
      </c>
      <c r="AV95" s="13" t="s">
        <v>77</v>
      </c>
      <c r="AW95" s="13" t="s">
        <v>31</v>
      </c>
      <c r="AX95" s="13" t="s">
        <v>70</v>
      </c>
      <c r="AY95" s="238" t="s">
        <v>157</v>
      </c>
    </row>
    <row r="96" s="14" customFormat="1">
      <c r="A96" s="14"/>
      <c r="B96" s="239"/>
      <c r="C96" s="240"/>
      <c r="D96" s="230" t="s">
        <v>166</v>
      </c>
      <c r="E96" s="241" t="s">
        <v>19</v>
      </c>
      <c r="F96" s="242" t="s">
        <v>237</v>
      </c>
      <c r="G96" s="240"/>
      <c r="H96" s="243">
        <v>0.69999999999999996</v>
      </c>
      <c r="I96" s="244"/>
      <c r="J96" s="240"/>
      <c r="K96" s="240"/>
      <c r="L96" s="245"/>
      <c r="M96" s="246"/>
      <c r="N96" s="247"/>
      <c r="O96" s="247"/>
      <c r="P96" s="247"/>
      <c r="Q96" s="247"/>
      <c r="R96" s="247"/>
      <c r="S96" s="247"/>
      <c r="T96" s="248"/>
      <c r="U96" s="14"/>
      <c r="V96" s="14"/>
      <c r="W96" s="14"/>
      <c r="X96" s="14"/>
      <c r="Y96" s="14"/>
      <c r="Z96" s="14"/>
      <c r="AA96" s="14"/>
      <c r="AB96" s="14"/>
      <c r="AC96" s="14"/>
      <c r="AD96" s="14"/>
      <c r="AE96" s="14"/>
      <c r="AT96" s="249" t="s">
        <v>166</v>
      </c>
      <c r="AU96" s="249" t="s">
        <v>70</v>
      </c>
      <c r="AV96" s="14" t="s">
        <v>79</v>
      </c>
      <c r="AW96" s="14" t="s">
        <v>31</v>
      </c>
      <c r="AX96" s="14" t="s">
        <v>70</v>
      </c>
      <c r="AY96" s="249" t="s">
        <v>157</v>
      </c>
    </row>
    <row r="97" s="15" customFormat="1">
      <c r="A97" s="15"/>
      <c r="B97" s="250"/>
      <c r="C97" s="251"/>
      <c r="D97" s="230" t="s">
        <v>166</v>
      </c>
      <c r="E97" s="252" t="s">
        <v>19</v>
      </c>
      <c r="F97" s="253" t="s">
        <v>169</v>
      </c>
      <c r="G97" s="251"/>
      <c r="H97" s="254">
        <v>2</v>
      </c>
      <c r="I97" s="255"/>
      <c r="J97" s="251"/>
      <c r="K97" s="251"/>
      <c r="L97" s="256"/>
      <c r="M97" s="257"/>
      <c r="N97" s="258"/>
      <c r="O97" s="258"/>
      <c r="P97" s="258"/>
      <c r="Q97" s="258"/>
      <c r="R97" s="258"/>
      <c r="S97" s="258"/>
      <c r="T97" s="259"/>
      <c r="U97" s="15"/>
      <c r="V97" s="15"/>
      <c r="W97" s="15"/>
      <c r="X97" s="15"/>
      <c r="Y97" s="15"/>
      <c r="Z97" s="15"/>
      <c r="AA97" s="15"/>
      <c r="AB97" s="15"/>
      <c r="AC97" s="15"/>
      <c r="AD97" s="15"/>
      <c r="AE97" s="15"/>
      <c r="AT97" s="260" t="s">
        <v>166</v>
      </c>
      <c r="AU97" s="260" t="s">
        <v>70</v>
      </c>
      <c r="AV97" s="15" t="s">
        <v>164</v>
      </c>
      <c r="AW97" s="15" t="s">
        <v>31</v>
      </c>
      <c r="AX97" s="15" t="s">
        <v>77</v>
      </c>
      <c r="AY97" s="260" t="s">
        <v>157</v>
      </c>
    </row>
    <row r="98" s="2" customFormat="1" ht="21.75" customHeight="1">
      <c r="A98" s="38"/>
      <c r="B98" s="39"/>
      <c r="C98" s="214" t="s">
        <v>79</v>
      </c>
      <c r="D98" s="214" t="s">
        <v>160</v>
      </c>
      <c r="E98" s="215" t="s">
        <v>238</v>
      </c>
      <c r="F98" s="216" t="s">
        <v>239</v>
      </c>
      <c r="G98" s="217" t="s">
        <v>163</v>
      </c>
      <c r="H98" s="218">
        <v>2</v>
      </c>
      <c r="I98" s="219"/>
      <c r="J98" s="220">
        <f>ROUND(I98*H98,2)</f>
        <v>0</v>
      </c>
      <c r="K98" s="221"/>
      <c r="L98" s="44"/>
      <c r="M98" s="222" t="s">
        <v>19</v>
      </c>
      <c r="N98" s="223" t="s">
        <v>41</v>
      </c>
      <c r="O98" s="84"/>
      <c r="P98" s="224">
        <f>O98*H98</f>
        <v>0</v>
      </c>
      <c r="Q98" s="224">
        <v>0</v>
      </c>
      <c r="R98" s="224">
        <f>Q98*H98</f>
        <v>0</v>
      </c>
      <c r="S98" s="224">
        <v>0</v>
      </c>
      <c r="T98" s="225">
        <f>S98*H98</f>
        <v>0</v>
      </c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R98" s="226" t="s">
        <v>164</v>
      </c>
      <c r="AT98" s="226" t="s">
        <v>160</v>
      </c>
      <c r="AU98" s="226" t="s">
        <v>70</v>
      </c>
      <c r="AY98" s="17" t="s">
        <v>157</v>
      </c>
      <c r="BE98" s="227">
        <f>IF(N98="základní",J98,0)</f>
        <v>0</v>
      </c>
      <c r="BF98" s="227">
        <f>IF(N98="snížená",J98,0)</f>
        <v>0</v>
      </c>
      <c r="BG98" s="227">
        <f>IF(N98="zákl. přenesená",J98,0)</f>
        <v>0</v>
      </c>
      <c r="BH98" s="227">
        <f>IF(N98="sníž. přenesená",J98,0)</f>
        <v>0</v>
      </c>
      <c r="BI98" s="227">
        <f>IF(N98="nulová",J98,0)</f>
        <v>0</v>
      </c>
      <c r="BJ98" s="17" t="s">
        <v>77</v>
      </c>
      <c r="BK98" s="227">
        <f>ROUND(I98*H98,2)</f>
        <v>0</v>
      </c>
      <c r="BL98" s="17" t="s">
        <v>164</v>
      </c>
      <c r="BM98" s="226" t="s">
        <v>240</v>
      </c>
    </row>
    <row r="99" s="2" customFormat="1" ht="33" customHeight="1">
      <c r="A99" s="38"/>
      <c r="B99" s="39"/>
      <c r="C99" s="214" t="s">
        <v>85</v>
      </c>
      <c r="D99" s="214" t="s">
        <v>160</v>
      </c>
      <c r="E99" s="215" t="s">
        <v>173</v>
      </c>
      <c r="F99" s="216" t="s">
        <v>174</v>
      </c>
      <c r="G99" s="217" t="s">
        <v>175</v>
      </c>
      <c r="H99" s="218">
        <v>198</v>
      </c>
      <c r="I99" s="219"/>
      <c r="J99" s="220">
        <f>ROUND(I99*H99,2)</f>
        <v>0</v>
      </c>
      <c r="K99" s="221"/>
      <c r="L99" s="44"/>
      <c r="M99" s="222" t="s">
        <v>19</v>
      </c>
      <c r="N99" s="223" t="s">
        <v>41</v>
      </c>
      <c r="O99" s="84"/>
      <c r="P99" s="224">
        <f>O99*H99</f>
        <v>0</v>
      </c>
      <c r="Q99" s="224">
        <v>0</v>
      </c>
      <c r="R99" s="224">
        <f>Q99*H99</f>
        <v>0</v>
      </c>
      <c r="S99" s="224">
        <v>0</v>
      </c>
      <c r="T99" s="225">
        <f>S99*H99</f>
        <v>0</v>
      </c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R99" s="226" t="s">
        <v>164</v>
      </c>
      <c r="AT99" s="226" t="s">
        <v>160</v>
      </c>
      <c r="AU99" s="226" t="s">
        <v>70</v>
      </c>
      <c r="AY99" s="17" t="s">
        <v>157</v>
      </c>
      <c r="BE99" s="227">
        <f>IF(N99="základní",J99,0)</f>
        <v>0</v>
      </c>
      <c r="BF99" s="227">
        <f>IF(N99="snížená",J99,0)</f>
        <v>0</v>
      </c>
      <c r="BG99" s="227">
        <f>IF(N99="zákl. přenesená",J99,0)</f>
        <v>0</v>
      </c>
      <c r="BH99" s="227">
        <f>IF(N99="sníž. přenesená",J99,0)</f>
        <v>0</v>
      </c>
      <c r="BI99" s="227">
        <f>IF(N99="nulová",J99,0)</f>
        <v>0</v>
      </c>
      <c r="BJ99" s="17" t="s">
        <v>77</v>
      </c>
      <c r="BK99" s="227">
        <f>ROUND(I99*H99,2)</f>
        <v>0</v>
      </c>
      <c r="BL99" s="17" t="s">
        <v>164</v>
      </c>
      <c r="BM99" s="226" t="s">
        <v>241</v>
      </c>
    </row>
    <row r="100" s="14" customFormat="1">
      <c r="A100" s="14"/>
      <c r="B100" s="239"/>
      <c r="C100" s="240"/>
      <c r="D100" s="230" t="s">
        <v>166</v>
      </c>
      <c r="E100" s="241" t="s">
        <v>19</v>
      </c>
      <c r="F100" s="242" t="s">
        <v>242</v>
      </c>
      <c r="G100" s="240"/>
      <c r="H100" s="243">
        <v>198</v>
      </c>
      <c r="I100" s="244"/>
      <c r="J100" s="240"/>
      <c r="K100" s="240"/>
      <c r="L100" s="245"/>
      <c r="M100" s="246"/>
      <c r="N100" s="247"/>
      <c r="O100" s="247"/>
      <c r="P100" s="247"/>
      <c r="Q100" s="247"/>
      <c r="R100" s="247"/>
      <c r="S100" s="247"/>
      <c r="T100" s="248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T100" s="249" t="s">
        <v>166</v>
      </c>
      <c r="AU100" s="249" t="s">
        <v>70</v>
      </c>
      <c r="AV100" s="14" t="s">
        <v>79</v>
      </c>
      <c r="AW100" s="14" t="s">
        <v>31</v>
      </c>
      <c r="AX100" s="14" t="s">
        <v>77</v>
      </c>
      <c r="AY100" s="249" t="s">
        <v>157</v>
      </c>
    </row>
    <row r="101" s="2" customFormat="1" ht="16.5" customHeight="1">
      <c r="A101" s="38"/>
      <c r="B101" s="39"/>
      <c r="C101" s="261" t="s">
        <v>164</v>
      </c>
      <c r="D101" s="261" t="s">
        <v>178</v>
      </c>
      <c r="E101" s="262" t="s">
        <v>179</v>
      </c>
      <c r="F101" s="263" t="s">
        <v>180</v>
      </c>
      <c r="G101" s="264" t="s">
        <v>181</v>
      </c>
      <c r="H101" s="265">
        <v>316.80000000000001</v>
      </c>
      <c r="I101" s="266"/>
      <c r="J101" s="267">
        <f>ROUND(I101*H101,2)</f>
        <v>0</v>
      </c>
      <c r="K101" s="268"/>
      <c r="L101" s="269"/>
      <c r="M101" s="270" t="s">
        <v>19</v>
      </c>
      <c r="N101" s="271" t="s">
        <v>41</v>
      </c>
      <c r="O101" s="84"/>
      <c r="P101" s="224">
        <f>O101*H101</f>
        <v>0</v>
      </c>
      <c r="Q101" s="224">
        <v>1</v>
      </c>
      <c r="R101" s="224">
        <f>Q101*H101</f>
        <v>0</v>
      </c>
      <c r="S101" s="224">
        <v>0</v>
      </c>
      <c r="T101" s="225">
        <f>S101*H101</f>
        <v>0</v>
      </c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R101" s="226" t="s">
        <v>182</v>
      </c>
      <c r="AT101" s="226" t="s">
        <v>178</v>
      </c>
      <c r="AU101" s="226" t="s">
        <v>70</v>
      </c>
      <c r="AY101" s="17" t="s">
        <v>157</v>
      </c>
      <c r="BE101" s="227">
        <f>IF(N101="základní",J101,0)</f>
        <v>0</v>
      </c>
      <c r="BF101" s="227">
        <f>IF(N101="snížená",J101,0)</f>
        <v>0</v>
      </c>
      <c r="BG101" s="227">
        <f>IF(N101="zákl. přenesená",J101,0)</f>
        <v>0</v>
      </c>
      <c r="BH101" s="227">
        <f>IF(N101="sníž. přenesená",J101,0)</f>
        <v>0</v>
      </c>
      <c r="BI101" s="227">
        <f>IF(N101="nulová",J101,0)</f>
        <v>0</v>
      </c>
      <c r="BJ101" s="17" t="s">
        <v>77</v>
      </c>
      <c r="BK101" s="227">
        <f>ROUND(I101*H101,2)</f>
        <v>0</v>
      </c>
      <c r="BL101" s="17" t="s">
        <v>164</v>
      </c>
      <c r="BM101" s="226" t="s">
        <v>243</v>
      </c>
    </row>
    <row r="102" s="14" customFormat="1">
      <c r="A102" s="14"/>
      <c r="B102" s="239"/>
      <c r="C102" s="240"/>
      <c r="D102" s="230" t="s">
        <v>166</v>
      </c>
      <c r="E102" s="241" t="s">
        <v>19</v>
      </c>
      <c r="F102" s="242" t="s">
        <v>244</v>
      </c>
      <c r="G102" s="240"/>
      <c r="H102" s="243">
        <v>316.80000000000001</v>
      </c>
      <c r="I102" s="244"/>
      <c r="J102" s="240"/>
      <c r="K102" s="240"/>
      <c r="L102" s="245"/>
      <c r="M102" s="246"/>
      <c r="N102" s="247"/>
      <c r="O102" s="247"/>
      <c r="P102" s="247"/>
      <c r="Q102" s="247"/>
      <c r="R102" s="247"/>
      <c r="S102" s="247"/>
      <c r="T102" s="248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T102" s="249" t="s">
        <v>166</v>
      </c>
      <c r="AU102" s="249" t="s">
        <v>70</v>
      </c>
      <c r="AV102" s="14" t="s">
        <v>79</v>
      </c>
      <c r="AW102" s="14" t="s">
        <v>31</v>
      </c>
      <c r="AX102" s="14" t="s">
        <v>77</v>
      </c>
      <c r="AY102" s="249" t="s">
        <v>157</v>
      </c>
    </row>
    <row r="103" s="2" customFormat="1" ht="78" customHeight="1">
      <c r="A103" s="38"/>
      <c r="B103" s="39"/>
      <c r="C103" s="214" t="s">
        <v>158</v>
      </c>
      <c r="D103" s="214" t="s">
        <v>160</v>
      </c>
      <c r="E103" s="215" t="s">
        <v>185</v>
      </c>
      <c r="F103" s="216" t="s">
        <v>186</v>
      </c>
      <c r="G103" s="217" t="s">
        <v>181</v>
      </c>
      <c r="H103" s="218">
        <v>316.80000000000001</v>
      </c>
      <c r="I103" s="219"/>
      <c r="J103" s="220">
        <f>ROUND(I103*H103,2)</f>
        <v>0</v>
      </c>
      <c r="K103" s="221"/>
      <c r="L103" s="44"/>
      <c r="M103" s="222" t="s">
        <v>19</v>
      </c>
      <c r="N103" s="223" t="s">
        <v>41</v>
      </c>
      <c r="O103" s="84"/>
      <c r="P103" s="224">
        <f>O103*H103</f>
        <v>0</v>
      </c>
      <c r="Q103" s="224">
        <v>0</v>
      </c>
      <c r="R103" s="224">
        <f>Q103*H103</f>
        <v>0</v>
      </c>
      <c r="S103" s="224">
        <v>0</v>
      </c>
      <c r="T103" s="225">
        <f>S103*H103</f>
        <v>0</v>
      </c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R103" s="226" t="s">
        <v>164</v>
      </c>
      <c r="AT103" s="226" t="s">
        <v>160</v>
      </c>
      <c r="AU103" s="226" t="s">
        <v>70</v>
      </c>
      <c r="AY103" s="17" t="s">
        <v>157</v>
      </c>
      <c r="BE103" s="227">
        <f>IF(N103="základní",J103,0)</f>
        <v>0</v>
      </c>
      <c r="BF103" s="227">
        <f>IF(N103="snížená",J103,0)</f>
        <v>0</v>
      </c>
      <c r="BG103" s="227">
        <f>IF(N103="zákl. přenesená",J103,0)</f>
        <v>0</v>
      </c>
      <c r="BH103" s="227">
        <f>IF(N103="sníž. přenesená",J103,0)</f>
        <v>0</v>
      </c>
      <c r="BI103" s="227">
        <f>IF(N103="nulová",J103,0)</f>
        <v>0</v>
      </c>
      <c r="BJ103" s="17" t="s">
        <v>77</v>
      </c>
      <c r="BK103" s="227">
        <f>ROUND(I103*H103,2)</f>
        <v>0</v>
      </c>
      <c r="BL103" s="17" t="s">
        <v>164</v>
      </c>
      <c r="BM103" s="226" t="s">
        <v>245</v>
      </c>
    </row>
    <row r="104" s="2" customFormat="1" ht="33" customHeight="1">
      <c r="A104" s="38"/>
      <c r="B104" s="39"/>
      <c r="C104" s="214" t="s">
        <v>188</v>
      </c>
      <c r="D104" s="214" t="s">
        <v>160</v>
      </c>
      <c r="E104" s="215" t="s">
        <v>189</v>
      </c>
      <c r="F104" s="216" t="s">
        <v>190</v>
      </c>
      <c r="G104" s="217" t="s">
        <v>191</v>
      </c>
      <c r="H104" s="218">
        <v>50</v>
      </c>
      <c r="I104" s="219"/>
      <c r="J104" s="220">
        <f>ROUND(I104*H104,2)</f>
        <v>0</v>
      </c>
      <c r="K104" s="221"/>
      <c r="L104" s="44"/>
      <c r="M104" s="222" t="s">
        <v>19</v>
      </c>
      <c r="N104" s="223" t="s">
        <v>41</v>
      </c>
      <c r="O104" s="84"/>
      <c r="P104" s="224">
        <f>O104*H104</f>
        <v>0</v>
      </c>
      <c r="Q104" s="224">
        <v>0</v>
      </c>
      <c r="R104" s="224">
        <f>Q104*H104</f>
        <v>0</v>
      </c>
      <c r="S104" s="224">
        <v>0</v>
      </c>
      <c r="T104" s="225">
        <f>S104*H104</f>
        <v>0</v>
      </c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R104" s="226" t="s">
        <v>164</v>
      </c>
      <c r="AT104" s="226" t="s">
        <v>160</v>
      </c>
      <c r="AU104" s="226" t="s">
        <v>70</v>
      </c>
      <c r="AY104" s="17" t="s">
        <v>157</v>
      </c>
      <c r="BE104" s="227">
        <f>IF(N104="základní",J104,0)</f>
        <v>0</v>
      </c>
      <c r="BF104" s="227">
        <f>IF(N104="snížená",J104,0)</f>
        <v>0</v>
      </c>
      <c r="BG104" s="227">
        <f>IF(N104="zákl. přenesená",J104,0)</f>
        <v>0</v>
      </c>
      <c r="BH104" s="227">
        <f>IF(N104="sníž. přenesená",J104,0)</f>
        <v>0</v>
      </c>
      <c r="BI104" s="227">
        <f>IF(N104="nulová",J104,0)</f>
        <v>0</v>
      </c>
      <c r="BJ104" s="17" t="s">
        <v>77</v>
      </c>
      <c r="BK104" s="227">
        <f>ROUND(I104*H104,2)</f>
        <v>0</v>
      </c>
      <c r="BL104" s="17" t="s">
        <v>164</v>
      </c>
      <c r="BM104" s="226" t="s">
        <v>246</v>
      </c>
    </row>
    <row r="105" s="2" customFormat="1" ht="21.75" customHeight="1">
      <c r="A105" s="38"/>
      <c r="B105" s="39"/>
      <c r="C105" s="214" t="s">
        <v>193</v>
      </c>
      <c r="D105" s="214" t="s">
        <v>160</v>
      </c>
      <c r="E105" s="215" t="s">
        <v>202</v>
      </c>
      <c r="F105" s="216" t="s">
        <v>203</v>
      </c>
      <c r="G105" s="217" t="s">
        <v>191</v>
      </c>
      <c r="H105" s="218">
        <v>9.5999999999999996</v>
      </c>
      <c r="I105" s="219"/>
      <c r="J105" s="220">
        <f>ROUND(I105*H105,2)</f>
        <v>0</v>
      </c>
      <c r="K105" s="221"/>
      <c r="L105" s="44"/>
      <c r="M105" s="222" t="s">
        <v>19</v>
      </c>
      <c r="N105" s="223" t="s">
        <v>41</v>
      </c>
      <c r="O105" s="84"/>
      <c r="P105" s="224">
        <f>O105*H105</f>
        <v>0</v>
      </c>
      <c r="Q105" s="224">
        <v>0</v>
      </c>
      <c r="R105" s="224">
        <f>Q105*H105</f>
        <v>0</v>
      </c>
      <c r="S105" s="224">
        <v>0</v>
      </c>
      <c r="T105" s="225">
        <f>S105*H105</f>
        <v>0</v>
      </c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R105" s="226" t="s">
        <v>164</v>
      </c>
      <c r="AT105" s="226" t="s">
        <v>160</v>
      </c>
      <c r="AU105" s="226" t="s">
        <v>70</v>
      </c>
      <c r="AY105" s="17" t="s">
        <v>157</v>
      </c>
      <c r="BE105" s="227">
        <f>IF(N105="základní",J105,0)</f>
        <v>0</v>
      </c>
      <c r="BF105" s="227">
        <f>IF(N105="snížená",J105,0)</f>
        <v>0</v>
      </c>
      <c r="BG105" s="227">
        <f>IF(N105="zákl. přenesená",J105,0)</f>
        <v>0</v>
      </c>
      <c r="BH105" s="227">
        <f>IF(N105="sníž. přenesená",J105,0)</f>
        <v>0</v>
      </c>
      <c r="BI105" s="227">
        <f>IF(N105="nulová",J105,0)</f>
        <v>0</v>
      </c>
      <c r="BJ105" s="17" t="s">
        <v>77</v>
      </c>
      <c r="BK105" s="227">
        <f>ROUND(I105*H105,2)</f>
        <v>0</v>
      </c>
      <c r="BL105" s="17" t="s">
        <v>164</v>
      </c>
      <c r="BM105" s="226" t="s">
        <v>247</v>
      </c>
    </row>
    <row r="106" s="13" customFormat="1">
      <c r="A106" s="13"/>
      <c r="B106" s="228"/>
      <c r="C106" s="229"/>
      <c r="D106" s="230" t="s">
        <v>166</v>
      </c>
      <c r="E106" s="231" t="s">
        <v>19</v>
      </c>
      <c r="F106" s="232" t="s">
        <v>248</v>
      </c>
      <c r="G106" s="229"/>
      <c r="H106" s="231" t="s">
        <v>19</v>
      </c>
      <c r="I106" s="233"/>
      <c r="J106" s="229"/>
      <c r="K106" s="229"/>
      <c r="L106" s="234"/>
      <c r="M106" s="235"/>
      <c r="N106" s="236"/>
      <c r="O106" s="236"/>
      <c r="P106" s="236"/>
      <c r="Q106" s="236"/>
      <c r="R106" s="236"/>
      <c r="S106" s="236"/>
      <c r="T106" s="237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38" t="s">
        <v>166</v>
      </c>
      <c r="AU106" s="238" t="s">
        <v>70</v>
      </c>
      <c r="AV106" s="13" t="s">
        <v>77</v>
      </c>
      <c r="AW106" s="13" t="s">
        <v>31</v>
      </c>
      <c r="AX106" s="13" t="s">
        <v>70</v>
      </c>
      <c r="AY106" s="238" t="s">
        <v>157</v>
      </c>
    </row>
    <row r="107" s="14" customFormat="1">
      <c r="A107" s="14"/>
      <c r="B107" s="239"/>
      <c r="C107" s="240"/>
      <c r="D107" s="230" t="s">
        <v>166</v>
      </c>
      <c r="E107" s="241" t="s">
        <v>19</v>
      </c>
      <c r="F107" s="242" t="s">
        <v>249</v>
      </c>
      <c r="G107" s="240"/>
      <c r="H107" s="243">
        <v>9.5999999999999996</v>
      </c>
      <c r="I107" s="244"/>
      <c r="J107" s="240"/>
      <c r="K107" s="240"/>
      <c r="L107" s="245"/>
      <c r="M107" s="246"/>
      <c r="N107" s="247"/>
      <c r="O107" s="247"/>
      <c r="P107" s="247"/>
      <c r="Q107" s="247"/>
      <c r="R107" s="247"/>
      <c r="S107" s="247"/>
      <c r="T107" s="248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T107" s="249" t="s">
        <v>166</v>
      </c>
      <c r="AU107" s="249" t="s">
        <v>70</v>
      </c>
      <c r="AV107" s="14" t="s">
        <v>79</v>
      </c>
      <c r="AW107" s="14" t="s">
        <v>31</v>
      </c>
      <c r="AX107" s="14" t="s">
        <v>77</v>
      </c>
      <c r="AY107" s="249" t="s">
        <v>157</v>
      </c>
    </row>
    <row r="108" s="2" customFormat="1" ht="33" customHeight="1">
      <c r="A108" s="38"/>
      <c r="B108" s="39"/>
      <c r="C108" s="214" t="s">
        <v>182</v>
      </c>
      <c r="D108" s="214" t="s">
        <v>160</v>
      </c>
      <c r="E108" s="215" t="s">
        <v>206</v>
      </c>
      <c r="F108" s="216" t="s">
        <v>207</v>
      </c>
      <c r="G108" s="217" t="s">
        <v>191</v>
      </c>
      <c r="H108" s="218">
        <v>9.5999999999999996</v>
      </c>
      <c r="I108" s="219"/>
      <c r="J108" s="220">
        <f>ROUND(I108*H108,2)</f>
        <v>0</v>
      </c>
      <c r="K108" s="221"/>
      <c r="L108" s="44"/>
      <c r="M108" s="222" t="s">
        <v>19</v>
      </c>
      <c r="N108" s="223" t="s">
        <v>41</v>
      </c>
      <c r="O108" s="84"/>
      <c r="P108" s="224">
        <f>O108*H108</f>
        <v>0</v>
      </c>
      <c r="Q108" s="224">
        <v>0</v>
      </c>
      <c r="R108" s="224">
        <f>Q108*H108</f>
        <v>0</v>
      </c>
      <c r="S108" s="224">
        <v>0</v>
      </c>
      <c r="T108" s="225">
        <f>S108*H108</f>
        <v>0</v>
      </c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R108" s="226" t="s">
        <v>164</v>
      </c>
      <c r="AT108" s="226" t="s">
        <v>160</v>
      </c>
      <c r="AU108" s="226" t="s">
        <v>70</v>
      </c>
      <c r="AY108" s="17" t="s">
        <v>157</v>
      </c>
      <c r="BE108" s="227">
        <f>IF(N108="základní",J108,0)</f>
        <v>0</v>
      </c>
      <c r="BF108" s="227">
        <f>IF(N108="snížená",J108,0)</f>
        <v>0</v>
      </c>
      <c r="BG108" s="227">
        <f>IF(N108="zákl. přenesená",J108,0)</f>
        <v>0</v>
      </c>
      <c r="BH108" s="227">
        <f>IF(N108="sníž. přenesená",J108,0)</f>
        <v>0</v>
      </c>
      <c r="BI108" s="227">
        <f>IF(N108="nulová",J108,0)</f>
        <v>0</v>
      </c>
      <c r="BJ108" s="17" t="s">
        <v>77</v>
      </c>
      <c r="BK108" s="227">
        <f>ROUND(I108*H108,2)</f>
        <v>0</v>
      </c>
      <c r="BL108" s="17" t="s">
        <v>164</v>
      </c>
      <c r="BM108" s="226" t="s">
        <v>250</v>
      </c>
    </row>
    <row r="109" s="13" customFormat="1">
      <c r="A109" s="13"/>
      <c r="B109" s="228"/>
      <c r="C109" s="229"/>
      <c r="D109" s="230" t="s">
        <v>166</v>
      </c>
      <c r="E109" s="231" t="s">
        <v>19</v>
      </c>
      <c r="F109" s="232" t="s">
        <v>248</v>
      </c>
      <c r="G109" s="229"/>
      <c r="H109" s="231" t="s">
        <v>19</v>
      </c>
      <c r="I109" s="233"/>
      <c r="J109" s="229"/>
      <c r="K109" s="229"/>
      <c r="L109" s="234"/>
      <c r="M109" s="235"/>
      <c r="N109" s="236"/>
      <c r="O109" s="236"/>
      <c r="P109" s="236"/>
      <c r="Q109" s="236"/>
      <c r="R109" s="236"/>
      <c r="S109" s="236"/>
      <c r="T109" s="237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38" t="s">
        <v>166</v>
      </c>
      <c r="AU109" s="238" t="s">
        <v>70</v>
      </c>
      <c r="AV109" s="13" t="s">
        <v>77</v>
      </c>
      <c r="AW109" s="13" t="s">
        <v>31</v>
      </c>
      <c r="AX109" s="13" t="s">
        <v>70</v>
      </c>
      <c r="AY109" s="238" t="s">
        <v>157</v>
      </c>
    </row>
    <row r="110" s="14" customFormat="1">
      <c r="A110" s="14"/>
      <c r="B110" s="239"/>
      <c r="C110" s="240"/>
      <c r="D110" s="230" t="s">
        <v>166</v>
      </c>
      <c r="E110" s="241" t="s">
        <v>19</v>
      </c>
      <c r="F110" s="242" t="s">
        <v>249</v>
      </c>
      <c r="G110" s="240"/>
      <c r="H110" s="243">
        <v>9.5999999999999996</v>
      </c>
      <c r="I110" s="244"/>
      <c r="J110" s="240"/>
      <c r="K110" s="240"/>
      <c r="L110" s="245"/>
      <c r="M110" s="246"/>
      <c r="N110" s="247"/>
      <c r="O110" s="247"/>
      <c r="P110" s="247"/>
      <c r="Q110" s="247"/>
      <c r="R110" s="247"/>
      <c r="S110" s="247"/>
      <c r="T110" s="248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T110" s="249" t="s">
        <v>166</v>
      </c>
      <c r="AU110" s="249" t="s">
        <v>70</v>
      </c>
      <c r="AV110" s="14" t="s">
        <v>79</v>
      </c>
      <c r="AW110" s="14" t="s">
        <v>31</v>
      </c>
      <c r="AX110" s="14" t="s">
        <v>77</v>
      </c>
      <c r="AY110" s="249" t="s">
        <v>157</v>
      </c>
    </row>
    <row r="111" s="2" customFormat="1" ht="33" customHeight="1">
      <c r="A111" s="38"/>
      <c r="B111" s="39"/>
      <c r="C111" s="214" t="s">
        <v>201</v>
      </c>
      <c r="D111" s="214" t="s">
        <v>160</v>
      </c>
      <c r="E111" s="215" t="s">
        <v>251</v>
      </c>
      <c r="F111" s="216" t="s">
        <v>252</v>
      </c>
      <c r="G111" s="217" t="s">
        <v>253</v>
      </c>
      <c r="H111" s="218">
        <v>40</v>
      </c>
      <c r="I111" s="219"/>
      <c r="J111" s="220">
        <f>ROUND(I111*H111,2)</f>
        <v>0</v>
      </c>
      <c r="K111" s="221"/>
      <c r="L111" s="44"/>
      <c r="M111" s="222" t="s">
        <v>19</v>
      </c>
      <c r="N111" s="223" t="s">
        <v>41</v>
      </c>
      <c r="O111" s="84"/>
      <c r="P111" s="224">
        <f>O111*H111</f>
        <v>0</v>
      </c>
      <c r="Q111" s="224">
        <v>0</v>
      </c>
      <c r="R111" s="224">
        <f>Q111*H111</f>
        <v>0</v>
      </c>
      <c r="S111" s="224">
        <v>0</v>
      </c>
      <c r="T111" s="225">
        <f>S111*H111</f>
        <v>0</v>
      </c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R111" s="226" t="s">
        <v>164</v>
      </c>
      <c r="AT111" s="226" t="s">
        <v>160</v>
      </c>
      <c r="AU111" s="226" t="s">
        <v>70</v>
      </c>
      <c r="AY111" s="17" t="s">
        <v>157</v>
      </c>
      <c r="BE111" s="227">
        <f>IF(N111="základní",J111,0)</f>
        <v>0</v>
      </c>
      <c r="BF111" s="227">
        <f>IF(N111="snížená",J111,0)</f>
        <v>0</v>
      </c>
      <c r="BG111" s="227">
        <f>IF(N111="zákl. přenesená",J111,0)</f>
        <v>0</v>
      </c>
      <c r="BH111" s="227">
        <f>IF(N111="sníž. přenesená",J111,0)</f>
        <v>0</v>
      </c>
      <c r="BI111" s="227">
        <f>IF(N111="nulová",J111,0)</f>
        <v>0</v>
      </c>
      <c r="BJ111" s="17" t="s">
        <v>77</v>
      </c>
      <c r="BK111" s="227">
        <f>ROUND(I111*H111,2)</f>
        <v>0</v>
      </c>
      <c r="BL111" s="17" t="s">
        <v>164</v>
      </c>
      <c r="BM111" s="226" t="s">
        <v>254</v>
      </c>
    </row>
    <row r="112" s="14" customFormat="1">
      <c r="A112" s="14"/>
      <c r="B112" s="239"/>
      <c r="C112" s="240"/>
      <c r="D112" s="230" t="s">
        <v>166</v>
      </c>
      <c r="E112" s="241" t="s">
        <v>19</v>
      </c>
      <c r="F112" s="242" t="s">
        <v>255</v>
      </c>
      <c r="G112" s="240"/>
      <c r="H112" s="243">
        <v>40</v>
      </c>
      <c r="I112" s="244"/>
      <c r="J112" s="240"/>
      <c r="K112" s="240"/>
      <c r="L112" s="245"/>
      <c r="M112" s="246"/>
      <c r="N112" s="247"/>
      <c r="O112" s="247"/>
      <c r="P112" s="247"/>
      <c r="Q112" s="247"/>
      <c r="R112" s="247"/>
      <c r="S112" s="247"/>
      <c r="T112" s="248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T112" s="249" t="s">
        <v>166</v>
      </c>
      <c r="AU112" s="249" t="s">
        <v>70</v>
      </c>
      <c r="AV112" s="14" t="s">
        <v>79</v>
      </c>
      <c r="AW112" s="14" t="s">
        <v>31</v>
      </c>
      <c r="AX112" s="14" t="s">
        <v>77</v>
      </c>
      <c r="AY112" s="249" t="s">
        <v>157</v>
      </c>
    </row>
    <row r="113" s="2" customFormat="1" ht="16.5" customHeight="1">
      <c r="A113" s="38"/>
      <c r="B113" s="39"/>
      <c r="C113" s="261" t="s">
        <v>111</v>
      </c>
      <c r="D113" s="261" t="s">
        <v>178</v>
      </c>
      <c r="E113" s="262" t="s">
        <v>256</v>
      </c>
      <c r="F113" s="263" t="s">
        <v>257</v>
      </c>
      <c r="G113" s="264" t="s">
        <v>212</v>
      </c>
      <c r="H113" s="265">
        <v>80</v>
      </c>
      <c r="I113" s="266"/>
      <c r="J113" s="267">
        <f>ROUND(I113*H113,2)</f>
        <v>0</v>
      </c>
      <c r="K113" s="268"/>
      <c r="L113" s="269"/>
      <c r="M113" s="270" t="s">
        <v>19</v>
      </c>
      <c r="N113" s="271" t="s">
        <v>41</v>
      </c>
      <c r="O113" s="84"/>
      <c r="P113" s="224">
        <f>O113*H113</f>
        <v>0</v>
      </c>
      <c r="Q113" s="224">
        <v>0.0010499999999999999</v>
      </c>
      <c r="R113" s="224">
        <f>Q113*H113</f>
        <v>0</v>
      </c>
      <c r="S113" s="224">
        <v>0</v>
      </c>
      <c r="T113" s="225">
        <f>S113*H113</f>
        <v>0</v>
      </c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R113" s="226" t="s">
        <v>182</v>
      </c>
      <c r="AT113" s="226" t="s">
        <v>178</v>
      </c>
      <c r="AU113" s="226" t="s">
        <v>70</v>
      </c>
      <c r="AY113" s="17" t="s">
        <v>157</v>
      </c>
      <c r="BE113" s="227">
        <f>IF(N113="základní",J113,0)</f>
        <v>0</v>
      </c>
      <c r="BF113" s="227">
        <f>IF(N113="snížená",J113,0)</f>
        <v>0</v>
      </c>
      <c r="BG113" s="227">
        <f>IF(N113="zákl. přenesená",J113,0)</f>
        <v>0</v>
      </c>
      <c r="BH113" s="227">
        <f>IF(N113="sníž. přenesená",J113,0)</f>
        <v>0</v>
      </c>
      <c r="BI113" s="227">
        <f>IF(N113="nulová",J113,0)</f>
        <v>0</v>
      </c>
      <c r="BJ113" s="17" t="s">
        <v>77</v>
      </c>
      <c r="BK113" s="227">
        <f>ROUND(I113*H113,2)</f>
        <v>0</v>
      </c>
      <c r="BL113" s="17" t="s">
        <v>164</v>
      </c>
      <c r="BM113" s="226" t="s">
        <v>258</v>
      </c>
    </row>
    <row r="114" s="14" customFormat="1">
      <c r="A114" s="14"/>
      <c r="B114" s="239"/>
      <c r="C114" s="240"/>
      <c r="D114" s="230" t="s">
        <v>166</v>
      </c>
      <c r="E114" s="241" t="s">
        <v>19</v>
      </c>
      <c r="F114" s="242" t="s">
        <v>259</v>
      </c>
      <c r="G114" s="240"/>
      <c r="H114" s="243">
        <v>80</v>
      </c>
      <c r="I114" s="244"/>
      <c r="J114" s="240"/>
      <c r="K114" s="240"/>
      <c r="L114" s="245"/>
      <c r="M114" s="246"/>
      <c r="N114" s="247"/>
      <c r="O114" s="247"/>
      <c r="P114" s="247"/>
      <c r="Q114" s="247"/>
      <c r="R114" s="247"/>
      <c r="S114" s="247"/>
      <c r="T114" s="248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T114" s="249" t="s">
        <v>166</v>
      </c>
      <c r="AU114" s="249" t="s">
        <v>70</v>
      </c>
      <c r="AV114" s="14" t="s">
        <v>79</v>
      </c>
      <c r="AW114" s="14" t="s">
        <v>31</v>
      </c>
      <c r="AX114" s="14" t="s">
        <v>77</v>
      </c>
      <c r="AY114" s="249" t="s">
        <v>157</v>
      </c>
    </row>
    <row r="115" s="2" customFormat="1" ht="78" customHeight="1">
      <c r="A115" s="38"/>
      <c r="B115" s="39"/>
      <c r="C115" s="214" t="s">
        <v>209</v>
      </c>
      <c r="D115" s="214" t="s">
        <v>160</v>
      </c>
      <c r="E115" s="215" t="s">
        <v>260</v>
      </c>
      <c r="F115" s="216" t="s">
        <v>261</v>
      </c>
      <c r="G115" s="217" t="s">
        <v>181</v>
      </c>
      <c r="H115" s="218">
        <v>0.084000000000000005</v>
      </c>
      <c r="I115" s="219"/>
      <c r="J115" s="220">
        <f>ROUND(I115*H115,2)</f>
        <v>0</v>
      </c>
      <c r="K115" s="221"/>
      <c r="L115" s="44"/>
      <c r="M115" s="222" t="s">
        <v>19</v>
      </c>
      <c r="N115" s="223" t="s">
        <v>41</v>
      </c>
      <c r="O115" s="84"/>
      <c r="P115" s="224">
        <f>O115*H115</f>
        <v>0</v>
      </c>
      <c r="Q115" s="224">
        <v>0</v>
      </c>
      <c r="R115" s="224">
        <f>Q115*H115</f>
        <v>0</v>
      </c>
      <c r="S115" s="224">
        <v>0</v>
      </c>
      <c r="T115" s="225">
        <f>S115*H115</f>
        <v>0</v>
      </c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R115" s="226" t="s">
        <v>164</v>
      </c>
      <c r="AT115" s="226" t="s">
        <v>160</v>
      </c>
      <c r="AU115" s="226" t="s">
        <v>70</v>
      </c>
      <c r="AY115" s="17" t="s">
        <v>157</v>
      </c>
      <c r="BE115" s="227">
        <f>IF(N115="základní",J115,0)</f>
        <v>0</v>
      </c>
      <c r="BF115" s="227">
        <f>IF(N115="snížená",J115,0)</f>
        <v>0</v>
      </c>
      <c r="BG115" s="227">
        <f>IF(N115="zákl. přenesená",J115,0)</f>
        <v>0</v>
      </c>
      <c r="BH115" s="227">
        <f>IF(N115="sníž. přenesená",J115,0)</f>
        <v>0</v>
      </c>
      <c r="BI115" s="227">
        <f>IF(N115="nulová",J115,0)</f>
        <v>0</v>
      </c>
      <c r="BJ115" s="17" t="s">
        <v>77</v>
      </c>
      <c r="BK115" s="227">
        <f>ROUND(I115*H115,2)</f>
        <v>0</v>
      </c>
      <c r="BL115" s="17" t="s">
        <v>164</v>
      </c>
      <c r="BM115" s="226" t="s">
        <v>262</v>
      </c>
    </row>
    <row r="116" s="13" customFormat="1">
      <c r="A116" s="13"/>
      <c r="B116" s="228"/>
      <c r="C116" s="229"/>
      <c r="D116" s="230" t="s">
        <v>166</v>
      </c>
      <c r="E116" s="231" t="s">
        <v>19</v>
      </c>
      <c r="F116" s="232" t="s">
        <v>263</v>
      </c>
      <c r="G116" s="229"/>
      <c r="H116" s="231" t="s">
        <v>19</v>
      </c>
      <c r="I116" s="233"/>
      <c r="J116" s="229"/>
      <c r="K116" s="229"/>
      <c r="L116" s="234"/>
      <c r="M116" s="235"/>
      <c r="N116" s="236"/>
      <c r="O116" s="236"/>
      <c r="P116" s="236"/>
      <c r="Q116" s="236"/>
      <c r="R116" s="236"/>
      <c r="S116" s="236"/>
      <c r="T116" s="237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38" t="s">
        <v>166</v>
      </c>
      <c r="AU116" s="238" t="s">
        <v>70</v>
      </c>
      <c r="AV116" s="13" t="s">
        <v>77</v>
      </c>
      <c r="AW116" s="13" t="s">
        <v>31</v>
      </c>
      <c r="AX116" s="13" t="s">
        <v>70</v>
      </c>
      <c r="AY116" s="238" t="s">
        <v>157</v>
      </c>
    </row>
    <row r="117" s="14" customFormat="1">
      <c r="A117" s="14"/>
      <c r="B117" s="239"/>
      <c r="C117" s="240"/>
      <c r="D117" s="230" t="s">
        <v>166</v>
      </c>
      <c r="E117" s="241" t="s">
        <v>19</v>
      </c>
      <c r="F117" s="242" t="s">
        <v>264</v>
      </c>
      <c r="G117" s="240"/>
      <c r="H117" s="243">
        <v>0.084000000000000005</v>
      </c>
      <c r="I117" s="244"/>
      <c r="J117" s="240"/>
      <c r="K117" s="240"/>
      <c r="L117" s="245"/>
      <c r="M117" s="272"/>
      <c r="N117" s="273"/>
      <c r="O117" s="273"/>
      <c r="P117" s="273"/>
      <c r="Q117" s="273"/>
      <c r="R117" s="273"/>
      <c r="S117" s="273"/>
      <c r="T117" s="274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T117" s="249" t="s">
        <v>166</v>
      </c>
      <c r="AU117" s="249" t="s">
        <v>70</v>
      </c>
      <c r="AV117" s="14" t="s">
        <v>79</v>
      </c>
      <c r="AW117" s="14" t="s">
        <v>31</v>
      </c>
      <c r="AX117" s="14" t="s">
        <v>77</v>
      </c>
      <c r="AY117" s="249" t="s">
        <v>157</v>
      </c>
    </row>
    <row r="118" s="2" customFormat="1" ht="6.96" customHeight="1">
      <c r="A118" s="38"/>
      <c r="B118" s="59"/>
      <c r="C118" s="60"/>
      <c r="D118" s="60"/>
      <c r="E118" s="60"/>
      <c r="F118" s="60"/>
      <c r="G118" s="60"/>
      <c r="H118" s="60"/>
      <c r="I118" s="60"/>
      <c r="J118" s="60"/>
      <c r="K118" s="60"/>
      <c r="L118" s="44"/>
      <c r="M118" s="38"/>
      <c r="O118" s="38"/>
      <c r="P118" s="38"/>
      <c r="Q118" s="38"/>
      <c r="R118" s="38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</sheetData>
  <mergeCells count="15">
    <mergeCell ref="E7:H7"/>
    <mergeCell ref="E11:H11"/>
    <mergeCell ref="E9:H9"/>
    <mergeCell ref="E13:H13"/>
    <mergeCell ref="E22:H22"/>
    <mergeCell ref="E31:H31"/>
    <mergeCell ref="E52:H52"/>
    <mergeCell ref="E56:H56"/>
    <mergeCell ref="E54:H54"/>
    <mergeCell ref="E58:H58"/>
    <mergeCell ref="E77:H77"/>
    <mergeCell ref="E81:H81"/>
    <mergeCell ref="E79:H79"/>
    <mergeCell ref="E83:H83"/>
    <mergeCell ref="L2:V2"/>
  </mergeCells>
  <pageMargins left="0.39375" right="0.39375" top="0.39375" bottom="0.39375" header="0" footer="0"/>
  <pageSetup orientation="landscape" blackAndWhite="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92</v>
      </c>
    </row>
    <row r="3" s="1" customFormat="1" ht="6.96" customHeight="1">
      <c r="B3" s="138"/>
      <c r="C3" s="139"/>
      <c r="D3" s="139"/>
      <c r="E3" s="139"/>
      <c r="F3" s="139"/>
      <c r="G3" s="139"/>
      <c r="H3" s="139"/>
      <c r="I3" s="139"/>
      <c r="J3" s="139"/>
      <c r="K3" s="139"/>
      <c r="L3" s="20"/>
      <c r="AT3" s="17" t="s">
        <v>79</v>
      </c>
    </row>
    <row r="4" s="1" customFormat="1" ht="24.96" customHeight="1">
      <c r="B4" s="20"/>
      <c r="D4" s="140" t="s">
        <v>129</v>
      </c>
      <c r="L4" s="20"/>
      <c r="M4" s="14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2" t="s">
        <v>16</v>
      </c>
      <c r="L6" s="20"/>
    </row>
    <row r="7" s="1" customFormat="1" ht="16.5" customHeight="1">
      <c r="B7" s="20"/>
      <c r="E7" s="143">
        <f>'Rekapitulace stavby'!K6</f>
        <v>0</v>
      </c>
      <c r="F7" s="142"/>
      <c r="G7" s="142"/>
      <c r="H7" s="142"/>
      <c r="L7" s="20"/>
    </row>
    <row r="8">
      <c r="B8" s="20"/>
      <c r="D8" s="142" t="s">
        <v>130</v>
      </c>
      <c r="L8" s="20"/>
    </row>
    <row r="9" s="1" customFormat="1" ht="16.5" customHeight="1">
      <c r="B9" s="20"/>
      <c r="E9" s="143" t="s">
        <v>131</v>
      </c>
      <c r="F9" s="1"/>
      <c r="G9" s="1"/>
      <c r="H9" s="1"/>
      <c r="L9" s="20"/>
    </row>
    <row r="10" s="1" customFormat="1" ht="12" customHeight="1">
      <c r="B10" s="20"/>
      <c r="D10" s="142" t="s">
        <v>132</v>
      </c>
      <c r="L10" s="20"/>
    </row>
    <row r="11" s="2" customFormat="1" ht="16.5" customHeight="1">
      <c r="A11" s="38"/>
      <c r="B11" s="44"/>
      <c r="C11" s="38"/>
      <c r="D11" s="38"/>
      <c r="E11" s="144" t="s">
        <v>133</v>
      </c>
      <c r="F11" s="38"/>
      <c r="G11" s="38"/>
      <c r="H11" s="38"/>
      <c r="I11" s="38"/>
      <c r="J11" s="38"/>
      <c r="K11" s="38"/>
      <c r="L11" s="145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2" t="s">
        <v>134</v>
      </c>
      <c r="E12" s="38"/>
      <c r="F12" s="38"/>
      <c r="G12" s="38"/>
      <c r="H12" s="38"/>
      <c r="I12" s="38"/>
      <c r="J12" s="38"/>
      <c r="K12" s="38"/>
      <c r="L12" s="145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6.5" customHeight="1">
      <c r="A13" s="38"/>
      <c r="B13" s="44"/>
      <c r="C13" s="38"/>
      <c r="D13" s="38"/>
      <c r="E13" s="146" t="s">
        <v>265</v>
      </c>
      <c r="F13" s="38"/>
      <c r="G13" s="38"/>
      <c r="H13" s="38"/>
      <c r="I13" s="38"/>
      <c r="J13" s="38"/>
      <c r="K13" s="38"/>
      <c r="L13" s="145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>
      <c r="A14" s="38"/>
      <c r="B14" s="44"/>
      <c r="C14" s="38"/>
      <c r="D14" s="38"/>
      <c r="E14" s="38"/>
      <c r="F14" s="38"/>
      <c r="G14" s="38"/>
      <c r="H14" s="38"/>
      <c r="I14" s="38"/>
      <c r="J14" s="38"/>
      <c r="K14" s="38"/>
      <c r="L14" s="145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2" customHeight="1">
      <c r="A15" s="38"/>
      <c r="B15" s="44"/>
      <c r="C15" s="38"/>
      <c r="D15" s="142" t="s">
        <v>18</v>
      </c>
      <c r="E15" s="38"/>
      <c r="F15" s="133" t="s">
        <v>19</v>
      </c>
      <c r="G15" s="38"/>
      <c r="H15" s="38"/>
      <c r="I15" s="142" t="s">
        <v>20</v>
      </c>
      <c r="J15" s="133" t="s">
        <v>19</v>
      </c>
      <c r="K15" s="38"/>
      <c r="L15" s="145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42" t="s">
        <v>21</v>
      </c>
      <c r="E16" s="38"/>
      <c r="F16" s="133" t="s">
        <v>22</v>
      </c>
      <c r="G16" s="38"/>
      <c r="H16" s="38"/>
      <c r="I16" s="142" t="s">
        <v>23</v>
      </c>
      <c r="J16" s="147">
        <f>'Rekapitulace stavby'!AN8</f>
        <v>0</v>
      </c>
      <c r="K16" s="38"/>
      <c r="L16" s="145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0.8" customHeight="1">
      <c r="A17" s="38"/>
      <c r="B17" s="44"/>
      <c r="C17" s="38"/>
      <c r="D17" s="38"/>
      <c r="E17" s="38"/>
      <c r="F17" s="38"/>
      <c r="G17" s="38"/>
      <c r="H17" s="38"/>
      <c r="I17" s="38"/>
      <c r="J17" s="38"/>
      <c r="K17" s="38"/>
      <c r="L17" s="145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2" customHeight="1">
      <c r="A18" s="38"/>
      <c r="B18" s="44"/>
      <c r="C18" s="38"/>
      <c r="D18" s="142" t="s">
        <v>25</v>
      </c>
      <c r="E18" s="38"/>
      <c r="F18" s="38"/>
      <c r="G18" s="38"/>
      <c r="H18" s="38"/>
      <c r="I18" s="142" t="s">
        <v>26</v>
      </c>
      <c r="J18" s="133">
        <f>IF('Rekapitulace stavby'!AN10="","",'Rekapitulace stavby'!AN10)</f>
        <v>0</v>
      </c>
      <c r="K18" s="38"/>
      <c r="L18" s="145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8" customHeight="1">
      <c r="A19" s="38"/>
      <c r="B19" s="44"/>
      <c r="C19" s="38"/>
      <c r="D19" s="38"/>
      <c r="E19" s="133">
        <f>IF('Rekapitulace stavby'!E11="","",'Rekapitulace stavby'!E11)</f>
        <v>0</v>
      </c>
      <c r="F19" s="38"/>
      <c r="G19" s="38"/>
      <c r="H19" s="38"/>
      <c r="I19" s="142" t="s">
        <v>27</v>
      </c>
      <c r="J19" s="133">
        <f>IF('Rekapitulace stavby'!AN11="","",'Rekapitulace stavby'!AN11)</f>
        <v>0</v>
      </c>
      <c r="K19" s="38"/>
      <c r="L19" s="145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6.96" customHeight="1">
      <c r="A20" s="38"/>
      <c r="B20" s="44"/>
      <c r="C20" s="38"/>
      <c r="D20" s="38"/>
      <c r="E20" s="38"/>
      <c r="F20" s="38"/>
      <c r="G20" s="38"/>
      <c r="H20" s="38"/>
      <c r="I20" s="38"/>
      <c r="J20" s="38"/>
      <c r="K20" s="38"/>
      <c r="L20" s="145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2" customHeight="1">
      <c r="A21" s="38"/>
      <c r="B21" s="44"/>
      <c r="C21" s="38"/>
      <c r="D21" s="142" t="s">
        <v>28</v>
      </c>
      <c r="E21" s="38"/>
      <c r="F21" s="38"/>
      <c r="G21" s="38"/>
      <c r="H21" s="38"/>
      <c r="I21" s="142" t="s">
        <v>26</v>
      </c>
      <c r="J21" s="33">
        <f>'Rekapitulace stavby'!AN13</f>
        <v>0</v>
      </c>
      <c r="K21" s="38"/>
      <c r="L21" s="145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8" customHeight="1">
      <c r="A22" s="38"/>
      <c r="B22" s="44"/>
      <c r="C22" s="38"/>
      <c r="D22" s="38"/>
      <c r="E22" s="33">
        <f>'Rekapitulace stavby'!E14</f>
        <v>0</v>
      </c>
      <c r="F22" s="133"/>
      <c r="G22" s="133"/>
      <c r="H22" s="133"/>
      <c r="I22" s="142" t="s">
        <v>27</v>
      </c>
      <c r="J22" s="33">
        <f>'Rekapitulace stavby'!AN14</f>
        <v>0</v>
      </c>
      <c r="K22" s="38"/>
      <c r="L22" s="145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6.96" customHeight="1">
      <c r="A23" s="38"/>
      <c r="B23" s="44"/>
      <c r="C23" s="38"/>
      <c r="D23" s="38"/>
      <c r="E23" s="38"/>
      <c r="F23" s="38"/>
      <c r="G23" s="38"/>
      <c r="H23" s="38"/>
      <c r="I23" s="38"/>
      <c r="J23" s="38"/>
      <c r="K23" s="38"/>
      <c r="L23" s="145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2" customHeight="1">
      <c r="A24" s="38"/>
      <c r="B24" s="44"/>
      <c r="C24" s="38"/>
      <c r="D24" s="142" t="s">
        <v>30</v>
      </c>
      <c r="E24" s="38"/>
      <c r="F24" s="38"/>
      <c r="G24" s="38"/>
      <c r="H24" s="38"/>
      <c r="I24" s="142" t="s">
        <v>26</v>
      </c>
      <c r="J24" s="133">
        <f>IF('Rekapitulace stavby'!AN16="","",'Rekapitulace stavby'!AN16)</f>
        <v>0</v>
      </c>
      <c r="K24" s="38"/>
      <c r="L24" s="145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8" customHeight="1">
      <c r="A25" s="38"/>
      <c r="B25" s="44"/>
      <c r="C25" s="38"/>
      <c r="D25" s="38"/>
      <c r="E25" s="133">
        <f>IF('Rekapitulace stavby'!E17="","",'Rekapitulace stavby'!E17)</f>
        <v>0</v>
      </c>
      <c r="F25" s="38"/>
      <c r="G25" s="38"/>
      <c r="H25" s="38"/>
      <c r="I25" s="142" t="s">
        <v>27</v>
      </c>
      <c r="J25" s="133">
        <f>IF('Rekapitulace stavby'!AN17="","",'Rekapitulace stavby'!AN17)</f>
        <v>0</v>
      </c>
      <c r="K25" s="38"/>
      <c r="L25" s="145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6.96" customHeight="1">
      <c r="A26" s="38"/>
      <c r="B26" s="44"/>
      <c r="C26" s="38"/>
      <c r="D26" s="38"/>
      <c r="E26" s="38"/>
      <c r="F26" s="38"/>
      <c r="G26" s="38"/>
      <c r="H26" s="38"/>
      <c r="I26" s="38"/>
      <c r="J26" s="38"/>
      <c r="K26" s="38"/>
      <c r="L26" s="145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12" customHeight="1">
      <c r="A27" s="38"/>
      <c r="B27" s="44"/>
      <c r="C27" s="38"/>
      <c r="D27" s="142" t="s">
        <v>32</v>
      </c>
      <c r="E27" s="38"/>
      <c r="F27" s="38"/>
      <c r="G27" s="38"/>
      <c r="H27" s="38"/>
      <c r="I27" s="142" t="s">
        <v>26</v>
      </c>
      <c r="J27" s="133" t="s">
        <v>19</v>
      </c>
      <c r="K27" s="38"/>
      <c r="L27" s="145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8" customHeight="1">
      <c r="A28" s="38"/>
      <c r="B28" s="44"/>
      <c r="C28" s="38"/>
      <c r="D28" s="38"/>
      <c r="E28" s="133" t="s">
        <v>33</v>
      </c>
      <c r="F28" s="38"/>
      <c r="G28" s="38"/>
      <c r="H28" s="38"/>
      <c r="I28" s="142" t="s">
        <v>27</v>
      </c>
      <c r="J28" s="133" t="s">
        <v>19</v>
      </c>
      <c r="K28" s="38"/>
      <c r="L28" s="145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38"/>
      <c r="E29" s="38"/>
      <c r="F29" s="38"/>
      <c r="G29" s="38"/>
      <c r="H29" s="38"/>
      <c r="I29" s="38"/>
      <c r="J29" s="38"/>
      <c r="K29" s="38"/>
      <c r="L29" s="145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12" customHeight="1">
      <c r="A30" s="38"/>
      <c r="B30" s="44"/>
      <c r="C30" s="38"/>
      <c r="D30" s="142" t="s">
        <v>34</v>
      </c>
      <c r="E30" s="38"/>
      <c r="F30" s="38"/>
      <c r="G30" s="38"/>
      <c r="H30" s="38"/>
      <c r="I30" s="38"/>
      <c r="J30" s="38"/>
      <c r="K30" s="38"/>
      <c r="L30" s="145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8" customFormat="1" ht="16.5" customHeight="1">
      <c r="A31" s="148"/>
      <c r="B31" s="149"/>
      <c r="C31" s="148"/>
      <c r="D31" s="148"/>
      <c r="E31" s="150" t="s">
        <v>19</v>
      </c>
      <c r="F31" s="150"/>
      <c r="G31" s="150"/>
      <c r="H31" s="150"/>
      <c r="I31" s="148"/>
      <c r="J31" s="148"/>
      <c r="K31" s="148"/>
      <c r="L31" s="151"/>
      <c r="S31" s="148"/>
      <c r="T31" s="148"/>
      <c r="U31" s="148"/>
      <c r="V31" s="148"/>
      <c r="W31" s="148"/>
      <c r="X31" s="148"/>
      <c r="Y31" s="148"/>
      <c r="Z31" s="148"/>
      <c r="AA31" s="148"/>
      <c r="AB31" s="148"/>
      <c r="AC31" s="148"/>
      <c r="AD31" s="148"/>
      <c r="AE31" s="148"/>
    </row>
    <row r="32" s="2" customFormat="1" ht="6.96" customHeight="1">
      <c r="A32" s="38"/>
      <c r="B32" s="44"/>
      <c r="C32" s="38"/>
      <c r="D32" s="38"/>
      <c r="E32" s="38"/>
      <c r="F32" s="38"/>
      <c r="G32" s="38"/>
      <c r="H32" s="38"/>
      <c r="I32" s="38"/>
      <c r="J32" s="38"/>
      <c r="K32" s="38"/>
      <c r="L32" s="145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52"/>
      <c r="E33" s="152"/>
      <c r="F33" s="152"/>
      <c r="G33" s="152"/>
      <c r="H33" s="152"/>
      <c r="I33" s="152"/>
      <c r="J33" s="152"/>
      <c r="K33" s="152"/>
      <c r="L33" s="145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25.44" customHeight="1">
      <c r="A34" s="38"/>
      <c r="B34" s="44"/>
      <c r="C34" s="38"/>
      <c r="D34" s="153" t="s">
        <v>36</v>
      </c>
      <c r="E34" s="38"/>
      <c r="F34" s="38"/>
      <c r="G34" s="38"/>
      <c r="H34" s="38"/>
      <c r="I34" s="38"/>
      <c r="J34" s="154">
        <f>ROUND(J91, 2)</f>
        <v>0</v>
      </c>
      <c r="K34" s="38"/>
      <c r="L34" s="145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6.96" customHeight="1">
      <c r="A35" s="38"/>
      <c r="B35" s="44"/>
      <c r="C35" s="38"/>
      <c r="D35" s="152"/>
      <c r="E35" s="152"/>
      <c r="F35" s="152"/>
      <c r="G35" s="152"/>
      <c r="H35" s="152"/>
      <c r="I35" s="152"/>
      <c r="J35" s="152"/>
      <c r="K35" s="152"/>
      <c r="L35" s="145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38"/>
      <c r="F36" s="155" t="s">
        <v>38</v>
      </c>
      <c r="G36" s="38"/>
      <c r="H36" s="38"/>
      <c r="I36" s="155" t="s">
        <v>37</v>
      </c>
      <c r="J36" s="155" t="s">
        <v>39</v>
      </c>
      <c r="K36" s="38"/>
      <c r="L36" s="145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s="2" customFormat="1" ht="14.4" customHeight="1">
      <c r="A37" s="38"/>
      <c r="B37" s="44"/>
      <c r="C37" s="38"/>
      <c r="D37" s="144" t="s">
        <v>40</v>
      </c>
      <c r="E37" s="142" t="s">
        <v>41</v>
      </c>
      <c r="F37" s="156">
        <f>ROUND((SUM(BE91:BE104)),  2)</f>
        <v>0</v>
      </c>
      <c r="G37" s="38"/>
      <c r="H37" s="38"/>
      <c r="I37" s="157">
        <v>0.20999999999999999</v>
      </c>
      <c r="J37" s="156">
        <f>ROUND(((SUM(BE91:BE104))*I37),  2)</f>
        <v>0</v>
      </c>
      <c r="K37" s="38"/>
      <c r="L37" s="145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14.4" customHeight="1">
      <c r="A38" s="38"/>
      <c r="B38" s="44"/>
      <c r="C38" s="38"/>
      <c r="D38" s="38"/>
      <c r="E38" s="142" t="s">
        <v>42</v>
      </c>
      <c r="F38" s="156">
        <f>ROUND((SUM(BF91:BF104)),  2)</f>
        <v>0</v>
      </c>
      <c r="G38" s="38"/>
      <c r="H38" s="38"/>
      <c r="I38" s="157">
        <v>0.14999999999999999</v>
      </c>
      <c r="J38" s="156">
        <f>ROUND(((SUM(BF91:BF104))*I38),  2)</f>
        <v>0</v>
      </c>
      <c r="K38" s="38"/>
      <c r="L38" s="145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42" t="s">
        <v>43</v>
      </c>
      <c r="F39" s="156">
        <f>ROUND((SUM(BG91:BG104)),  2)</f>
        <v>0</v>
      </c>
      <c r="G39" s="38"/>
      <c r="H39" s="38"/>
      <c r="I39" s="157">
        <v>0.20999999999999999</v>
      </c>
      <c r="J39" s="156">
        <f>0</f>
        <v>0</v>
      </c>
      <c r="K39" s="38"/>
      <c r="L39" s="145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14.4" customHeight="1">
      <c r="A40" s="38"/>
      <c r="B40" s="44"/>
      <c r="C40" s="38"/>
      <c r="D40" s="38"/>
      <c r="E40" s="142" t="s">
        <v>44</v>
      </c>
      <c r="F40" s="156">
        <f>ROUND((SUM(BH91:BH104)),  2)</f>
        <v>0</v>
      </c>
      <c r="G40" s="38"/>
      <c r="H40" s="38"/>
      <c r="I40" s="157">
        <v>0.14999999999999999</v>
      </c>
      <c r="J40" s="156">
        <f>0</f>
        <v>0</v>
      </c>
      <c r="K40" s="38"/>
      <c r="L40" s="145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 s="2" customFormat="1" ht="14.4" customHeight="1">
      <c r="A41" s="38"/>
      <c r="B41" s="44"/>
      <c r="C41" s="38"/>
      <c r="D41" s="38"/>
      <c r="E41" s="142" t="s">
        <v>45</v>
      </c>
      <c r="F41" s="156">
        <f>ROUND((SUM(BI91:BI104)),  2)</f>
        <v>0</v>
      </c>
      <c r="G41" s="38"/>
      <c r="H41" s="38"/>
      <c r="I41" s="157">
        <v>0</v>
      </c>
      <c r="J41" s="156">
        <f>0</f>
        <v>0</v>
      </c>
      <c r="K41" s="38"/>
      <c r="L41" s="145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6.96" customHeight="1">
      <c r="A42" s="38"/>
      <c r="B42" s="44"/>
      <c r="C42" s="38"/>
      <c r="D42" s="38"/>
      <c r="E42" s="38"/>
      <c r="F42" s="38"/>
      <c r="G42" s="38"/>
      <c r="H42" s="38"/>
      <c r="I42" s="38"/>
      <c r="J42" s="38"/>
      <c r="K42" s="38"/>
      <c r="L42" s="145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2" customFormat="1" ht="25.44" customHeight="1">
      <c r="A43" s="38"/>
      <c r="B43" s="44"/>
      <c r="C43" s="158"/>
      <c r="D43" s="159" t="s">
        <v>46</v>
      </c>
      <c r="E43" s="160"/>
      <c r="F43" s="160"/>
      <c r="G43" s="161" t="s">
        <v>47</v>
      </c>
      <c r="H43" s="162" t="s">
        <v>48</v>
      </c>
      <c r="I43" s="160"/>
      <c r="J43" s="163">
        <f>SUM(J34:J41)</f>
        <v>0</v>
      </c>
      <c r="K43" s="164"/>
      <c r="L43" s="145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</row>
    <row r="44" s="2" customFormat="1" ht="14.4" customHeight="1">
      <c r="A44" s="38"/>
      <c r="B44" s="165"/>
      <c r="C44" s="166"/>
      <c r="D44" s="166"/>
      <c r="E44" s="166"/>
      <c r="F44" s="166"/>
      <c r="G44" s="166"/>
      <c r="H44" s="166"/>
      <c r="I44" s="166"/>
      <c r="J44" s="166"/>
      <c r="K44" s="166"/>
      <c r="L44" s="145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8" s="2" customFormat="1" ht="6.96" customHeight="1">
      <c r="A48" s="38"/>
      <c r="B48" s="167"/>
      <c r="C48" s="168"/>
      <c r="D48" s="168"/>
      <c r="E48" s="168"/>
      <c r="F48" s="168"/>
      <c r="G48" s="168"/>
      <c r="H48" s="168"/>
      <c r="I48" s="168"/>
      <c r="J48" s="168"/>
      <c r="K48" s="168"/>
      <c r="L48" s="145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24.96" customHeight="1">
      <c r="A49" s="38"/>
      <c r="B49" s="39"/>
      <c r="C49" s="23" t="s">
        <v>136</v>
      </c>
      <c r="D49" s="40"/>
      <c r="E49" s="40"/>
      <c r="F49" s="40"/>
      <c r="G49" s="40"/>
      <c r="H49" s="40"/>
      <c r="I49" s="40"/>
      <c r="J49" s="40"/>
      <c r="K49" s="40"/>
      <c r="L49" s="145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6.96" customHeight="1">
      <c r="A50" s="38"/>
      <c r="B50" s="39"/>
      <c r="C50" s="40"/>
      <c r="D50" s="40"/>
      <c r="E50" s="40"/>
      <c r="F50" s="40"/>
      <c r="G50" s="40"/>
      <c r="H50" s="40"/>
      <c r="I50" s="40"/>
      <c r="J50" s="40"/>
      <c r="K50" s="40"/>
      <c r="L50" s="145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12" customHeight="1">
      <c r="A51" s="38"/>
      <c r="B51" s="39"/>
      <c r="C51" s="32" t="s">
        <v>16</v>
      </c>
      <c r="D51" s="40"/>
      <c r="E51" s="40"/>
      <c r="F51" s="40"/>
      <c r="G51" s="40"/>
      <c r="H51" s="40"/>
      <c r="I51" s="40"/>
      <c r="J51" s="40"/>
      <c r="K51" s="40"/>
      <c r="L51" s="145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6.5" customHeight="1">
      <c r="A52" s="38"/>
      <c r="B52" s="39"/>
      <c r="C52" s="40"/>
      <c r="D52" s="40"/>
      <c r="E52" s="169">
        <f>E7</f>
        <v>0</v>
      </c>
      <c r="F52" s="32"/>
      <c r="G52" s="32"/>
      <c r="H52" s="32"/>
      <c r="I52" s="40"/>
      <c r="J52" s="40"/>
      <c r="K52" s="40"/>
      <c r="L52" s="145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1" customFormat="1" ht="12" customHeight="1">
      <c r="B53" s="21"/>
      <c r="C53" s="32" t="s">
        <v>130</v>
      </c>
      <c r="D53" s="22"/>
      <c r="E53" s="22"/>
      <c r="F53" s="22"/>
      <c r="G53" s="22"/>
      <c r="H53" s="22"/>
      <c r="I53" s="22"/>
      <c r="J53" s="22"/>
      <c r="K53" s="22"/>
      <c r="L53" s="20"/>
    </row>
    <row r="54" s="1" customFormat="1" ht="16.5" customHeight="1">
      <c r="B54" s="21"/>
      <c r="C54" s="22"/>
      <c r="D54" s="22"/>
      <c r="E54" s="169" t="s">
        <v>131</v>
      </c>
      <c r="F54" s="22"/>
      <c r="G54" s="22"/>
      <c r="H54" s="22"/>
      <c r="I54" s="22"/>
      <c r="J54" s="22"/>
      <c r="K54" s="22"/>
      <c r="L54" s="20"/>
    </row>
    <row r="55" s="1" customFormat="1" ht="12" customHeight="1">
      <c r="B55" s="21"/>
      <c r="C55" s="32" t="s">
        <v>132</v>
      </c>
      <c r="D55" s="22"/>
      <c r="E55" s="22"/>
      <c r="F55" s="22"/>
      <c r="G55" s="22"/>
      <c r="H55" s="22"/>
      <c r="I55" s="22"/>
      <c r="J55" s="22"/>
      <c r="K55" s="22"/>
      <c r="L55" s="20"/>
    </row>
    <row r="56" s="2" customFormat="1" ht="16.5" customHeight="1">
      <c r="A56" s="38"/>
      <c r="B56" s="39"/>
      <c r="C56" s="40"/>
      <c r="D56" s="40"/>
      <c r="E56" s="170" t="s">
        <v>133</v>
      </c>
      <c r="F56" s="40"/>
      <c r="G56" s="40"/>
      <c r="H56" s="40"/>
      <c r="I56" s="40"/>
      <c r="J56" s="40"/>
      <c r="K56" s="40"/>
      <c r="L56" s="145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12" customHeight="1">
      <c r="A57" s="38"/>
      <c r="B57" s="39"/>
      <c r="C57" s="32" t="s">
        <v>134</v>
      </c>
      <c r="D57" s="40"/>
      <c r="E57" s="40"/>
      <c r="F57" s="40"/>
      <c r="G57" s="40"/>
      <c r="H57" s="40"/>
      <c r="I57" s="40"/>
      <c r="J57" s="40"/>
      <c r="K57" s="40"/>
      <c r="L57" s="145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6.5" customHeight="1">
      <c r="A58" s="38"/>
      <c r="B58" s="39"/>
      <c r="C58" s="40"/>
      <c r="D58" s="40"/>
      <c r="E58" s="69">
        <f>E13</f>
        <v>0</v>
      </c>
      <c r="F58" s="40"/>
      <c r="G58" s="40"/>
      <c r="H58" s="40"/>
      <c r="I58" s="40"/>
      <c r="J58" s="40"/>
      <c r="K58" s="40"/>
      <c r="L58" s="145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6.96" customHeight="1">
      <c r="A59" s="38"/>
      <c r="B59" s="39"/>
      <c r="C59" s="40"/>
      <c r="D59" s="40"/>
      <c r="E59" s="40"/>
      <c r="F59" s="40"/>
      <c r="G59" s="40"/>
      <c r="H59" s="40"/>
      <c r="I59" s="40"/>
      <c r="J59" s="40"/>
      <c r="K59" s="40"/>
      <c r="L59" s="145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</row>
    <row r="60" s="2" customFormat="1" ht="12" customHeight="1">
      <c r="A60" s="38"/>
      <c r="B60" s="39"/>
      <c r="C60" s="32" t="s">
        <v>21</v>
      </c>
      <c r="D60" s="40"/>
      <c r="E60" s="40"/>
      <c r="F60" s="27">
        <f>F16</f>
        <v>0</v>
      </c>
      <c r="G60" s="40"/>
      <c r="H60" s="40"/>
      <c r="I60" s="32" t="s">
        <v>23</v>
      </c>
      <c r="J60" s="72">
        <f>IF(J16="","",J16)</f>
        <v>0</v>
      </c>
      <c r="K60" s="40"/>
      <c r="L60" s="145"/>
      <c r="S60" s="38"/>
      <c r="T60" s="38"/>
      <c r="U60" s="38"/>
      <c r="V60" s="38"/>
      <c r="W60" s="38"/>
      <c r="X60" s="38"/>
      <c r="Y60" s="38"/>
      <c r="Z60" s="38"/>
      <c r="AA60" s="38"/>
      <c r="AB60" s="38"/>
      <c r="AC60" s="38"/>
      <c r="AD60" s="38"/>
      <c r="AE60" s="38"/>
    </row>
    <row r="61" s="2" customFormat="1" ht="6.96" customHeight="1">
      <c r="A61" s="38"/>
      <c r="B61" s="39"/>
      <c r="C61" s="40"/>
      <c r="D61" s="40"/>
      <c r="E61" s="40"/>
      <c r="F61" s="40"/>
      <c r="G61" s="40"/>
      <c r="H61" s="40"/>
      <c r="I61" s="40"/>
      <c r="J61" s="40"/>
      <c r="K61" s="40"/>
      <c r="L61" s="145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s="2" customFormat="1" ht="15.15" customHeight="1">
      <c r="A62" s="38"/>
      <c r="B62" s="39"/>
      <c r="C62" s="32" t="s">
        <v>25</v>
      </c>
      <c r="D62" s="40"/>
      <c r="E62" s="40"/>
      <c r="F62" s="27">
        <f>E19</f>
        <v>0</v>
      </c>
      <c r="G62" s="40"/>
      <c r="H62" s="40"/>
      <c r="I62" s="32" t="s">
        <v>30</v>
      </c>
      <c r="J62" s="36">
        <f>E25</f>
        <v>0</v>
      </c>
      <c r="K62" s="40"/>
      <c r="L62" s="145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  <c r="AE62" s="38"/>
    </row>
    <row r="63" s="2" customFormat="1" ht="15.15" customHeight="1">
      <c r="A63" s="38"/>
      <c r="B63" s="39"/>
      <c r="C63" s="32" t="s">
        <v>28</v>
      </c>
      <c r="D63" s="40"/>
      <c r="E63" s="40"/>
      <c r="F63" s="27">
        <f>IF(E22="","",E22)</f>
        <v>0</v>
      </c>
      <c r="G63" s="40"/>
      <c r="H63" s="40"/>
      <c r="I63" s="32" t="s">
        <v>32</v>
      </c>
      <c r="J63" s="36">
        <f>E28</f>
        <v>0</v>
      </c>
      <c r="K63" s="40"/>
      <c r="L63" s="145"/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  <c r="AD63" s="38"/>
      <c r="AE63" s="38"/>
    </row>
    <row r="64" s="2" customFormat="1" ht="10.32" customHeight="1">
      <c r="A64" s="38"/>
      <c r="B64" s="39"/>
      <c r="C64" s="40"/>
      <c r="D64" s="40"/>
      <c r="E64" s="40"/>
      <c r="F64" s="40"/>
      <c r="G64" s="40"/>
      <c r="H64" s="40"/>
      <c r="I64" s="40"/>
      <c r="J64" s="40"/>
      <c r="K64" s="40"/>
      <c r="L64" s="145"/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  <c r="AD64" s="38"/>
      <c r="AE64" s="38"/>
    </row>
    <row r="65" s="2" customFormat="1" ht="29.28" customHeight="1">
      <c r="A65" s="38"/>
      <c r="B65" s="39"/>
      <c r="C65" s="171" t="s">
        <v>137</v>
      </c>
      <c r="D65" s="172"/>
      <c r="E65" s="172"/>
      <c r="F65" s="172"/>
      <c r="G65" s="172"/>
      <c r="H65" s="172"/>
      <c r="I65" s="172"/>
      <c r="J65" s="173" t="s">
        <v>138</v>
      </c>
      <c r="K65" s="172"/>
      <c r="L65" s="145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 s="2" customFormat="1" ht="10.32" customHeight="1">
      <c r="A66" s="38"/>
      <c r="B66" s="39"/>
      <c r="C66" s="40"/>
      <c r="D66" s="40"/>
      <c r="E66" s="40"/>
      <c r="F66" s="40"/>
      <c r="G66" s="40"/>
      <c r="H66" s="40"/>
      <c r="I66" s="40"/>
      <c r="J66" s="40"/>
      <c r="K66" s="40"/>
      <c r="L66" s="145"/>
      <c r="S66" s="38"/>
      <c r="T66" s="38"/>
      <c r="U66" s="38"/>
      <c r="V66" s="38"/>
      <c r="W66" s="38"/>
      <c r="X66" s="38"/>
      <c r="Y66" s="38"/>
      <c r="Z66" s="38"/>
      <c r="AA66" s="38"/>
      <c r="AB66" s="38"/>
      <c r="AC66" s="38"/>
      <c r="AD66" s="38"/>
      <c r="AE66" s="38"/>
    </row>
    <row r="67" s="2" customFormat="1" ht="22.8" customHeight="1">
      <c r="A67" s="38"/>
      <c r="B67" s="39"/>
      <c r="C67" s="174" t="s">
        <v>68</v>
      </c>
      <c r="D67" s="40"/>
      <c r="E67" s="40"/>
      <c r="F67" s="40"/>
      <c r="G67" s="40"/>
      <c r="H67" s="40"/>
      <c r="I67" s="40"/>
      <c r="J67" s="102">
        <f>J91</f>
        <v>0</v>
      </c>
      <c r="K67" s="40"/>
      <c r="L67" s="145"/>
      <c r="S67" s="38"/>
      <c r="T67" s="38"/>
      <c r="U67" s="38"/>
      <c r="V67" s="38"/>
      <c r="W67" s="38"/>
      <c r="X67" s="38"/>
      <c r="Y67" s="38"/>
      <c r="Z67" s="38"/>
      <c r="AA67" s="38"/>
      <c r="AB67" s="38"/>
      <c r="AC67" s="38"/>
      <c r="AD67" s="38"/>
      <c r="AE67" s="38"/>
      <c r="AU67" s="17" t="s">
        <v>139</v>
      </c>
    </row>
    <row r="68" s="2" customFormat="1" ht="21.84" customHeight="1">
      <c r="A68" s="38"/>
      <c r="B68" s="39"/>
      <c r="C68" s="40"/>
      <c r="D68" s="40"/>
      <c r="E68" s="40"/>
      <c r="F68" s="40"/>
      <c r="G68" s="40"/>
      <c r="H68" s="40"/>
      <c r="I68" s="40"/>
      <c r="J68" s="40"/>
      <c r="K68" s="40"/>
      <c r="L68" s="145"/>
      <c r="S68" s="38"/>
      <c r="T68" s="38"/>
      <c r="U68" s="38"/>
      <c r="V68" s="38"/>
      <c r="W68" s="38"/>
      <c r="X68" s="38"/>
      <c r="Y68" s="38"/>
      <c r="Z68" s="38"/>
      <c r="AA68" s="38"/>
      <c r="AB68" s="38"/>
      <c r="AC68" s="38"/>
      <c r="AD68" s="38"/>
      <c r="AE68" s="38"/>
    </row>
    <row r="69" s="2" customFormat="1" ht="6.96" customHeight="1">
      <c r="A69" s="38"/>
      <c r="B69" s="59"/>
      <c r="C69" s="60"/>
      <c r="D69" s="60"/>
      <c r="E69" s="60"/>
      <c r="F69" s="60"/>
      <c r="G69" s="60"/>
      <c r="H69" s="60"/>
      <c r="I69" s="60"/>
      <c r="J69" s="60"/>
      <c r="K69" s="60"/>
      <c r="L69" s="145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3" s="2" customFormat="1" ht="6.96" customHeight="1">
      <c r="A73" s="38"/>
      <c r="B73" s="61"/>
      <c r="C73" s="62"/>
      <c r="D73" s="62"/>
      <c r="E73" s="62"/>
      <c r="F73" s="62"/>
      <c r="G73" s="62"/>
      <c r="H73" s="62"/>
      <c r="I73" s="62"/>
      <c r="J73" s="62"/>
      <c r="K73" s="62"/>
      <c r="L73" s="145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24.96" customHeight="1">
      <c r="A74" s="38"/>
      <c r="B74" s="39"/>
      <c r="C74" s="23" t="s">
        <v>142</v>
      </c>
      <c r="D74" s="40"/>
      <c r="E74" s="40"/>
      <c r="F74" s="40"/>
      <c r="G74" s="40"/>
      <c r="H74" s="40"/>
      <c r="I74" s="40"/>
      <c r="J74" s="40"/>
      <c r="K74" s="40"/>
      <c r="L74" s="145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6.96" customHeight="1">
      <c r="A75" s="38"/>
      <c r="B75" s="39"/>
      <c r="C75" s="40"/>
      <c r="D75" s="40"/>
      <c r="E75" s="40"/>
      <c r="F75" s="40"/>
      <c r="G75" s="40"/>
      <c r="H75" s="40"/>
      <c r="I75" s="40"/>
      <c r="J75" s="40"/>
      <c r="K75" s="40"/>
      <c r="L75" s="145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12" customHeight="1">
      <c r="A76" s="38"/>
      <c r="B76" s="39"/>
      <c r="C76" s="32" t="s">
        <v>16</v>
      </c>
      <c r="D76" s="40"/>
      <c r="E76" s="40"/>
      <c r="F76" s="40"/>
      <c r="G76" s="40"/>
      <c r="H76" s="40"/>
      <c r="I76" s="40"/>
      <c r="J76" s="40"/>
      <c r="K76" s="40"/>
      <c r="L76" s="145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6.5" customHeight="1">
      <c r="A77" s="38"/>
      <c r="B77" s="39"/>
      <c r="C77" s="40"/>
      <c r="D77" s="40"/>
      <c r="E77" s="169">
        <f>E7</f>
        <v>0</v>
      </c>
      <c r="F77" s="32"/>
      <c r="G77" s="32"/>
      <c r="H77" s="32"/>
      <c r="I77" s="40"/>
      <c r="J77" s="40"/>
      <c r="K77" s="40"/>
      <c r="L77" s="145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1" customFormat="1" ht="12" customHeight="1">
      <c r="B78" s="21"/>
      <c r="C78" s="32" t="s">
        <v>130</v>
      </c>
      <c r="D78" s="22"/>
      <c r="E78" s="22"/>
      <c r="F78" s="22"/>
      <c r="G78" s="22"/>
      <c r="H78" s="22"/>
      <c r="I78" s="22"/>
      <c r="J78" s="22"/>
      <c r="K78" s="22"/>
      <c r="L78" s="20"/>
    </row>
    <row r="79" s="1" customFormat="1" ht="16.5" customHeight="1">
      <c r="B79" s="21"/>
      <c r="C79" s="22"/>
      <c r="D79" s="22"/>
      <c r="E79" s="169" t="s">
        <v>131</v>
      </c>
      <c r="F79" s="22"/>
      <c r="G79" s="22"/>
      <c r="H79" s="22"/>
      <c r="I79" s="22"/>
      <c r="J79" s="22"/>
      <c r="K79" s="22"/>
      <c r="L79" s="20"/>
    </row>
    <row r="80" s="1" customFormat="1" ht="12" customHeight="1">
      <c r="B80" s="21"/>
      <c r="C80" s="32" t="s">
        <v>132</v>
      </c>
      <c r="D80" s="22"/>
      <c r="E80" s="22"/>
      <c r="F80" s="22"/>
      <c r="G80" s="22"/>
      <c r="H80" s="22"/>
      <c r="I80" s="22"/>
      <c r="J80" s="22"/>
      <c r="K80" s="22"/>
      <c r="L80" s="20"/>
    </row>
    <row r="81" s="2" customFormat="1" ht="16.5" customHeight="1">
      <c r="A81" s="38"/>
      <c r="B81" s="39"/>
      <c r="C81" s="40"/>
      <c r="D81" s="40"/>
      <c r="E81" s="170" t="s">
        <v>133</v>
      </c>
      <c r="F81" s="40"/>
      <c r="G81" s="40"/>
      <c r="H81" s="40"/>
      <c r="I81" s="40"/>
      <c r="J81" s="40"/>
      <c r="K81" s="40"/>
      <c r="L81" s="145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12" customHeight="1">
      <c r="A82" s="38"/>
      <c r="B82" s="39"/>
      <c r="C82" s="32" t="s">
        <v>134</v>
      </c>
      <c r="D82" s="40"/>
      <c r="E82" s="40"/>
      <c r="F82" s="40"/>
      <c r="G82" s="40"/>
      <c r="H82" s="40"/>
      <c r="I82" s="40"/>
      <c r="J82" s="40"/>
      <c r="K82" s="40"/>
      <c r="L82" s="145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16.5" customHeight="1">
      <c r="A83" s="38"/>
      <c r="B83" s="39"/>
      <c r="C83" s="40"/>
      <c r="D83" s="40"/>
      <c r="E83" s="69">
        <f>E13</f>
        <v>0</v>
      </c>
      <c r="F83" s="40"/>
      <c r="G83" s="40"/>
      <c r="H83" s="40"/>
      <c r="I83" s="40"/>
      <c r="J83" s="40"/>
      <c r="K83" s="40"/>
      <c r="L83" s="145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6.96" customHeight="1">
      <c r="A84" s="38"/>
      <c r="B84" s="39"/>
      <c r="C84" s="40"/>
      <c r="D84" s="40"/>
      <c r="E84" s="40"/>
      <c r="F84" s="40"/>
      <c r="G84" s="40"/>
      <c r="H84" s="40"/>
      <c r="I84" s="40"/>
      <c r="J84" s="40"/>
      <c r="K84" s="40"/>
      <c r="L84" s="145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2" customHeight="1">
      <c r="A85" s="38"/>
      <c r="B85" s="39"/>
      <c r="C85" s="32" t="s">
        <v>21</v>
      </c>
      <c r="D85" s="40"/>
      <c r="E85" s="40"/>
      <c r="F85" s="27">
        <f>F16</f>
        <v>0</v>
      </c>
      <c r="G85" s="40"/>
      <c r="H85" s="40"/>
      <c r="I85" s="32" t="s">
        <v>23</v>
      </c>
      <c r="J85" s="72">
        <f>IF(J16="","",J16)</f>
        <v>0</v>
      </c>
      <c r="K85" s="40"/>
      <c r="L85" s="145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145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5.15" customHeight="1">
      <c r="A87" s="38"/>
      <c r="B87" s="39"/>
      <c r="C87" s="32" t="s">
        <v>25</v>
      </c>
      <c r="D87" s="40"/>
      <c r="E87" s="40"/>
      <c r="F87" s="27">
        <f>E19</f>
        <v>0</v>
      </c>
      <c r="G87" s="40"/>
      <c r="H87" s="40"/>
      <c r="I87" s="32" t="s">
        <v>30</v>
      </c>
      <c r="J87" s="36">
        <f>E25</f>
        <v>0</v>
      </c>
      <c r="K87" s="40"/>
      <c r="L87" s="145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5.15" customHeight="1">
      <c r="A88" s="38"/>
      <c r="B88" s="39"/>
      <c r="C88" s="32" t="s">
        <v>28</v>
      </c>
      <c r="D88" s="40"/>
      <c r="E88" s="40"/>
      <c r="F88" s="27">
        <f>IF(E22="","",E22)</f>
        <v>0</v>
      </c>
      <c r="G88" s="40"/>
      <c r="H88" s="40"/>
      <c r="I88" s="32" t="s">
        <v>32</v>
      </c>
      <c r="J88" s="36">
        <f>E28</f>
        <v>0</v>
      </c>
      <c r="K88" s="40"/>
      <c r="L88" s="145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0.32" customHeight="1">
      <c r="A89" s="38"/>
      <c r="B89" s="39"/>
      <c r="C89" s="40"/>
      <c r="D89" s="40"/>
      <c r="E89" s="40"/>
      <c r="F89" s="40"/>
      <c r="G89" s="40"/>
      <c r="H89" s="40"/>
      <c r="I89" s="40"/>
      <c r="J89" s="40"/>
      <c r="K89" s="40"/>
      <c r="L89" s="145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11" customFormat="1" ht="29.28" customHeight="1">
      <c r="A90" s="186"/>
      <c r="B90" s="187"/>
      <c r="C90" s="188" t="s">
        <v>143</v>
      </c>
      <c r="D90" s="189" t="s">
        <v>55</v>
      </c>
      <c r="E90" s="189" t="s">
        <v>51</v>
      </c>
      <c r="F90" s="189" t="s">
        <v>52</v>
      </c>
      <c r="G90" s="189" t="s">
        <v>144</v>
      </c>
      <c r="H90" s="189" t="s">
        <v>145</v>
      </c>
      <c r="I90" s="189" t="s">
        <v>146</v>
      </c>
      <c r="J90" s="190" t="s">
        <v>138</v>
      </c>
      <c r="K90" s="191" t="s">
        <v>147</v>
      </c>
      <c r="L90" s="192"/>
      <c r="M90" s="92" t="s">
        <v>19</v>
      </c>
      <c r="N90" s="93" t="s">
        <v>40</v>
      </c>
      <c r="O90" s="93" t="s">
        <v>148</v>
      </c>
      <c r="P90" s="93" t="s">
        <v>149</v>
      </c>
      <c r="Q90" s="93" t="s">
        <v>150</v>
      </c>
      <c r="R90" s="93" t="s">
        <v>151</v>
      </c>
      <c r="S90" s="93" t="s">
        <v>152</v>
      </c>
      <c r="T90" s="94" t="s">
        <v>153</v>
      </c>
      <c r="U90" s="186"/>
      <c r="V90" s="186"/>
      <c r="W90" s="186"/>
      <c r="X90" s="186"/>
      <c r="Y90" s="186"/>
      <c r="Z90" s="186"/>
      <c r="AA90" s="186"/>
      <c r="AB90" s="186"/>
      <c r="AC90" s="186"/>
      <c r="AD90" s="186"/>
      <c r="AE90" s="186"/>
    </row>
    <row r="91" s="2" customFormat="1" ht="22.8" customHeight="1">
      <c r="A91" s="38"/>
      <c r="B91" s="39"/>
      <c r="C91" s="99" t="s">
        <v>154</v>
      </c>
      <c r="D91" s="40"/>
      <c r="E91" s="40"/>
      <c r="F91" s="40"/>
      <c r="G91" s="40"/>
      <c r="H91" s="40"/>
      <c r="I91" s="40"/>
      <c r="J91" s="193">
        <f>BK91</f>
        <v>0</v>
      </c>
      <c r="K91" s="40"/>
      <c r="L91" s="44"/>
      <c r="M91" s="95"/>
      <c r="N91" s="194"/>
      <c r="O91" s="96"/>
      <c r="P91" s="195">
        <f>SUM(P92:P104)</f>
        <v>0</v>
      </c>
      <c r="Q91" s="96"/>
      <c r="R91" s="195">
        <f>SUM(R92:R104)</f>
        <v>0</v>
      </c>
      <c r="S91" s="96"/>
      <c r="T91" s="196">
        <f>SUM(T92:T104)</f>
        <v>0</v>
      </c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T91" s="17" t="s">
        <v>69</v>
      </c>
      <c r="AU91" s="17" t="s">
        <v>139</v>
      </c>
      <c r="BK91" s="197">
        <f>SUM(BK92:BK104)</f>
        <v>0</v>
      </c>
    </row>
    <row r="92" s="2" customFormat="1" ht="66.75" customHeight="1">
      <c r="A92" s="38"/>
      <c r="B92" s="39"/>
      <c r="C92" s="214" t="s">
        <v>77</v>
      </c>
      <c r="D92" s="214" t="s">
        <v>160</v>
      </c>
      <c r="E92" s="215" t="s">
        <v>161</v>
      </c>
      <c r="F92" s="216" t="s">
        <v>162</v>
      </c>
      <c r="G92" s="217" t="s">
        <v>163</v>
      </c>
      <c r="H92" s="218">
        <v>1.0900000000000001</v>
      </c>
      <c r="I92" s="219"/>
      <c r="J92" s="220">
        <f>ROUND(I92*H92,2)</f>
        <v>0</v>
      </c>
      <c r="K92" s="221"/>
      <c r="L92" s="44"/>
      <c r="M92" s="222" t="s">
        <v>19</v>
      </c>
      <c r="N92" s="223" t="s">
        <v>41</v>
      </c>
      <c r="O92" s="84"/>
      <c r="P92" s="224">
        <f>O92*H92</f>
        <v>0</v>
      </c>
      <c r="Q92" s="224">
        <v>0</v>
      </c>
      <c r="R92" s="224">
        <f>Q92*H92</f>
        <v>0</v>
      </c>
      <c r="S92" s="224">
        <v>0</v>
      </c>
      <c r="T92" s="225">
        <f>S92*H92</f>
        <v>0</v>
      </c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R92" s="226" t="s">
        <v>164</v>
      </c>
      <c r="AT92" s="226" t="s">
        <v>160</v>
      </c>
      <c r="AU92" s="226" t="s">
        <v>70</v>
      </c>
      <c r="AY92" s="17" t="s">
        <v>157</v>
      </c>
      <c r="BE92" s="227">
        <f>IF(N92="základní",J92,0)</f>
        <v>0</v>
      </c>
      <c r="BF92" s="227">
        <f>IF(N92="snížená",J92,0)</f>
        <v>0</v>
      </c>
      <c r="BG92" s="227">
        <f>IF(N92="zákl. přenesená",J92,0)</f>
        <v>0</v>
      </c>
      <c r="BH92" s="227">
        <f>IF(N92="sníž. přenesená",J92,0)</f>
        <v>0</v>
      </c>
      <c r="BI92" s="227">
        <f>IF(N92="nulová",J92,0)</f>
        <v>0</v>
      </c>
      <c r="BJ92" s="17" t="s">
        <v>77</v>
      </c>
      <c r="BK92" s="227">
        <f>ROUND(I92*H92,2)</f>
        <v>0</v>
      </c>
      <c r="BL92" s="17" t="s">
        <v>164</v>
      </c>
      <c r="BM92" s="226" t="s">
        <v>266</v>
      </c>
    </row>
    <row r="93" s="13" customFormat="1">
      <c r="A93" s="13"/>
      <c r="B93" s="228"/>
      <c r="C93" s="229"/>
      <c r="D93" s="230" t="s">
        <v>166</v>
      </c>
      <c r="E93" s="231" t="s">
        <v>19</v>
      </c>
      <c r="F93" s="232" t="s">
        <v>267</v>
      </c>
      <c r="G93" s="229"/>
      <c r="H93" s="231" t="s">
        <v>19</v>
      </c>
      <c r="I93" s="233"/>
      <c r="J93" s="229"/>
      <c r="K93" s="229"/>
      <c r="L93" s="234"/>
      <c r="M93" s="235"/>
      <c r="N93" s="236"/>
      <c r="O93" s="236"/>
      <c r="P93" s="236"/>
      <c r="Q93" s="236"/>
      <c r="R93" s="236"/>
      <c r="S93" s="236"/>
      <c r="T93" s="237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38" t="s">
        <v>166</v>
      </c>
      <c r="AU93" s="238" t="s">
        <v>70</v>
      </c>
      <c r="AV93" s="13" t="s">
        <v>77</v>
      </c>
      <c r="AW93" s="13" t="s">
        <v>31</v>
      </c>
      <c r="AX93" s="13" t="s">
        <v>70</v>
      </c>
      <c r="AY93" s="238" t="s">
        <v>157</v>
      </c>
    </row>
    <row r="94" s="14" customFormat="1">
      <c r="A94" s="14"/>
      <c r="B94" s="239"/>
      <c r="C94" s="240"/>
      <c r="D94" s="230" t="s">
        <v>166</v>
      </c>
      <c r="E94" s="241" t="s">
        <v>19</v>
      </c>
      <c r="F94" s="242" t="s">
        <v>268</v>
      </c>
      <c r="G94" s="240"/>
      <c r="H94" s="243">
        <v>0.28999999999999998</v>
      </c>
      <c r="I94" s="244"/>
      <c r="J94" s="240"/>
      <c r="K94" s="240"/>
      <c r="L94" s="245"/>
      <c r="M94" s="246"/>
      <c r="N94" s="247"/>
      <c r="O94" s="247"/>
      <c r="P94" s="247"/>
      <c r="Q94" s="247"/>
      <c r="R94" s="247"/>
      <c r="S94" s="247"/>
      <c r="T94" s="248"/>
      <c r="U94" s="14"/>
      <c r="V94" s="14"/>
      <c r="W94" s="14"/>
      <c r="X94" s="14"/>
      <c r="Y94" s="14"/>
      <c r="Z94" s="14"/>
      <c r="AA94" s="14"/>
      <c r="AB94" s="14"/>
      <c r="AC94" s="14"/>
      <c r="AD94" s="14"/>
      <c r="AE94" s="14"/>
      <c r="AT94" s="249" t="s">
        <v>166</v>
      </c>
      <c r="AU94" s="249" t="s">
        <v>70</v>
      </c>
      <c r="AV94" s="14" t="s">
        <v>79</v>
      </c>
      <c r="AW94" s="14" t="s">
        <v>31</v>
      </c>
      <c r="AX94" s="14" t="s">
        <v>70</v>
      </c>
      <c r="AY94" s="249" t="s">
        <v>157</v>
      </c>
    </row>
    <row r="95" s="13" customFormat="1">
      <c r="A95" s="13"/>
      <c r="B95" s="228"/>
      <c r="C95" s="229"/>
      <c r="D95" s="230" t="s">
        <v>166</v>
      </c>
      <c r="E95" s="231" t="s">
        <v>19</v>
      </c>
      <c r="F95" s="232" t="s">
        <v>269</v>
      </c>
      <c r="G95" s="229"/>
      <c r="H95" s="231" t="s">
        <v>19</v>
      </c>
      <c r="I95" s="233"/>
      <c r="J95" s="229"/>
      <c r="K95" s="229"/>
      <c r="L95" s="234"/>
      <c r="M95" s="235"/>
      <c r="N95" s="236"/>
      <c r="O95" s="236"/>
      <c r="P95" s="236"/>
      <c r="Q95" s="236"/>
      <c r="R95" s="236"/>
      <c r="S95" s="236"/>
      <c r="T95" s="237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38" t="s">
        <v>166</v>
      </c>
      <c r="AU95" s="238" t="s">
        <v>70</v>
      </c>
      <c r="AV95" s="13" t="s">
        <v>77</v>
      </c>
      <c r="AW95" s="13" t="s">
        <v>31</v>
      </c>
      <c r="AX95" s="13" t="s">
        <v>70</v>
      </c>
      <c r="AY95" s="238" t="s">
        <v>157</v>
      </c>
    </row>
    <row r="96" s="14" customFormat="1">
      <c r="A96" s="14"/>
      <c r="B96" s="239"/>
      <c r="C96" s="240"/>
      <c r="D96" s="230" t="s">
        <v>166</v>
      </c>
      <c r="E96" s="241" t="s">
        <v>19</v>
      </c>
      <c r="F96" s="242" t="s">
        <v>270</v>
      </c>
      <c r="G96" s="240"/>
      <c r="H96" s="243">
        <v>0.80000000000000004</v>
      </c>
      <c r="I96" s="244"/>
      <c r="J96" s="240"/>
      <c r="K96" s="240"/>
      <c r="L96" s="245"/>
      <c r="M96" s="246"/>
      <c r="N96" s="247"/>
      <c r="O96" s="247"/>
      <c r="P96" s="247"/>
      <c r="Q96" s="247"/>
      <c r="R96" s="247"/>
      <c r="S96" s="247"/>
      <c r="T96" s="248"/>
      <c r="U96" s="14"/>
      <c r="V96" s="14"/>
      <c r="W96" s="14"/>
      <c r="X96" s="14"/>
      <c r="Y96" s="14"/>
      <c r="Z96" s="14"/>
      <c r="AA96" s="14"/>
      <c r="AB96" s="14"/>
      <c r="AC96" s="14"/>
      <c r="AD96" s="14"/>
      <c r="AE96" s="14"/>
      <c r="AT96" s="249" t="s">
        <v>166</v>
      </c>
      <c r="AU96" s="249" t="s">
        <v>70</v>
      </c>
      <c r="AV96" s="14" t="s">
        <v>79</v>
      </c>
      <c r="AW96" s="14" t="s">
        <v>31</v>
      </c>
      <c r="AX96" s="14" t="s">
        <v>70</v>
      </c>
      <c r="AY96" s="249" t="s">
        <v>157</v>
      </c>
    </row>
    <row r="97" s="15" customFormat="1">
      <c r="A97" s="15"/>
      <c r="B97" s="250"/>
      <c r="C97" s="251"/>
      <c r="D97" s="230" t="s">
        <v>166</v>
      </c>
      <c r="E97" s="252" t="s">
        <v>19</v>
      </c>
      <c r="F97" s="253" t="s">
        <v>169</v>
      </c>
      <c r="G97" s="251"/>
      <c r="H97" s="254">
        <v>1.0900000000000001</v>
      </c>
      <c r="I97" s="255"/>
      <c r="J97" s="251"/>
      <c r="K97" s="251"/>
      <c r="L97" s="256"/>
      <c r="M97" s="257"/>
      <c r="N97" s="258"/>
      <c r="O97" s="258"/>
      <c r="P97" s="258"/>
      <c r="Q97" s="258"/>
      <c r="R97" s="258"/>
      <c r="S97" s="258"/>
      <c r="T97" s="259"/>
      <c r="U97" s="15"/>
      <c r="V97" s="15"/>
      <c r="W97" s="15"/>
      <c r="X97" s="15"/>
      <c r="Y97" s="15"/>
      <c r="Z97" s="15"/>
      <c r="AA97" s="15"/>
      <c r="AB97" s="15"/>
      <c r="AC97" s="15"/>
      <c r="AD97" s="15"/>
      <c r="AE97" s="15"/>
      <c r="AT97" s="260" t="s">
        <v>166</v>
      </c>
      <c r="AU97" s="260" t="s">
        <v>70</v>
      </c>
      <c r="AV97" s="15" t="s">
        <v>164</v>
      </c>
      <c r="AW97" s="15" t="s">
        <v>31</v>
      </c>
      <c r="AX97" s="15" t="s">
        <v>77</v>
      </c>
      <c r="AY97" s="260" t="s">
        <v>157</v>
      </c>
    </row>
    <row r="98" s="2" customFormat="1" ht="21.75" customHeight="1">
      <c r="A98" s="38"/>
      <c r="B98" s="39"/>
      <c r="C98" s="214" t="s">
        <v>79</v>
      </c>
      <c r="D98" s="214" t="s">
        <v>160</v>
      </c>
      <c r="E98" s="215" t="s">
        <v>170</v>
      </c>
      <c r="F98" s="216" t="s">
        <v>171</v>
      </c>
      <c r="G98" s="217" t="s">
        <v>163</v>
      </c>
      <c r="H98" s="218">
        <v>0.80000000000000004</v>
      </c>
      <c r="I98" s="219"/>
      <c r="J98" s="220">
        <f>ROUND(I98*H98,2)</f>
        <v>0</v>
      </c>
      <c r="K98" s="221"/>
      <c r="L98" s="44"/>
      <c r="M98" s="222" t="s">
        <v>19</v>
      </c>
      <c r="N98" s="223" t="s">
        <v>41</v>
      </c>
      <c r="O98" s="84"/>
      <c r="P98" s="224">
        <f>O98*H98</f>
        <v>0</v>
      </c>
      <c r="Q98" s="224">
        <v>0</v>
      </c>
      <c r="R98" s="224">
        <f>Q98*H98</f>
        <v>0</v>
      </c>
      <c r="S98" s="224">
        <v>0</v>
      </c>
      <c r="T98" s="225">
        <f>S98*H98</f>
        <v>0</v>
      </c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R98" s="226" t="s">
        <v>164</v>
      </c>
      <c r="AT98" s="226" t="s">
        <v>160</v>
      </c>
      <c r="AU98" s="226" t="s">
        <v>70</v>
      </c>
      <c r="AY98" s="17" t="s">
        <v>157</v>
      </c>
      <c r="BE98" s="227">
        <f>IF(N98="základní",J98,0)</f>
        <v>0</v>
      </c>
      <c r="BF98" s="227">
        <f>IF(N98="snížená",J98,0)</f>
        <v>0</v>
      </c>
      <c r="BG98" s="227">
        <f>IF(N98="zákl. přenesená",J98,0)</f>
        <v>0</v>
      </c>
      <c r="BH98" s="227">
        <f>IF(N98="sníž. přenesená",J98,0)</f>
        <v>0</v>
      </c>
      <c r="BI98" s="227">
        <f>IF(N98="nulová",J98,0)</f>
        <v>0</v>
      </c>
      <c r="BJ98" s="17" t="s">
        <v>77</v>
      </c>
      <c r="BK98" s="227">
        <f>ROUND(I98*H98,2)</f>
        <v>0</v>
      </c>
      <c r="BL98" s="17" t="s">
        <v>164</v>
      </c>
      <c r="BM98" s="226" t="s">
        <v>271</v>
      </c>
    </row>
    <row r="99" s="2" customFormat="1" ht="33" customHeight="1">
      <c r="A99" s="38"/>
      <c r="B99" s="39"/>
      <c r="C99" s="214" t="s">
        <v>85</v>
      </c>
      <c r="D99" s="214" t="s">
        <v>160</v>
      </c>
      <c r="E99" s="215" t="s">
        <v>173</v>
      </c>
      <c r="F99" s="216" t="s">
        <v>174</v>
      </c>
      <c r="G99" s="217" t="s">
        <v>175</v>
      </c>
      <c r="H99" s="218">
        <v>99</v>
      </c>
      <c r="I99" s="219"/>
      <c r="J99" s="220">
        <f>ROUND(I99*H99,2)</f>
        <v>0</v>
      </c>
      <c r="K99" s="221"/>
      <c r="L99" s="44"/>
      <c r="M99" s="222" t="s">
        <v>19</v>
      </c>
      <c r="N99" s="223" t="s">
        <v>41</v>
      </c>
      <c r="O99" s="84"/>
      <c r="P99" s="224">
        <f>O99*H99</f>
        <v>0</v>
      </c>
      <c r="Q99" s="224">
        <v>0</v>
      </c>
      <c r="R99" s="224">
        <f>Q99*H99</f>
        <v>0</v>
      </c>
      <c r="S99" s="224">
        <v>0</v>
      </c>
      <c r="T99" s="225">
        <f>S99*H99</f>
        <v>0</v>
      </c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R99" s="226" t="s">
        <v>164</v>
      </c>
      <c r="AT99" s="226" t="s">
        <v>160</v>
      </c>
      <c r="AU99" s="226" t="s">
        <v>70</v>
      </c>
      <c r="AY99" s="17" t="s">
        <v>157</v>
      </c>
      <c r="BE99" s="227">
        <f>IF(N99="základní",J99,0)</f>
        <v>0</v>
      </c>
      <c r="BF99" s="227">
        <f>IF(N99="snížená",J99,0)</f>
        <v>0</v>
      </c>
      <c r="BG99" s="227">
        <f>IF(N99="zákl. přenesená",J99,0)</f>
        <v>0</v>
      </c>
      <c r="BH99" s="227">
        <f>IF(N99="sníž. přenesená",J99,0)</f>
        <v>0</v>
      </c>
      <c r="BI99" s="227">
        <f>IF(N99="nulová",J99,0)</f>
        <v>0</v>
      </c>
      <c r="BJ99" s="17" t="s">
        <v>77</v>
      </c>
      <c r="BK99" s="227">
        <f>ROUND(I99*H99,2)</f>
        <v>0</v>
      </c>
      <c r="BL99" s="17" t="s">
        <v>164</v>
      </c>
      <c r="BM99" s="226" t="s">
        <v>272</v>
      </c>
    </row>
    <row r="100" s="14" customFormat="1">
      <c r="A100" s="14"/>
      <c r="B100" s="239"/>
      <c r="C100" s="240"/>
      <c r="D100" s="230" t="s">
        <v>166</v>
      </c>
      <c r="E100" s="241" t="s">
        <v>19</v>
      </c>
      <c r="F100" s="242" t="s">
        <v>273</v>
      </c>
      <c r="G100" s="240"/>
      <c r="H100" s="243">
        <v>99</v>
      </c>
      <c r="I100" s="244"/>
      <c r="J100" s="240"/>
      <c r="K100" s="240"/>
      <c r="L100" s="245"/>
      <c r="M100" s="246"/>
      <c r="N100" s="247"/>
      <c r="O100" s="247"/>
      <c r="P100" s="247"/>
      <c r="Q100" s="247"/>
      <c r="R100" s="247"/>
      <c r="S100" s="247"/>
      <c r="T100" s="248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T100" s="249" t="s">
        <v>166</v>
      </c>
      <c r="AU100" s="249" t="s">
        <v>70</v>
      </c>
      <c r="AV100" s="14" t="s">
        <v>79</v>
      </c>
      <c r="AW100" s="14" t="s">
        <v>31</v>
      </c>
      <c r="AX100" s="14" t="s">
        <v>77</v>
      </c>
      <c r="AY100" s="249" t="s">
        <v>157</v>
      </c>
    </row>
    <row r="101" s="2" customFormat="1" ht="16.5" customHeight="1">
      <c r="A101" s="38"/>
      <c r="B101" s="39"/>
      <c r="C101" s="261" t="s">
        <v>164</v>
      </c>
      <c r="D101" s="261" t="s">
        <v>178</v>
      </c>
      <c r="E101" s="262" t="s">
        <v>274</v>
      </c>
      <c r="F101" s="263" t="s">
        <v>275</v>
      </c>
      <c r="G101" s="264" t="s">
        <v>181</v>
      </c>
      <c r="H101" s="265">
        <v>158.40000000000001</v>
      </c>
      <c r="I101" s="266"/>
      <c r="J101" s="267">
        <f>ROUND(I101*H101,2)</f>
        <v>0</v>
      </c>
      <c r="K101" s="268"/>
      <c r="L101" s="269"/>
      <c r="M101" s="270" t="s">
        <v>19</v>
      </c>
      <c r="N101" s="271" t="s">
        <v>41</v>
      </c>
      <c r="O101" s="84"/>
      <c r="P101" s="224">
        <f>O101*H101</f>
        <v>0</v>
      </c>
      <c r="Q101" s="224">
        <v>1</v>
      </c>
      <c r="R101" s="224">
        <f>Q101*H101</f>
        <v>0</v>
      </c>
      <c r="S101" s="224">
        <v>0</v>
      </c>
      <c r="T101" s="225">
        <f>S101*H101</f>
        <v>0</v>
      </c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R101" s="226" t="s">
        <v>182</v>
      </c>
      <c r="AT101" s="226" t="s">
        <v>178</v>
      </c>
      <c r="AU101" s="226" t="s">
        <v>70</v>
      </c>
      <c r="AY101" s="17" t="s">
        <v>157</v>
      </c>
      <c r="BE101" s="227">
        <f>IF(N101="základní",J101,0)</f>
        <v>0</v>
      </c>
      <c r="BF101" s="227">
        <f>IF(N101="snížená",J101,0)</f>
        <v>0</v>
      </c>
      <c r="BG101" s="227">
        <f>IF(N101="zákl. přenesená",J101,0)</f>
        <v>0</v>
      </c>
      <c r="BH101" s="227">
        <f>IF(N101="sníž. přenesená",J101,0)</f>
        <v>0</v>
      </c>
      <c r="BI101" s="227">
        <f>IF(N101="nulová",J101,0)</f>
        <v>0</v>
      </c>
      <c r="BJ101" s="17" t="s">
        <v>77</v>
      </c>
      <c r="BK101" s="227">
        <f>ROUND(I101*H101,2)</f>
        <v>0</v>
      </c>
      <c r="BL101" s="17" t="s">
        <v>164</v>
      </c>
      <c r="BM101" s="226" t="s">
        <v>276</v>
      </c>
    </row>
    <row r="102" s="14" customFormat="1">
      <c r="A102" s="14"/>
      <c r="B102" s="239"/>
      <c r="C102" s="240"/>
      <c r="D102" s="230" t="s">
        <v>166</v>
      </c>
      <c r="E102" s="241" t="s">
        <v>19</v>
      </c>
      <c r="F102" s="242" t="s">
        <v>277</v>
      </c>
      <c r="G102" s="240"/>
      <c r="H102" s="243">
        <v>158.40000000000001</v>
      </c>
      <c r="I102" s="244"/>
      <c r="J102" s="240"/>
      <c r="K102" s="240"/>
      <c r="L102" s="245"/>
      <c r="M102" s="246"/>
      <c r="N102" s="247"/>
      <c r="O102" s="247"/>
      <c r="P102" s="247"/>
      <c r="Q102" s="247"/>
      <c r="R102" s="247"/>
      <c r="S102" s="247"/>
      <c r="T102" s="248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T102" s="249" t="s">
        <v>166</v>
      </c>
      <c r="AU102" s="249" t="s">
        <v>70</v>
      </c>
      <c r="AV102" s="14" t="s">
        <v>79</v>
      </c>
      <c r="AW102" s="14" t="s">
        <v>31</v>
      </c>
      <c r="AX102" s="14" t="s">
        <v>77</v>
      </c>
      <c r="AY102" s="249" t="s">
        <v>157</v>
      </c>
    </row>
    <row r="103" s="2" customFormat="1" ht="78" customHeight="1">
      <c r="A103" s="38"/>
      <c r="B103" s="39"/>
      <c r="C103" s="214" t="s">
        <v>158</v>
      </c>
      <c r="D103" s="214" t="s">
        <v>160</v>
      </c>
      <c r="E103" s="215" t="s">
        <v>185</v>
      </c>
      <c r="F103" s="216" t="s">
        <v>186</v>
      </c>
      <c r="G103" s="217" t="s">
        <v>181</v>
      </c>
      <c r="H103" s="218">
        <v>158.40000000000001</v>
      </c>
      <c r="I103" s="219"/>
      <c r="J103" s="220">
        <f>ROUND(I103*H103,2)</f>
        <v>0</v>
      </c>
      <c r="K103" s="221"/>
      <c r="L103" s="44"/>
      <c r="M103" s="222" t="s">
        <v>19</v>
      </c>
      <c r="N103" s="223" t="s">
        <v>41</v>
      </c>
      <c r="O103" s="84"/>
      <c r="P103" s="224">
        <f>O103*H103</f>
        <v>0</v>
      </c>
      <c r="Q103" s="224">
        <v>0</v>
      </c>
      <c r="R103" s="224">
        <f>Q103*H103</f>
        <v>0</v>
      </c>
      <c r="S103" s="224">
        <v>0</v>
      </c>
      <c r="T103" s="225">
        <f>S103*H103</f>
        <v>0</v>
      </c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R103" s="226" t="s">
        <v>164</v>
      </c>
      <c r="AT103" s="226" t="s">
        <v>160</v>
      </c>
      <c r="AU103" s="226" t="s">
        <v>70</v>
      </c>
      <c r="AY103" s="17" t="s">
        <v>157</v>
      </c>
      <c r="BE103" s="227">
        <f>IF(N103="základní",J103,0)</f>
        <v>0</v>
      </c>
      <c r="BF103" s="227">
        <f>IF(N103="snížená",J103,0)</f>
        <v>0</v>
      </c>
      <c r="BG103" s="227">
        <f>IF(N103="zákl. přenesená",J103,0)</f>
        <v>0</v>
      </c>
      <c r="BH103" s="227">
        <f>IF(N103="sníž. přenesená",J103,0)</f>
        <v>0</v>
      </c>
      <c r="BI103" s="227">
        <f>IF(N103="nulová",J103,0)</f>
        <v>0</v>
      </c>
      <c r="BJ103" s="17" t="s">
        <v>77</v>
      </c>
      <c r="BK103" s="227">
        <f>ROUND(I103*H103,2)</f>
        <v>0</v>
      </c>
      <c r="BL103" s="17" t="s">
        <v>164</v>
      </c>
      <c r="BM103" s="226" t="s">
        <v>278</v>
      </c>
    </row>
    <row r="104" s="2" customFormat="1" ht="33" customHeight="1">
      <c r="A104" s="38"/>
      <c r="B104" s="39"/>
      <c r="C104" s="214" t="s">
        <v>188</v>
      </c>
      <c r="D104" s="214" t="s">
        <v>160</v>
      </c>
      <c r="E104" s="215" t="s">
        <v>189</v>
      </c>
      <c r="F104" s="216" t="s">
        <v>190</v>
      </c>
      <c r="G104" s="217" t="s">
        <v>191</v>
      </c>
      <c r="H104" s="218">
        <v>50</v>
      </c>
      <c r="I104" s="219"/>
      <c r="J104" s="220">
        <f>ROUND(I104*H104,2)</f>
        <v>0</v>
      </c>
      <c r="K104" s="221"/>
      <c r="L104" s="44"/>
      <c r="M104" s="275" t="s">
        <v>19</v>
      </c>
      <c r="N104" s="276" t="s">
        <v>41</v>
      </c>
      <c r="O104" s="277"/>
      <c r="P104" s="278">
        <f>O104*H104</f>
        <v>0</v>
      </c>
      <c r="Q104" s="278">
        <v>0</v>
      </c>
      <c r="R104" s="278">
        <f>Q104*H104</f>
        <v>0</v>
      </c>
      <c r="S104" s="278">
        <v>0</v>
      </c>
      <c r="T104" s="279">
        <f>S104*H104</f>
        <v>0</v>
      </c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R104" s="226" t="s">
        <v>164</v>
      </c>
      <c r="AT104" s="226" t="s">
        <v>160</v>
      </c>
      <c r="AU104" s="226" t="s">
        <v>70</v>
      </c>
      <c r="AY104" s="17" t="s">
        <v>157</v>
      </c>
      <c r="BE104" s="227">
        <f>IF(N104="základní",J104,0)</f>
        <v>0</v>
      </c>
      <c r="BF104" s="227">
        <f>IF(N104="snížená",J104,0)</f>
        <v>0</v>
      </c>
      <c r="BG104" s="227">
        <f>IF(N104="zákl. přenesená",J104,0)</f>
        <v>0</v>
      </c>
      <c r="BH104" s="227">
        <f>IF(N104="sníž. přenesená",J104,0)</f>
        <v>0</v>
      </c>
      <c r="BI104" s="227">
        <f>IF(N104="nulová",J104,0)</f>
        <v>0</v>
      </c>
      <c r="BJ104" s="17" t="s">
        <v>77</v>
      </c>
      <c r="BK104" s="227">
        <f>ROUND(I104*H104,2)</f>
        <v>0</v>
      </c>
      <c r="BL104" s="17" t="s">
        <v>164</v>
      </c>
      <c r="BM104" s="226" t="s">
        <v>279</v>
      </c>
    </row>
    <row r="105" s="2" customFormat="1" ht="6.96" customHeight="1">
      <c r="A105" s="38"/>
      <c r="B105" s="59"/>
      <c r="C105" s="60"/>
      <c r="D105" s="60"/>
      <c r="E105" s="60"/>
      <c r="F105" s="60"/>
      <c r="G105" s="60"/>
      <c r="H105" s="60"/>
      <c r="I105" s="60"/>
      <c r="J105" s="60"/>
      <c r="K105" s="60"/>
      <c r="L105" s="44"/>
      <c r="M105" s="38"/>
      <c r="O105" s="38"/>
      <c r="P105" s="38"/>
      <c r="Q105" s="38"/>
      <c r="R105" s="38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</sheetData>
  <mergeCells count="15">
    <mergeCell ref="E7:H7"/>
    <mergeCell ref="E11:H11"/>
    <mergeCell ref="E9:H9"/>
    <mergeCell ref="E13:H13"/>
    <mergeCell ref="E22:H22"/>
    <mergeCell ref="E31:H31"/>
    <mergeCell ref="E52:H52"/>
    <mergeCell ref="E56:H56"/>
    <mergeCell ref="E54:H54"/>
    <mergeCell ref="E58:H58"/>
    <mergeCell ref="E77:H77"/>
    <mergeCell ref="E81:H81"/>
    <mergeCell ref="E79:H79"/>
    <mergeCell ref="E83:H83"/>
    <mergeCell ref="L2:V2"/>
  </mergeCells>
  <pageMargins left="0.39375" right="0.39375" top="0.39375" bottom="0.39375" header="0" footer="0"/>
  <pageSetup orientation="landscape" blackAndWhite="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95</v>
      </c>
    </row>
    <row r="3" s="1" customFormat="1" ht="6.96" customHeight="1">
      <c r="B3" s="138"/>
      <c r="C3" s="139"/>
      <c r="D3" s="139"/>
      <c r="E3" s="139"/>
      <c r="F3" s="139"/>
      <c r="G3" s="139"/>
      <c r="H3" s="139"/>
      <c r="I3" s="139"/>
      <c r="J3" s="139"/>
      <c r="K3" s="139"/>
      <c r="L3" s="20"/>
      <c r="AT3" s="17" t="s">
        <v>79</v>
      </c>
    </row>
    <row r="4" s="1" customFormat="1" ht="24.96" customHeight="1">
      <c r="B4" s="20"/>
      <c r="D4" s="140" t="s">
        <v>129</v>
      </c>
      <c r="L4" s="20"/>
      <c r="M4" s="14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2" t="s">
        <v>16</v>
      </c>
      <c r="L6" s="20"/>
    </row>
    <row r="7" s="1" customFormat="1" ht="16.5" customHeight="1">
      <c r="B7" s="20"/>
      <c r="E7" s="143">
        <f>'Rekapitulace stavby'!K6</f>
        <v>0</v>
      </c>
      <c r="F7" s="142"/>
      <c r="G7" s="142"/>
      <c r="H7" s="142"/>
      <c r="L7" s="20"/>
    </row>
    <row r="8">
      <c r="B8" s="20"/>
      <c r="D8" s="142" t="s">
        <v>130</v>
      </c>
      <c r="L8" s="20"/>
    </row>
    <row r="9" s="1" customFormat="1" ht="16.5" customHeight="1">
      <c r="B9" s="20"/>
      <c r="E9" s="143" t="s">
        <v>131</v>
      </c>
      <c r="F9" s="1"/>
      <c r="G9" s="1"/>
      <c r="H9" s="1"/>
      <c r="L9" s="20"/>
    </row>
    <row r="10" s="1" customFormat="1" ht="12" customHeight="1">
      <c r="B10" s="20"/>
      <c r="D10" s="142" t="s">
        <v>132</v>
      </c>
      <c r="L10" s="20"/>
    </row>
    <row r="11" s="2" customFormat="1" ht="16.5" customHeight="1">
      <c r="A11" s="38"/>
      <c r="B11" s="44"/>
      <c r="C11" s="38"/>
      <c r="D11" s="38"/>
      <c r="E11" s="144" t="s">
        <v>133</v>
      </c>
      <c r="F11" s="38"/>
      <c r="G11" s="38"/>
      <c r="H11" s="38"/>
      <c r="I11" s="38"/>
      <c r="J11" s="38"/>
      <c r="K11" s="38"/>
      <c r="L11" s="145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2" t="s">
        <v>134</v>
      </c>
      <c r="E12" s="38"/>
      <c r="F12" s="38"/>
      <c r="G12" s="38"/>
      <c r="H12" s="38"/>
      <c r="I12" s="38"/>
      <c r="J12" s="38"/>
      <c r="K12" s="38"/>
      <c r="L12" s="145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6.5" customHeight="1">
      <c r="A13" s="38"/>
      <c r="B13" s="44"/>
      <c r="C13" s="38"/>
      <c r="D13" s="38"/>
      <c r="E13" s="146" t="s">
        <v>280</v>
      </c>
      <c r="F13" s="38"/>
      <c r="G13" s="38"/>
      <c r="H13" s="38"/>
      <c r="I13" s="38"/>
      <c r="J13" s="38"/>
      <c r="K13" s="38"/>
      <c r="L13" s="145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>
      <c r="A14" s="38"/>
      <c r="B14" s="44"/>
      <c r="C14" s="38"/>
      <c r="D14" s="38"/>
      <c r="E14" s="38"/>
      <c r="F14" s="38"/>
      <c r="G14" s="38"/>
      <c r="H14" s="38"/>
      <c r="I14" s="38"/>
      <c r="J14" s="38"/>
      <c r="K14" s="38"/>
      <c r="L14" s="145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2" customHeight="1">
      <c r="A15" s="38"/>
      <c r="B15" s="44"/>
      <c r="C15" s="38"/>
      <c r="D15" s="142" t="s">
        <v>18</v>
      </c>
      <c r="E15" s="38"/>
      <c r="F15" s="133" t="s">
        <v>19</v>
      </c>
      <c r="G15" s="38"/>
      <c r="H15" s="38"/>
      <c r="I15" s="142" t="s">
        <v>20</v>
      </c>
      <c r="J15" s="133" t="s">
        <v>19</v>
      </c>
      <c r="K15" s="38"/>
      <c r="L15" s="145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42" t="s">
        <v>21</v>
      </c>
      <c r="E16" s="38"/>
      <c r="F16" s="133" t="s">
        <v>22</v>
      </c>
      <c r="G16" s="38"/>
      <c r="H16" s="38"/>
      <c r="I16" s="142" t="s">
        <v>23</v>
      </c>
      <c r="J16" s="147">
        <f>'Rekapitulace stavby'!AN8</f>
        <v>0</v>
      </c>
      <c r="K16" s="38"/>
      <c r="L16" s="145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0.8" customHeight="1">
      <c r="A17" s="38"/>
      <c r="B17" s="44"/>
      <c r="C17" s="38"/>
      <c r="D17" s="38"/>
      <c r="E17" s="38"/>
      <c r="F17" s="38"/>
      <c r="G17" s="38"/>
      <c r="H17" s="38"/>
      <c r="I17" s="38"/>
      <c r="J17" s="38"/>
      <c r="K17" s="38"/>
      <c r="L17" s="145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2" customHeight="1">
      <c r="A18" s="38"/>
      <c r="B18" s="44"/>
      <c r="C18" s="38"/>
      <c r="D18" s="142" t="s">
        <v>25</v>
      </c>
      <c r="E18" s="38"/>
      <c r="F18" s="38"/>
      <c r="G18" s="38"/>
      <c r="H18" s="38"/>
      <c r="I18" s="142" t="s">
        <v>26</v>
      </c>
      <c r="J18" s="133">
        <f>IF('Rekapitulace stavby'!AN10="","",'Rekapitulace stavby'!AN10)</f>
        <v>0</v>
      </c>
      <c r="K18" s="38"/>
      <c r="L18" s="145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8" customHeight="1">
      <c r="A19" s="38"/>
      <c r="B19" s="44"/>
      <c r="C19" s="38"/>
      <c r="D19" s="38"/>
      <c r="E19" s="133">
        <f>IF('Rekapitulace stavby'!E11="","",'Rekapitulace stavby'!E11)</f>
        <v>0</v>
      </c>
      <c r="F19" s="38"/>
      <c r="G19" s="38"/>
      <c r="H19" s="38"/>
      <c r="I19" s="142" t="s">
        <v>27</v>
      </c>
      <c r="J19" s="133">
        <f>IF('Rekapitulace stavby'!AN11="","",'Rekapitulace stavby'!AN11)</f>
        <v>0</v>
      </c>
      <c r="K19" s="38"/>
      <c r="L19" s="145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6.96" customHeight="1">
      <c r="A20" s="38"/>
      <c r="B20" s="44"/>
      <c r="C20" s="38"/>
      <c r="D20" s="38"/>
      <c r="E20" s="38"/>
      <c r="F20" s="38"/>
      <c r="G20" s="38"/>
      <c r="H20" s="38"/>
      <c r="I20" s="38"/>
      <c r="J20" s="38"/>
      <c r="K20" s="38"/>
      <c r="L20" s="145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2" customHeight="1">
      <c r="A21" s="38"/>
      <c r="B21" s="44"/>
      <c r="C21" s="38"/>
      <c r="D21" s="142" t="s">
        <v>28</v>
      </c>
      <c r="E21" s="38"/>
      <c r="F21" s="38"/>
      <c r="G21" s="38"/>
      <c r="H21" s="38"/>
      <c r="I21" s="142" t="s">
        <v>26</v>
      </c>
      <c r="J21" s="33">
        <f>'Rekapitulace stavby'!AN13</f>
        <v>0</v>
      </c>
      <c r="K21" s="38"/>
      <c r="L21" s="145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8" customHeight="1">
      <c r="A22" s="38"/>
      <c r="B22" s="44"/>
      <c r="C22" s="38"/>
      <c r="D22" s="38"/>
      <c r="E22" s="33">
        <f>'Rekapitulace stavby'!E14</f>
        <v>0</v>
      </c>
      <c r="F22" s="133"/>
      <c r="G22" s="133"/>
      <c r="H22" s="133"/>
      <c r="I22" s="142" t="s">
        <v>27</v>
      </c>
      <c r="J22" s="33">
        <f>'Rekapitulace stavby'!AN14</f>
        <v>0</v>
      </c>
      <c r="K22" s="38"/>
      <c r="L22" s="145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6.96" customHeight="1">
      <c r="A23" s="38"/>
      <c r="B23" s="44"/>
      <c r="C23" s="38"/>
      <c r="D23" s="38"/>
      <c r="E23" s="38"/>
      <c r="F23" s="38"/>
      <c r="G23" s="38"/>
      <c r="H23" s="38"/>
      <c r="I23" s="38"/>
      <c r="J23" s="38"/>
      <c r="K23" s="38"/>
      <c r="L23" s="145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2" customHeight="1">
      <c r="A24" s="38"/>
      <c r="B24" s="44"/>
      <c r="C24" s="38"/>
      <c r="D24" s="142" t="s">
        <v>30</v>
      </c>
      <c r="E24" s="38"/>
      <c r="F24" s="38"/>
      <c r="G24" s="38"/>
      <c r="H24" s="38"/>
      <c r="I24" s="142" t="s">
        <v>26</v>
      </c>
      <c r="J24" s="133">
        <f>IF('Rekapitulace stavby'!AN16="","",'Rekapitulace stavby'!AN16)</f>
        <v>0</v>
      </c>
      <c r="K24" s="38"/>
      <c r="L24" s="145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8" customHeight="1">
      <c r="A25" s="38"/>
      <c r="B25" s="44"/>
      <c r="C25" s="38"/>
      <c r="D25" s="38"/>
      <c r="E25" s="133">
        <f>IF('Rekapitulace stavby'!E17="","",'Rekapitulace stavby'!E17)</f>
        <v>0</v>
      </c>
      <c r="F25" s="38"/>
      <c r="G25" s="38"/>
      <c r="H25" s="38"/>
      <c r="I25" s="142" t="s">
        <v>27</v>
      </c>
      <c r="J25" s="133">
        <f>IF('Rekapitulace stavby'!AN17="","",'Rekapitulace stavby'!AN17)</f>
        <v>0</v>
      </c>
      <c r="K25" s="38"/>
      <c r="L25" s="145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6.96" customHeight="1">
      <c r="A26" s="38"/>
      <c r="B26" s="44"/>
      <c r="C26" s="38"/>
      <c r="D26" s="38"/>
      <c r="E26" s="38"/>
      <c r="F26" s="38"/>
      <c r="G26" s="38"/>
      <c r="H26" s="38"/>
      <c r="I26" s="38"/>
      <c r="J26" s="38"/>
      <c r="K26" s="38"/>
      <c r="L26" s="145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12" customHeight="1">
      <c r="A27" s="38"/>
      <c r="B27" s="44"/>
      <c r="C27" s="38"/>
      <c r="D27" s="142" t="s">
        <v>32</v>
      </c>
      <c r="E27" s="38"/>
      <c r="F27" s="38"/>
      <c r="G27" s="38"/>
      <c r="H27" s="38"/>
      <c r="I27" s="142" t="s">
        <v>26</v>
      </c>
      <c r="J27" s="133" t="s">
        <v>19</v>
      </c>
      <c r="K27" s="38"/>
      <c r="L27" s="145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8" customHeight="1">
      <c r="A28" s="38"/>
      <c r="B28" s="44"/>
      <c r="C28" s="38"/>
      <c r="D28" s="38"/>
      <c r="E28" s="133" t="s">
        <v>33</v>
      </c>
      <c r="F28" s="38"/>
      <c r="G28" s="38"/>
      <c r="H28" s="38"/>
      <c r="I28" s="142" t="s">
        <v>27</v>
      </c>
      <c r="J28" s="133" t="s">
        <v>19</v>
      </c>
      <c r="K28" s="38"/>
      <c r="L28" s="145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38"/>
      <c r="E29" s="38"/>
      <c r="F29" s="38"/>
      <c r="G29" s="38"/>
      <c r="H29" s="38"/>
      <c r="I29" s="38"/>
      <c r="J29" s="38"/>
      <c r="K29" s="38"/>
      <c r="L29" s="145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12" customHeight="1">
      <c r="A30" s="38"/>
      <c r="B30" s="44"/>
      <c r="C30" s="38"/>
      <c r="D30" s="142" t="s">
        <v>34</v>
      </c>
      <c r="E30" s="38"/>
      <c r="F30" s="38"/>
      <c r="G30" s="38"/>
      <c r="H30" s="38"/>
      <c r="I30" s="38"/>
      <c r="J30" s="38"/>
      <c r="K30" s="38"/>
      <c r="L30" s="145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8" customFormat="1" ht="16.5" customHeight="1">
      <c r="A31" s="148"/>
      <c r="B31" s="149"/>
      <c r="C31" s="148"/>
      <c r="D31" s="148"/>
      <c r="E31" s="150" t="s">
        <v>19</v>
      </c>
      <c r="F31" s="150"/>
      <c r="G31" s="150"/>
      <c r="H31" s="150"/>
      <c r="I31" s="148"/>
      <c r="J31" s="148"/>
      <c r="K31" s="148"/>
      <c r="L31" s="151"/>
      <c r="S31" s="148"/>
      <c r="T31" s="148"/>
      <c r="U31" s="148"/>
      <c r="V31" s="148"/>
      <c r="W31" s="148"/>
      <c r="X31" s="148"/>
      <c r="Y31" s="148"/>
      <c r="Z31" s="148"/>
      <c r="AA31" s="148"/>
      <c r="AB31" s="148"/>
      <c r="AC31" s="148"/>
      <c r="AD31" s="148"/>
      <c r="AE31" s="148"/>
    </row>
    <row r="32" s="2" customFormat="1" ht="6.96" customHeight="1">
      <c r="A32" s="38"/>
      <c r="B32" s="44"/>
      <c r="C32" s="38"/>
      <c r="D32" s="38"/>
      <c r="E32" s="38"/>
      <c r="F32" s="38"/>
      <c r="G32" s="38"/>
      <c r="H32" s="38"/>
      <c r="I32" s="38"/>
      <c r="J32" s="38"/>
      <c r="K32" s="38"/>
      <c r="L32" s="145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52"/>
      <c r="E33" s="152"/>
      <c r="F33" s="152"/>
      <c r="G33" s="152"/>
      <c r="H33" s="152"/>
      <c r="I33" s="152"/>
      <c r="J33" s="152"/>
      <c r="K33" s="152"/>
      <c r="L33" s="145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25.44" customHeight="1">
      <c r="A34" s="38"/>
      <c r="B34" s="44"/>
      <c r="C34" s="38"/>
      <c r="D34" s="153" t="s">
        <v>36</v>
      </c>
      <c r="E34" s="38"/>
      <c r="F34" s="38"/>
      <c r="G34" s="38"/>
      <c r="H34" s="38"/>
      <c r="I34" s="38"/>
      <c r="J34" s="154">
        <f>ROUND(J91, 2)</f>
        <v>0</v>
      </c>
      <c r="K34" s="38"/>
      <c r="L34" s="145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6.96" customHeight="1">
      <c r="A35" s="38"/>
      <c r="B35" s="44"/>
      <c r="C35" s="38"/>
      <c r="D35" s="152"/>
      <c r="E35" s="152"/>
      <c r="F35" s="152"/>
      <c r="G35" s="152"/>
      <c r="H35" s="152"/>
      <c r="I35" s="152"/>
      <c r="J35" s="152"/>
      <c r="K35" s="152"/>
      <c r="L35" s="145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38"/>
      <c r="F36" s="155" t="s">
        <v>38</v>
      </c>
      <c r="G36" s="38"/>
      <c r="H36" s="38"/>
      <c r="I36" s="155" t="s">
        <v>37</v>
      </c>
      <c r="J36" s="155" t="s">
        <v>39</v>
      </c>
      <c r="K36" s="38"/>
      <c r="L36" s="145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s="2" customFormat="1" ht="14.4" customHeight="1">
      <c r="A37" s="38"/>
      <c r="B37" s="44"/>
      <c r="C37" s="38"/>
      <c r="D37" s="144" t="s">
        <v>40</v>
      </c>
      <c r="E37" s="142" t="s">
        <v>41</v>
      </c>
      <c r="F37" s="156">
        <f>ROUND((SUM(BE91:BE153)),  2)</f>
        <v>0</v>
      </c>
      <c r="G37" s="38"/>
      <c r="H37" s="38"/>
      <c r="I37" s="157">
        <v>0.20999999999999999</v>
      </c>
      <c r="J37" s="156">
        <f>ROUND(((SUM(BE91:BE153))*I37),  2)</f>
        <v>0</v>
      </c>
      <c r="K37" s="38"/>
      <c r="L37" s="145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14.4" customHeight="1">
      <c r="A38" s="38"/>
      <c r="B38" s="44"/>
      <c r="C38" s="38"/>
      <c r="D38" s="38"/>
      <c r="E38" s="142" t="s">
        <v>42</v>
      </c>
      <c r="F38" s="156">
        <f>ROUND((SUM(BF91:BF153)),  2)</f>
        <v>0</v>
      </c>
      <c r="G38" s="38"/>
      <c r="H38" s="38"/>
      <c r="I38" s="157">
        <v>0.14999999999999999</v>
      </c>
      <c r="J38" s="156">
        <f>ROUND(((SUM(BF91:BF153))*I38),  2)</f>
        <v>0</v>
      </c>
      <c r="K38" s="38"/>
      <c r="L38" s="145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42" t="s">
        <v>43</v>
      </c>
      <c r="F39" s="156">
        <f>ROUND((SUM(BG91:BG153)),  2)</f>
        <v>0</v>
      </c>
      <c r="G39" s="38"/>
      <c r="H39" s="38"/>
      <c r="I39" s="157">
        <v>0.20999999999999999</v>
      </c>
      <c r="J39" s="156">
        <f>0</f>
        <v>0</v>
      </c>
      <c r="K39" s="38"/>
      <c r="L39" s="145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14.4" customHeight="1">
      <c r="A40" s="38"/>
      <c r="B40" s="44"/>
      <c r="C40" s="38"/>
      <c r="D40" s="38"/>
      <c r="E40" s="142" t="s">
        <v>44</v>
      </c>
      <c r="F40" s="156">
        <f>ROUND((SUM(BH91:BH153)),  2)</f>
        <v>0</v>
      </c>
      <c r="G40" s="38"/>
      <c r="H40" s="38"/>
      <c r="I40" s="157">
        <v>0.14999999999999999</v>
      </c>
      <c r="J40" s="156">
        <f>0</f>
        <v>0</v>
      </c>
      <c r="K40" s="38"/>
      <c r="L40" s="145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 s="2" customFormat="1" ht="14.4" customHeight="1">
      <c r="A41" s="38"/>
      <c r="B41" s="44"/>
      <c r="C41" s="38"/>
      <c r="D41" s="38"/>
      <c r="E41" s="142" t="s">
        <v>45</v>
      </c>
      <c r="F41" s="156">
        <f>ROUND((SUM(BI91:BI153)),  2)</f>
        <v>0</v>
      </c>
      <c r="G41" s="38"/>
      <c r="H41" s="38"/>
      <c r="I41" s="157">
        <v>0</v>
      </c>
      <c r="J41" s="156">
        <f>0</f>
        <v>0</v>
      </c>
      <c r="K41" s="38"/>
      <c r="L41" s="145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6.96" customHeight="1">
      <c r="A42" s="38"/>
      <c r="B42" s="44"/>
      <c r="C42" s="38"/>
      <c r="D42" s="38"/>
      <c r="E42" s="38"/>
      <c r="F42" s="38"/>
      <c r="G42" s="38"/>
      <c r="H42" s="38"/>
      <c r="I42" s="38"/>
      <c r="J42" s="38"/>
      <c r="K42" s="38"/>
      <c r="L42" s="145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2" customFormat="1" ht="25.44" customHeight="1">
      <c r="A43" s="38"/>
      <c r="B43" s="44"/>
      <c r="C43" s="158"/>
      <c r="D43" s="159" t="s">
        <v>46</v>
      </c>
      <c r="E43" s="160"/>
      <c r="F43" s="160"/>
      <c r="G43" s="161" t="s">
        <v>47</v>
      </c>
      <c r="H43" s="162" t="s">
        <v>48</v>
      </c>
      <c r="I43" s="160"/>
      <c r="J43" s="163">
        <f>SUM(J34:J41)</f>
        <v>0</v>
      </c>
      <c r="K43" s="164"/>
      <c r="L43" s="145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</row>
    <row r="44" s="2" customFormat="1" ht="14.4" customHeight="1">
      <c r="A44" s="38"/>
      <c r="B44" s="165"/>
      <c r="C44" s="166"/>
      <c r="D44" s="166"/>
      <c r="E44" s="166"/>
      <c r="F44" s="166"/>
      <c r="G44" s="166"/>
      <c r="H44" s="166"/>
      <c r="I44" s="166"/>
      <c r="J44" s="166"/>
      <c r="K44" s="166"/>
      <c r="L44" s="145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8" s="2" customFormat="1" ht="6.96" customHeight="1">
      <c r="A48" s="38"/>
      <c r="B48" s="167"/>
      <c r="C48" s="168"/>
      <c r="D48" s="168"/>
      <c r="E48" s="168"/>
      <c r="F48" s="168"/>
      <c r="G48" s="168"/>
      <c r="H48" s="168"/>
      <c r="I48" s="168"/>
      <c r="J48" s="168"/>
      <c r="K48" s="168"/>
      <c r="L48" s="145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24.96" customHeight="1">
      <c r="A49" s="38"/>
      <c r="B49" s="39"/>
      <c r="C49" s="23" t="s">
        <v>136</v>
      </c>
      <c r="D49" s="40"/>
      <c r="E49" s="40"/>
      <c r="F49" s="40"/>
      <c r="G49" s="40"/>
      <c r="H49" s="40"/>
      <c r="I49" s="40"/>
      <c r="J49" s="40"/>
      <c r="K49" s="40"/>
      <c r="L49" s="145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6.96" customHeight="1">
      <c r="A50" s="38"/>
      <c r="B50" s="39"/>
      <c r="C50" s="40"/>
      <c r="D50" s="40"/>
      <c r="E50" s="40"/>
      <c r="F50" s="40"/>
      <c r="G50" s="40"/>
      <c r="H50" s="40"/>
      <c r="I50" s="40"/>
      <c r="J50" s="40"/>
      <c r="K50" s="40"/>
      <c r="L50" s="145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12" customHeight="1">
      <c r="A51" s="38"/>
      <c r="B51" s="39"/>
      <c r="C51" s="32" t="s">
        <v>16</v>
      </c>
      <c r="D51" s="40"/>
      <c r="E51" s="40"/>
      <c r="F51" s="40"/>
      <c r="G51" s="40"/>
      <c r="H51" s="40"/>
      <c r="I51" s="40"/>
      <c r="J51" s="40"/>
      <c r="K51" s="40"/>
      <c r="L51" s="145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6.5" customHeight="1">
      <c r="A52" s="38"/>
      <c r="B52" s="39"/>
      <c r="C52" s="40"/>
      <c r="D52" s="40"/>
      <c r="E52" s="169">
        <f>E7</f>
        <v>0</v>
      </c>
      <c r="F52" s="32"/>
      <c r="G52" s="32"/>
      <c r="H52" s="32"/>
      <c r="I52" s="40"/>
      <c r="J52" s="40"/>
      <c r="K52" s="40"/>
      <c r="L52" s="145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1" customFormat="1" ht="12" customHeight="1">
      <c r="B53" s="21"/>
      <c r="C53" s="32" t="s">
        <v>130</v>
      </c>
      <c r="D53" s="22"/>
      <c r="E53" s="22"/>
      <c r="F53" s="22"/>
      <c r="G53" s="22"/>
      <c r="H53" s="22"/>
      <c r="I53" s="22"/>
      <c r="J53" s="22"/>
      <c r="K53" s="22"/>
      <c r="L53" s="20"/>
    </row>
    <row r="54" s="1" customFormat="1" ht="16.5" customHeight="1">
      <c r="B54" s="21"/>
      <c r="C54" s="22"/>
      <c r="D54" s="22"/>
      <c r="E54" s="169" t="s">
        <v>131</v>
      </c>
      <c r="F54" s="22"/>
      <c r="G54" s="22"/>
      <c r="H54" s="22"/>
      <c r="I54" s="22"/>
      <c r="J54" s="22"/>
      <c r="K54" s="22"/>
      <c r="L54" s="20"/>
    </row>
    <row r="55" s="1" customFormat="1" ht="12" customHeight="1">
      <c r="B55" s="21"/>
      <c r="C55" s="32" t="s">
        <v>132</v>
      </c>
      <c r="D55" s="22"/>
      <c r="E55" s="22"/>
      <c r="F55" s="22"/>
      <c r="G55" s="22"/>
      <c r="H55" s="22"/>
      <c r="I55" s="22"/>
      <c r="J55" s="22"/>
      <c r="K55" s="22"/>
      <c r="L55" s="20"/>
    </row>
    <row r="56" s="2" customFormat="1" ht="16.5" customHeight="1">
      <c r="A56" s="38"/>
      <c r="B56" s="39"/>
      <c r="C56" s="40"/>
      <c r="D56" s="40"/>
      <c r="E56" s="170" t="s">
        <v>133</v>
      </c>
      <c r="F56" s="40"/>
      <c r="G56" s="40"/>
      <c r="H56" s="40"/>
      <c r="I56" s="40"/>
      <c r="J56" s="40"/>
      <c r="K56" s="40"/>
      <c r="L56" s="145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12" customHeight="1">
      <c r="A57" s="38"/>
      <c r="B57" s="39"/>
      <c r="C57" s="32" t="s">
        <v>134</v>
      </c>
      <c r="D57" s="40"/>
      <c r="E57" s="40"/>
      <c r="F57" s="40"/>
      <c r="G57" s="40"/>
      <c r="H57" s="40"/>
      <c r="I57" s="40"/>
      <c r="J57" s="40"/>
      <c r="K57" s="40"/>
      <c r="L57" s="145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6.5" customHeight="1">
      <c r="A58" s="38"/>
      <c r="B58" s="39"/>
      <c r="C58" s="40"/>
      <c r="D58" s="40"/>
      <c r="E58" s="69">
        <f>E13</f>
        <v>0</v>
      </c>
      <c r="F58" s="40"/>
      <c r="G58" s="40"/>
      <c r="H58" s="40"/>
      <c r="I58" s="40"/>
      <c r="J58" s="40"/>
      <c r="K58" s="40"/>
      <c r="L58" s="145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6.96" customHeight="1">
      <c r="A59" s="38"/>
      <c r="B59" s="39"/>
      <c r="C59" s="40"/>
      <c r="D59" s="40"/>
      <c r="E59" s="40"/>
      <c r="F59" s="40"/>
      <c r="G59" s="40"/>
      <c r="H59" s="40"/>
      <c r="I59" s="40"/>
      <c r="J59" s="40"/>
      <c r="K59" s="40"/>
      <c r="L59" s="145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</row>
    <row r="60" s="2" customFormat="1" ht="12" customHeight="1">
      <c r="A60" s="38"/>
      <c r="B60" s="39"/>
      <c r="C60" s="32" t="s">
        <v>21</v>
      </c>
      <c r="D60" s="40"/>
      <c r="E60" s="40"/>
      <c r="F60" s="27">
        <f>F16</f>
        <v>0</v>
      </c>
      <c r="G60" s="40"/>
      <c r="H60" s="40"/>
      <c r="I60" s="32" t="s">
        <v>23</v>
      </c>
      <c r="J60" s="72">
        <f>IF(J16="","",J16)</f>
        <v>0</v>
      </c>
      <c r="K60" s="40"/>
      <c r="L60" s="145"/>
      <c r="S60" s="38"/>
      <c r="T60" s="38"/>
      <c r="U60" s="38"/>
      <c r="V60" s="38"/>
      <c r="W60" s="38"/>
      <c r="X60" s="38"/>
      <c r="Y60" s="38"/>
      <c r="Z60" s="38"/>
      <c r="AA60" s="38"/>
      <c r="AB60" s="38"/>
      <c r="AC60" s="38"/>
      <c r="AD60" s="38"/>
      <c r="AE60" s="38"/>
    </row>
    <row r="61" s="2" customFormat="1" ht="6.96" customHeight="1">
      <c r="A61" s="38"/>
      <c r="B61" s="39"/>
      <c r="C61" s="40"/>
      <c r="D61" s="40"/>
      <c r="E61" s="40"/>
      <c r="F61" s="40"/>
      <c r="G61" s="40"/>
      <c r="H61" s="40"/>
      <c r="I61" s="40"/>
      <c r="J61" s="40"/>
      <c r="K61" s="40"/>
      <c r="L61" s="145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s="2" customFormat="1" ht="15.15" customHeight="1">
      <c r="A62" s="38"/>
      <c r="B62" s="39"/>
      <c r="C62" s="32" t="s">
        <v>25</v>
      </c>
      <c r="D62" s="40"/>
      <c r="E62" s="40"/>
      <c r="F62" s="27">
        <f>E19</f>
        <v>0</v>
      </c>
      <c r="G62" s="40"/>
      <c r="H62" s="40"/>
      <c r="I62" s="32" t="s">
        <v>30</v>
      </c>
      <c r="J62" s="36">
        <f>E25</f>
        <v>0</v>
      </c>
      <c r="K62" s="40"/>
      <c r="L62" s="145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  <c r="AE62" s="38"/>
    </row>
    <row r="63" s="2" customFormat="1" ht="15.15" customHeight="1">
      <c r="A63" s="38"/>
      <c r="B63" s="39"/>
      <c r="C63" s="32" t="s">
        <v>28</v>
      </c>
      <c r="D63" s="40"/>
      <c r="E63" s="40"/>
      <c r="F63" s="27">
        <f>IF(E22="","",E22)</f>
        <v>0</v>
      </c>
      <c r="G63" s="40"/>
      <c r="H63" s="40"/>
      <c r="I63" s="32" t="s">
        <v>32</v>
      </c>
      <c r="J63" s="36">
        <f>E28</f>
        <v>0</v>
      </c>
      <c r="K63" s="40"/>
      <c r="L63" s="145"/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  <c r="AD63" s="38"/>
      <c r="AE63" s="38"/>
    </row>
    <row r="64" s="2" customFormat="1" ht="10.32" customHeight="1">
      <c r="A64" s="38"/>
      <c r="B64" s="39"/>
      <c r="C64" s="40"/>
      <c r="D64" s="40"/>
      <c r="E64" s="40"/>
      <c r="F64" s="40"/>
      <c r="G64" s="40"/>
      <c r="H64" s="40"/>
      <c r="I64" s="40"/>
      <c r="J64" s="40"/>
      <c r="K64" s="40"/>
      <c r="L64" s="145"/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  <c r="AD64" s="38"/>
      <c r="AE64" s="38"/>
    </row>
    <row r="65" s="2" customFormat="1" ht="29.28" customHeight="1">
      <c r="A65" s="38"/>
      <c r="B65" s="39"/>
      <c r="C65" s="171" t="s">
        <v>137</v>
      </c>
      <c r="D65" s="172"/>
      <c r="E65" s="172"/>
      <c r="F65" s="172"/>
      <c r="G65" s="172"/>
      <c r="H65" s="172"/>
      <c r="I65" s="172"/>
      <c r="J65" s="173" t="s">
        <v>138</v>
      </c>
      <c r="K65" s="172"/>
      <c r="L65" s="145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 s="2" customFormat="1" ht="10.32" customHeight="1">
      <c r="A66" s="38"/>
      <c r="B66" s="39"/>
      <c r="C66" s="40"/>
      <c r="D66" s="40"/>
      <c r="E66" s="40"/>
      <c r="F66" s="40"/>
      <c r="G66" s="40"/>
      <c r="H66" s="40"/>
      <c r="I66" s="40"/>
      <c r="J66" s="40"/>
      <c r="K66" s="40"/>
      <c r="L66" s="145"/>
      <c r="S66" s="38"/>
      <c r="T66" s="38"/>
      <c r="U66" s="38"/>
      <c r="V66" s="38"/>
      <c r="W66" s="38"/>
      <c r="X66" s="38"/>
      <c r="Y66" s="38"/>
      <c r="Z66" s="38"/>
      <c r="AA66" s="38"/>
      <c r="AB66" s="38"/>
      <c r="AC66" s="38"/>
      <c r="AD66" s="38"/>
      <c r="AE66" s="38"/>
    </row>
    <row r="67" s="2" customFormat="1" ht="22.8" customHeight="1">
      <c r="A67" s="38"/>
      <c r="B67" s="39"/>
      <c r="C67" s="174" t="s">
        <v>68</v>
      </c>
      <c r="D67" s="40"/>
      <c r="E67" s="40"/>
      <c r="F67" s="40"/>
      <c r="G67" s="40"/>
      <c r="H67" s="40"/>
      <c r="I67" s="40"/>
      <c r="J67" s="102">
        <f>J91</f>
        <v>0</v>
      </c>
      <c r="K67" s="40"/>
      <c r="L67" s="145"/>
      <c r="S67" s="38"/>
      <c r="T67" s="38"/>
      <c r="U67" s="38"/>
      <c r="V67" s="38"/>
      <c r="W67" s="38"/>
      <c r="X67" s="38"/>
      <c r="Y67" s="38"/>
      <c r="Z67" s="38"/>
      <c r="AA67" s="38"/>
      <c r="AB67" s="38"/>
      <c r="AC67" s="38"/>
      <c r="AD67" s="38"/>
      <c r="AE67" s="38"/>
      <c r="AU67" s="17" t="s">
        <v>139</v>
      </c>
    </row>
    <row r="68" s="2" customFormat="1" ht="21.84" customHeight="1">
      <c r="A68" s="38"/>
      <c r="B68" s="39"/>
      <c r="C68" s="40"/>
      <c r="D68" s="40"/>
      <c r="E68" s="40"/>
      <c r="F68" s="40"/>
      <c r="G68" s="40"/>
      <c r="H68" s="40"/>
      <c r="I68" s="40"/>
      <c r="J68" s="40"/>
      <c r="K68" s="40"/>
      <c r="L68" s="145"/>
      <c r="S68" s="38"/>
      <c r="T68" s="38"/>
      <c r="U68" s="38"/>
      <c r="V68" s="38"/>
      <c r="W68" s="38"/>
      <c r="X68" s="38"/>
      <c r="Y68" s="38"/>
      <c r="Z68" s="38"/>
      <c r="AA68" s="38"/>
      <c r="AB68" s="38"/>
      <c r="AC68" s="38"/>
      <c r="AD68" s="38"/>
      <c r="AE68" s="38"/>
    </row>
    <row r="69" s="2" customFormat="1" ht="6.96" customHeight="1">
      <c r="A69" s="38"/>
      <c r="B69" s="59"/>
      <c r="C69" s="60"/>
      <c r="D69" s="60"/>
      <c r="E69" s="60"/>
      <c r="F69" s="60"/>
      <c r="G69" s="60"/>
      <c r="H69" s="60"/>
      <c r="I69" s="60"/>
      <c r="J69" s="60"/>
      <c r="K69" s="60"/>
      <c r="L69" s="145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3" s="2" customFormat="1" ht="6.96" customHeight="1">
      <c r="A73" s="38"/>
      <c r="B73" s="61"/>
      <c r="C73" s="62"/>
      <c r="D73" s="62"/>
      <c r="E73" s="62"/>
      <c r="F73" s="62"/>
      <c r="G73" s="62"/>
      <c r="H73" s="62"/>
      <c r="I73" s="62"/>
      <c r="J73" s="62"/>
      <c r="K73" s="62"/>
      <c r="L73" s="145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24.96" customHeight="1">
      <c r="A74" s="38"/>
      <c r="B74" s="39"/>
      <c r="C74" s="23" t="s">
        <v>142</v>
      </c>
      <c r="D74" s="40"/>
      <c r="E74" s="40"/>
      <c r="F74" s="40"/>
      <c r="G74" s="40"/>
      <c r="H74" s="40"/>
      <c r="I74" s="40"/>
      <c r="J74" s="40"/>
      <c r="K74" s="40"/>
      <c r="L74" s="145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6.96" customHeight="1">
      <c r="A75" s="38"/>
      <c r="B75" s="39"/>
      <c r="C75" s="40"/>
      <c r="D75" s="40"/>
      <c r="E75" s="40"/>
      <c r="F75" s="40"/>
      <c r="G75" s="40"/>
      <c r="H75" s="40"/>
      <c r="I75" s="40"/>
      <c r="J75" s="40"/>
      <c r="K75" s="40"/>
      <c r="L75" s="145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12" customHeight="1">
      <c r="A76" s="38"/>
      <c r="B76" s="39"/>
      <c r="C76" s="32" t="s">
        <v>16</v>
      </c>
      <c r="D76" s="40"/>
      <c r="E76" s="40"/>
      <c r="F76" s="40"/>
      <c r="G76" s="40"/>
      <c r="H76" s="40"/>
      <c r="I76" s="40"/>
      <c r="J76" s="40"/>
      <c r="K76" s="40"/>
      <c r="L76" s="145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6.5" customHeight="1">
      <c r="A77" s="38"/>
      <c r="B77" s="39"/>
      <c r="C77" s="40"/>
      <c r="D77" s="40"/>
      <c r="E77" s="169">
        <f>E7</f>
        <v>0</v>
      </c>
      <c r="F77" s="32"/>
      <c r="G77" s="32"/>
      <c r="H77" s="32"/>
      <c r="I77" s="40"/>
      <c r="J77" s="40"/>
      <c r="K77" s="40"/>
      <c r="L77" s="145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1" customFormat="1" ht="12" customHeight="1">
      <c r="B78" s="21"/>
      <c r="C78" s="32" t="s">
        <v>130</v>
      </c>
      <c r="D78" s="22"/>
      <c r="E78" s="22"/>
      <c r="F78" s="22"/>
      <c r="G78" s="22"/>
      <c r="H78" s="22"/>
      <c r="I78" s="22"/>
      <c r="J78" s="22"/>
      <c r="K78" s="22"/>
      <c r="L78" s="20"/>
    </row>
    <row r="79" s="1" customFormat="1" ht="16.5" customHeight="1">
      <c r="B79" s="21"/>
      <c r="C79" s="22"/>
      <c r="D79" s="22"/>
      <c r="E79" s="169" t="s">
        <v>131</v>
      </c>
      <c r="F79" s="22"/>
      <c r="G79" s="22"/>
      <c r="H79" s="22"/>
      <c r="I79" s="22"/>
      <c r="J79" s="22"/>
      <c r="K79" s="22"/>
      <c r="L79" s="20"/>
    </row>
    <row r="80" s="1" customFormat="1" ht="12" customHeight="1">
      <c r="B80" s="21"/>
      <c r="C80" s="32" t="s">
        <v>132</v>
      </c>
      <c r="D80" s="22"/>
      <c r="E80" s="22"/>
      <c r="F80" s="22"/>
      <c r="G80" s="22"/>
      <c r="H80" s="22"/>
      <c r="I80" s="22"/>
      <c r="J80" s="22"/>
      <c r="K80" s="22"/>
      <c r="L80" s="20"/>
    </row>
    <row r="81" s="2" customFormat="1" ht="16.5" customHeight="1">
      <c r="A81" s="38"/>
      <c r="B81" s="39"/>
      <c r="C81" s="40"/>
      <c r="D81" s="40"/>
      <c r="E81" s="170" t="s">
        <v>133</v>
      </c>
      <c r="F81" s="40"/>
      <c r="G81" s="40"/>
      <c r="H81" s="40"/>
      <c r="I81" s="40"/>
      <c r="J81" s="40"/>
      <c r="K81" s="40"/>
      <c r="L81" s="145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12" customHeight="1">
      <c r="A82" s="38"/>
      <c r="B82" s="39"/>
      <c r="C82" s="32" t="s">
        <v>134</v>
      </c>
      <c r="D82" s="40"/>
      <c r="E82" s="40"/>
      <c r="F82" s="40"/>
      <c r="G82" s="40"/>
      <c r="H82" s="40"/>
      <c r="I82" s="40"/>
      <c r="J82" s="40"/>
      <c r="K82" s="40"/>
      <c r="L82" s="145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16.5" customHeight="1">
      <c r="A83" s="38"/>
      <c r="B83" s="39"/>
      <c r="C83" s="40"/>
      <c r="D83" s="40"/>
      <c r="E83" s="69">
        <f>E13</f>
        <v>0</v>
      </c>
      <c r="F83" s="40"/>
      <c r="G83" s="40"/>
      <c r="H83" s="40"/>
      <c r="I83" s="40"/>
      <c r="J83" s="40"/>
      <c r="K83" s="40"/>
      <c r="L83" s="145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6.96" customHeight="1">
      <c r="A84" s="38"/>
      <c r="B84" s="39"/>
      <c r="C84" s="40"/>
      <c r="D84" s="40"/>
      <c r="E84" s="40"/>
      <c r="F84" s="40"/>
      <c r="G84" s="40"/>
      <c r="H84" s="40"/>
      <c r="I84" s="40"/>
      <c r="J84" s="40"/>
      <c r="K84" s="40"/>
      <c r="L84" s="145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2" customHeight="1">
      <c r="A85" s="38"/>
      <c r="B85" s="39"/>
      <c r="C85" s="32" t="s">
        <v>21</v>
      </c>
      <c r="D85" s="40"/>
      <c r="E85" s="40"/>
      <c r="F85" s="27">
        <f>F16</f>
        <v>0</v>
      </c>
      <c r="G85" s="40"/>
      <c r="H85" s="40"/>
      <c r="I85" s="32" t="s">
        <v>23</v>
      </c>
      <c r="J85" s="72">
        <f>IF(J16="","",J16)</f>
        <v>0</v>
      </c>
      <c r="K85" s="40"/>
      <c r="L85" s="145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145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5.15" customHeight="1">
      <c r="A87" s="38"/>
      <c r="B87" s="39"/>
      <c r="C87" s="32" t="s">
        <v>25</v>
      </c>
      <c r="D87" s="40"/>
      <c r="E87" s="40"/>
      <c r="F87" s="27">
        <f>E19</f>
        <v>0</v>
      </c>
      <c r="G87" s="40"/>
      <c r="H87" s="40"/>
      <c r="I87" s="32" t="s">
        <v>30</v>
      </c>
      <c r="J87" s="36">
        <f>E25</f>
        <v>0</v>
      </c>
      <c r="K87" s="40"/>
      <c r="L87" s="145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5.15" customHeight="1">
      <c r="A88" s="38"/>
      <c r="B88" s="39"/>
      <c r="C88" s="32" t="s">
        <v>28</v>
      </c>
      <c r="D88" s="40"/>
      <c r="E88" s="40"/>
      <c r="F88" s="27">
        <f>IF(E22="","",E22)</f>
        <v>0</v>
      </c>
      <c r="G88" s="40"/>
      <c r="H88" s="40"/>
      <c r="I88" s="32" t="s">
        <v>32</v>
      </c>
      <c r="J88" s="36">
        <f>E28</f>
        <v>0</v>
      </c>
      <c r="K88" s="40"/>
      <c r="L88" s="145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0.32" customHeight="1">
      <c r="A89" s="38"/>
      <c r="B89" s="39"/>
      <c r="C89" s="40"/>
      <c r="D89" s="40"/>
      <c r="E89" s="40"/>
      <c r="F89" s="40"/>
      <c r="G89" s="40"/>
      <c r="H89" s="40"/>
      <c r="I89" s="40"/>
      <c r="J89" s="40"/>
      <c r="K89" s="40"/>
      <c r="L89" s="145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11" customFormat="1" ht="29.28" customHeight="1">
      <c r="A90" s="186"/>
      <c r="B90" s="187"/>
      <c r="C90" s="188" t="s">
        <v>143</v>
      </c>
      <c r="D90" s="189" t="s">
        <v>55</v>
      </c>
      <c r="E90" s="189" t="s">
        <v>51</v>
      </c>
      <c r="F90" s="189" t="s">
        <v>52</v>
      </c>
      <c r="G90" s="189" t="s">
        <v>144</v>
      </c>
      <c r="H90" s="189" t="s">
        <v>145</v>
      </c>
      <c r="I90" s="189" t="s">
        <v>146</v>
      </c>
      <c r="J90" s="190" t="s">
        <v>138</v>
      </c>
      <c r="K90" s="191" t="s">
        <v>147</v>
      </c>
      <c r="L90" s="192"/>
      <c r="M90" s="92" t="s">
        <v>19</v>
      </c>
      <c r="N90" s="93" t="s">
        <v>40</v>
      </c>
      <c r="O90" s="93" t="s">
        <v>148</v>
      </c>
      <c r="P90" s="93" t="s">
        <v>149</v>
      </c>
      <c r="Q90" s="93" t="s">
        <v>150</v>
      </c>
      <c r="R90" s="93" t="s">
        <v>151</v>
      </c>
      <c r="S90" s="93" t="s">
        <v>152</v>
      </c>
      <c r="T90" s="94" t="s">
        <v>153</v>
      </c>
      <c r="U90" s="186"/>
      <c r="V90" s="186"/>
      <c r="W90" s="186"/>
      <c r="X90" s="186"/>
      <c r="Y90" s="186"/>
      <c r="Z90" s="186"/>
      <c r="AA90" s="186"/>
      <c r="AB90" s="186"/>
      <c r="AC90" s="186"/>
      <c r="AD90" s="186"/>
      <c r="AE90" s="186"/>
    </row>
    <row r="91" s="2" customFormat="1" ht="22.8" customHeight="1">
      <c r="A91" s="38"/>
      <c r="B91" s="39"/>
      <c r="C91" s="99" t="s">
        <v>154</v>
      </c>
      <c r="D91" s="40"/>
      <c r="E91" s="40"/>
      <c r="F91" s="40"/>
      <c r="G91" s="40"/>
      <c r="H91" s="40"/>
      <c r="I91" s="40"/>
      <c r="J91" s="193">
        <f>BK91</f>
        <v>0</v>
      </c>
      <c r="K91" s="40"/>
      <c r="L91" s="44"/>
      <c r="M91" s="95"/>
      <c r="N91" s="194"/>
      <c r="O91" s="96"/>
      <c r="P91" s="195">
        <f>SUM(P92:P153)</f>
        <v>0</v>
      </c>
      <c r="Q91" s="96"/>
      <c r="R91" s="195">
        <f>SUM(R92:R153)</f>
        <v>0</v>
      </c>
      <c r="S91" s="96"/>
      <c r="T91" s="196">
        <f>SUM(T92:T153)</f>
        <v>0</v>
      </c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T91" s="17" t="s">
        <v>69</v>
      </c>
      <c r="AU91" s="17" t="s">
        <v>139</v>
      </c>
      <c r="BK91" s="197">
        <f>SUM(BK92:BK153)</f>
        <v>0</v>
      </c>
    </row>
    <row r="92" s="2" customFormat="1" ht="66.75" customHeight="1">
      <c r="A92" s="38"/>
      <c r="B92" s="39"/>
      <c r="C92" s="214" t="s">
        <v>77</v>
      </c>
      <c r="D92" s="214" t="s">
        <v>160</v>
      </c>
      <c r="E92" s="215" t="s">
        <v>161</v>
      </c>
      <c r="F92" s="216" t="s">
        <v>162</v>
      </c>
      <c r="G92" s="217" t="s">
        <v>163</v>
      </c>
      <c r="H92" s="218">
        <v>5.6500000000000004</v>
      </c>
      <c r="I92" s="219"/>
      <c r="J92" s="220">
        <f>ROUND(I92*H92,2)</f>
        <v>0</v>
      </c>
      <c r="K92" s="221"/>
      <c r="L92" s="44"/>
      <c r="M92" s="222" t="s">
        <v>19</v>
      </c>
      <c r="N92" s="223" t="s">
        <v>41</v>
      </c>
      <c r="O92" s="84"/>
      <c r="P92" s="224">
        <f>O92*H92</f>
        <v>0</v>
      </c>
      <c r="Q92" s="224">
        <v>0</v>
      </c>
      <c r="R92" s="224">
        <f>Q92*H92</f>
        <v>0</v>
      </c>
      <c r="S92" s="224">
        <v>0</v>
      </c>
      <c r="T92" s="225">
        <f>S92*H92</f>
        <v>0</v>
      </c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R92" s="226" t="s">
        <v>164</v>
      </c>
      <c r="AT92" s="226" t="s">
        <v>160</v>
      </c>
      <c r="AU92" s="226" t="s">
        <v>70</v>
      </c>
      <c r="AY92" s="17" t="s">
        <v>157</v>
      </c>
      <c r="BE92" s="227">
        <f>IF(N92="základní",J92,0)</f>
        <v>0</v>
      </c>
      <c r="BF92" s="227">
        <f>IF(N92="snížená",J92,0)</f>
        <v>0</v>
      </c>
      <c r="BG92" s="227">
        <f>IF(N92="zákl. přenesená",J92,0)</f>
        <v>0</v>
      </c>
      <c r="BH92" s="227">
        <f>IF(N92="sníž. přenesená",J92,0)</f>
        <v>0</v>
      </c>
      <c r="BI92" s="227">
        <f>IF(N92="nulová",J92,0)</f>
        <v>0</v>
      </c>
      <c r="BJ92" s="17" t="s">
        <v>77</v>
      </c>
      <c r="BK92" s="227">
        <f>ROUND(I92*H92,2)</f>
        <v>0</v>
      </c>
      <c r="BL92" s="17" t="s">
        <v>164</v>
      </c>
      <c r="BM92" s="226" t="s">
        <v>281</v>
      </c>
    </row>
    <row r="93" s="13" customFormat="1">
      <c r="A93" s="13"/>
      <c r="B93" s="228"/>
      <c r="C93" s="229"/>
      <c r="D93" s="230" t="s">
        <v>166</v>
      </c>
      <c r="E93" s="231" t="s">
        <v>19</v>
      </c>
      <c r="F93" s="232" t="s">
        <v>282</v>
      </c>
      <c r="G93" s="229"/>
      <c r="H93" s="231" t="s">
        <v>19</v>
      </c>
      <c r="I93" s="233"/>
      <c r="J93" s="229"/>
      <c r="K93" s="229"/>
      <c r="L93" s="234"/>
      <c r="M93" s="235"/>
      <c r="N93" s="236"/>
      <c r="O93" s="236"/>
      <c r="P93" s="236"/>
      <c r="Q93" s="236"/>
      <c r="R93" s="236"/>
      <c r="S93" s="236"/>
      <c r="T93" s="237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38" t="s">
        <v>166</v>
      </c>
      <c r="AU93" s="238" t="s">
        <v>70</v>
      </c>
      <c r="AV93" s="13" t="s">
        <v>77</v>
      </c>
      <c r="AW93" s="13" t="s">
        <v>31</v>
      </c>
      <c r="AX93" s="13" t="s">
        <v>70</v>
      </c>
      <c r="AY93" s="238" t="s">
        <v>157</v>
      </c>
    </row>
    <row r="94" s="14" customFormat="1">
      <c r="A94" s="14"/>
      <c r="B94" s="239"/>
      <c r="C94" s="240"/>
      <c r="D94" s="230" t="s">
        <v>166</v>
      </c>
      <c r="E94" s="241" t="s">
        <v>19</v>
      </c>
      <c r="F94" s="242" t="s">
        <v>283</v>
      </c>
      <c r="G94" s="240"/>
      <c r="H94" s="243">
        <v>3.2000000000000002</v>
      </c>
      <c r="I94" s="244"/>
      <c r="J94" s="240"/>
      <c r="K94" s="240"/>
      <c r="L94" s="245"/>
      <c r="M94" s="246"/>
      <c r="N94" s="247"/>
      <c r="O94" s="247"/>
      <c r="P94" s="247"/>
      <c r="Q94" s="247"/>
      <c r="R94" s="247"/>
      <c r="S94" s="247"/>
      <c r="T94" s="248"/>
      <c r="U94" s="14"/>
      <c r="V94" s="14"/>
      <c r="W94" s="14"/>
      <c r="X94" s="14"/>
      <c r="Y94" s="14"/>
      <c r="Z94" s="14"/>
      <c r="AA94" s="14"/>
      <c r="AB94" s="14"/>
      <c r="AC94" s="14"/>
      <c r="AD94" s="14"/>
      <c r="AE94" s="14"/>
      <c r="AT94" s="249" t="s">
        <v>166</v>
      </c>
      <c r="AU94" s="249" t="s">
        <v>70</v>
      </c>
      <c r="AV94" s="14" t="s">
        <v>79</v>
      </c>
      <c r="AW94" s="14" t="s">
        <v>31</v>
      </c>
      <c r="AX94" s="14" t="s">
        <v>70</v>
      </c>
      <c r="AY94" s="249" t="s">
        <v>157</v>
      </c>
    </row>
    <row r="95" s="13" customFormat="1">
      <c r="A95" s="13"/>
      <c r="B95" s="228"/>
      <c r="C95" s="229"/>
      <c r="D95" s="230" t="s">
        <v>166</v>
      </c>
      <c r="E95" s="231" t="s">
        <v>19</v>
      </c>
      <c r="F95" s="232" t="s">
        <v>284</v>
      </c>
      <c r="G95" s="229"/>
      <c r="H95" s="231" t="s">
        <v>19</v>
      </c>
      <c r="I95" s="233"/>
      <c r="J95" s="229"/>
      <c r="K95" s="229"/>
      <c r="L95" s="234"/>
      <c r="M95" s="235"/>
      <c r="N95" s="236"/>
      <c r="O95" s="236"/>
      <c r="P95" s="236"/>
      <c r="Q95" s="236"/>
      <c r="R95" s="236"/>
      <c r="S95" s="236"/>
      <c r="T95" s="237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38" t="s">
        <v>166</v>
      </c>
      <c r="AU95" s="238" t="s">
        <v>70</v>
      </c>
      <c r="AV95" s="13" t="s">
        <v>77</v>
      </c>
      <c r="AW95" s="13" t="s">
        <v>31</v>
      </c>
      <c r="AX95" s="13" t="s">
        <v>70</v>
      </c>
      <c r="AY95" s="238" t="s">
        <v>157</v>
      </c>
    </row>
    <row r="96" s="14" customFormat="1">
      <c r="A96" s="14"/>
      <c r="B96" s="239"/>
      <c r="C96" s="240"/>
      <c r="D96" s="230" t="s">
        <v>166</v>
      </c>
      <c r="E96" s="241" t="s">
        <v>19</v>
      </c>
      <c r="F96" s="242" t="s">
        <v>285</v>
      </c>
      <c r="G96" s="240"/>
      <c r="H96" s="243">
        <v>2.4500000000000002</v>
      </c>
      <c r="I96" s="244"/>
      <c r="J96" s="240"/>
      <c r="K96" s="240"/>
      <c r="L96" s="245"/>
      <c r="M96" s="246"/>
      <c r="N96" s="247"/>
      <c r="O96" s="247"/>
      <c r="P96" s="247"/>
      <c r="Q96" s="247"/>
      <c r="R96" s="247"/>
      <c r="S96" s="247"/>
      <c r="T96" s="248"/>
      <c r="U96" s="14"/>
      <c r="V96" s="14"/>
      <c r="W96" s="14"/>
      <c r="X96" s="14"/>
      <c r="Y96" s="14"/>
      <c r="Z96" s="14"/>
      <c r="AA96" s="14"/>
      <c r="AB96" s="14"/>
      <c r="AC96" s="14"/>
      <c r="AD96" s="14"/>
      <c r="AE96" s="14"/>
      <c r="AT96" s="249" t="s">
        <v>166</v>
      </c>
      <c r="AU96" s="249" t="s">
        <v>70</v>
      </c>
      <c r="AV96" s="14" t="s">
        <v>79</v>
      </c>
      <c r="AW96" s="14" t="s">
        <v>31</v>
      </c>
      <c r="AX96" s="14" t="s">
        <v>70</v>
      </c>
      <c r="AY96" s="249" t="s">
        <v>157</v>
      </c>
    </row>
    <row r="97" s="15" customFormat="1">
      <c r="A97" s="15"/>
      <c r="B97" s="250"/>
      <c r="C97" s="251"/>
      <c r="D97" s="230" t="s">
        <v>166</v>
      </c>
      <c r="E97" s="252" t="s">
        <v>19</v>
      </c>
      <c r="F97" s="253" t="s">
        <v>169</v>
      </c>
      <c r="G97" s="251"/>
      <c r="H97" s="254">
        <v>5.6500000000000004</v>
      </c>
      <c r="I97" s="255"/>
      <c r="J97" s="251"/>
      <c r="K97" s="251"/>
      <c r="L97" s="256"/>
      <c r="M97" s="257"/>
      <c r="N97" s="258"/>
      <c r="O97" s="258"/>
      <c r="P97" s="258"/>
      <c r="Q97" s="258"/>
      <c r="R97" s="258"/>
      <c r="S97" s="258"/>
      <c r="T97" s="259"/>
      <c r="U97" s="15"/>
      <c r="V97" s="15"/>
      <c r="W97" s="15"/>
      <c r="X97" s="15"/>
      <c r="Y97" s="15"/>
      <c r="Z97" s="15"/>
      <c r="AA97" s="15"/>
      <c r="AB97" s="15"/>
      <c r="AC97" s="15"/>
      <c r="AD97" s="15"/>
      <c r="AE97" s="15"/>
      <c r="AT97" s="260" t="s">
        <v>166</v>
      </c>
      <c r="AU97" s="260" t="s">
        <v>70</v>
      </c>
      <c r="AV97" s="15" t="s">
        <v>164</v>
      </c>
      <c r="AW97" s="15" t="s">
        <v>31</v>
      </c>
      <c r="AX97" s="15" t="s">
        <v>77</v>
      </c>
      <c r="AY97" s="260" t="s">
        <v>157</v>
      </c>
    </row>
    <row r="98" s="2" customFormat="1" ht="21.75" customHeight="1">
      <c r="A98" s="38"/>
      <c r="B98" s="39"/>
      <c r="C98" s="214" t="s">
        <v>79</v>
      </c>
      <c r="D98" s="214" t="s">
        <v>160</v>
      </c>
      <c r="E98" s="215" t="s">
        <v>170</v>
      </c>
      <c r="F98" s="216" t="s">
        <v>171</v>
      </c>
      <c r="G98" s="217" t="s">
        <v>163</v>
      </c>
      <c r="H98" s="218">
        <v>5.6500000000000004</v>
      </c>
      <c r="I98" s="219"/>
      <c r="J98" s="220">
        <f>ROUND(I98*H98,2)</f>
        <v>0</v>
      </c>
      <c r="K98" s="221"/>
      <c r="L98" s="44"/>
      <c r="M98" s="222" t="s">
        <v>19</v>
      </c>
      <c r="N98" s="223" t="s">
        <v>41</v>
      </c>
      <c r="O98" s="84"/>
      <c r="P98" s="224">
        <f>O98*H98</f>
        <v>0</v>
      </c>
      <c r="Q98" s="224">
        <v>0</v>
      </c>
      <c r="R98" s="224">
        <f>Q98*H98</f>
        <v>0</v>
      </c>
      <c r="S98" s="224">
        <v>0</v>
      </c>
      <c r="T98" s="225">
        <f>S98*H98</f>
        <v>0</v>
      </c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R98" s="226" t="s">
        <v>164</v>
      </c>
      <c r="AT98" s="226" t="s">
        <v>160</v>
      </c>
      <c r="AU98" s="226" t="s">
        <v>70</v>
      </c>
      <c r="AY98" s="17" t="s">
        <v>157</v>
      </c>
      <c r="BE98" s="227">
        <f>IF(N98="základní",J98,0)</f>
        <v>0</v>
      </c>
      <c r="BF98" s="227">
        <f>IF(N98="snížená",J98,0)</f>
        <v>0</v>
      </c>
      <c r="BG98" s="227">
        <f>IF(N98="zákl. přenesená",J98,0)</f>
        <v>0</v>
      </c>
      <c r="BH98" s="227">
        <f>IF(N98="sníž. přenesená",J98,0)</f>
        <v>0</v>
      </c>
      <c r="BI98" s="227">
        <f>IF(N98="nulová",J98,0)</f>
        <v>0</v>
      </c>
      <c r="BJ98" s="17" t="s">
        <v>77</v>
      </c>
      <c r="BK98" s="227">
        <f>ROUND(I98*H98,2)</f>
        <v>0</v>
      </c>
      <c r="BL98" s="17" t="s">
        <v>164</v>
      </c>
      <c r="BM98" s="226" t="s">
        <v>286</v>
      </c>
    </row>
    <row r="99" s="2" customFormat="1" ht="33" customHeight="1">
      <c r="A99" s="38"/>
      <c r="B99" s="39"/>
      <c r="C99" s="214" t="s">
        <v>85</v>
      </c>
      <c r="D99" s="214" t="s">
        <v>160</v>
      </c>
      <c r="E99" s="215" t="s">
        <v>173</v>
      </c>
      <c r="F99" s="216" t="s">
        <v>174</v>
      </c>
      <c r="G99" s="217" t="s">
        <v>175</v>
      </c>
      <c r="H99" s="218">
        <v>561</v>
      </c>
      <c r="I99" s="219"/>
      <c r="J99" s="220">
        <f>ROUND(I99*H99,2)</f>
        <v>0</v>
      </c>
      <c r="K99" s="221"/>
      <c r="L99" s="44"/>
      <c r="M99" s="222" t="s">
        <v>19</v>
      </c>
      <c r="N99" s="223" t="s">
        <v>41</v>
      </c>
      <c r="O99" s="84"/>
      <c r="P99" s="224">
        <f>O99*H99</f>
        <v>0</v>
      </c>
      <c r="Q99" s="224">
        <v>0</v>
      </c>
      <c r="R99" s="224">
        <f>Q99*H99</f>
        <v>0</v>
      </c>
      <c r="S99" s="224">
        <v>0</v>
      </c>
      <c r="T99" s="225">
        <f>S99*H99</f>
        <v>0</v>
      </c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R99" s="226" t="s">
        <v>164</v>
      </c>
      <c r="AT99" s="226" t="s">
        <v>160</v>
      </c>
      <c r="AU99" s="226" t="s">
        <v>70</v>
      </c>
      <c r="AY99" s="17" t="s">
        <v>157</v>
      </c>
      <c r="BE99" s="227">
        <f>IF(N99="základní",J99,0)</f>
        <v>0</v>
      </c>
      <c r="BF99" s="227">
        <f>IF(N99="snížená",J99,0)</f>
        <v>0</v>
      </c>
      <c r="BG99" s="227">
        <f>IF(N99="zákl. přenesená",J99,0)</f>
        <v>0</v>
      </c>
      <c r="BH99" s="227">
        <f>IF(N99="sníž. přenesená",J99,0)</f>
        <v>0</v>
      </c>
      <c r="BI99" s="227">
        <f>IF(N99="nulová",J99,0)</f>
        <v>0</v>
      </c>
      <c r="BJ99" s="17" t="s">
        <v>77</v>
      </c>
      <c r="BK99" s="227">
        <f>ROUND(I99*H99,2)</f>
        <v>0</v>
      </c>
      <c r="BL99" s="17" t="s">
        <v>164</v>
      </c>
      <c r="BM99" s="226" t="s">
        <v>287</v>
      </c>
    </row>
    <row r="100" s="14" customFormat="1">
      <c r="A100" s="14"/>
      <c r="B100" s="239"/>
      <c r="C100" s="240"/>
      <c r="D100" s="230" t="s">
        <v>166</v>
      </c>
      <c r="E100" s="241" t="s">
        <v>19</v>
      </c>
      <c r="F100" s="242" t="s">
        <v>288</v>
      </c>
      <c r="G100" s="240"/>
      <c r="H100" s="243">
        <v>561</v>
      </c>
      <c r="I100" s="244"/>
      <c r="J100" s="240"/>
      <c r="K100" s="240"/>
      <c r="L100" s="245"/>
      <c r="M100" s="246"/>
      <c r="N100" s="247"/>
      <c r="O100" s="247"/>
      <c r="P100" s="247"/>
      <c r="Q100" s="247"/>
      <c r="R100" s="247"/>
      <c r="S100" s="247"/>
      <c r="T100" s="248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T100" s="249" t="s">
        <v>166</v>
      </c>
      <c r="AU100" s="249" t="s">
        <v>70</v>
      </c>
      <c r="AV100" s="14" t="s">
        <v>79</v>
      </c>
      <c r="AW100" s="14" t="s">
        <v>31</v>
      </c>
      <c r="AX100" s="14" t="s">
        <v>77</v>
      </c>
      <c r="AY100" s="249" t="s">
        <v>157</v>
      </c>
    </row>
    <row r="101" s="2" customFormat="1" ht="16.5" customHeight="1">
      <c r="A101" s="38"/>
      <c r="B101" s="39"/>
      <c r="C101" s="261" t="s">
        <v>164</v>
      </c>
      <c r="D101" s="261" t="s">
        <v>178</v>
      </c>
      <c r="E101" s="262" t="s">
        <v>179</v>
      </c>
      <c r="F101" s="263" t="s">
        <v>180</v>
      </c>
      <c r="G101" s="264" t="s">
        <v>181</v>
      </c>
      <c r="H101" s="265">
        <v>897.60000000000002</v>
      </c>
      <c r="I101" s="266"/>
      <c r="J101" s="267">
        <f>ROUND(I101*H101,2)</f>
        <v>0</v>
      </c>
      <c r="K101" s="268"/>
      <c r="L101" s="269"/>
      <c r="M101" s="270" t="s">
        <v>19</v>
      </c>
      <c r="N101" s="271" t="s">
        <v>41</v>
      </c>
      <c r="O101" s="84"/>
      <c r="P101" s="224">
        <f>O101*H101</f>
        <v>0</v>
      </c>
      <c r="Q101" s="224">
        <v>1</v>
      </c>
      <c r="R101" s="224">
        <f>Q101*H101</f>
        <v>0</v>
      </c>
      <c r="S101" s="224">
        <v>0</v>
      </c>
      <c r="T101" s="225">
        <f>S101*H101</f>
        <v>0</v>
      </c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R101" s="226" t="s">
        <v>182</v>
      </c>
      <c r="AT101" s="226" t="s">
        <v>178</v>
      </c>
      <c r="AU101" s="226" t="s">
        <v>70</v>
      </c>
      <c r="AY101" s="17" t="s">
        <v>157</v>
      </c>
      <c r="BE101" s="227">
        <f>IF(N101="základní",J101,0)</f>
        <v>0</v>
      </c>
      <c r="BF101" s="227">
        <f>IF(N101="snížená",J101,0)</f>
        <v>0</v>
      </c>
      <c r="BG101" s="227">
        <f>IF(N101="zákl. přenesená",J101,0)</f>
        <v>0</v>
      </c>
      <c r="BH101" s="227">
        <f>IF(N101="sníž. přenesená",J101,0)</f>
        <v>0</v>
      </c>
      <c r="BI101" s="227">
        <f>IF(N101="nulová",J101,0)</f>
        <v>0</v>
      </c>
      <c r="BJ101" s="17" t="s">
        <v>77</v>
      </c>
      <c r="BK101" s="227">
        <f>ROUND(I101*H101,2)</f>
        <v>0</v>
      </c>
      <c r="BL101" s="17" t="s">
        <v>164</v>
      </c>
      <c r="BM101" s="226" t="s">
        <v>289</v>
      </c>
    </row>
    <row r="102" s="14" customFormat="1">
      <c r="A102" s="14"/>
      <c r="B102" s="239"/>
      <c r="C102" s="240"/>
      <c r="D102" s="230" t="s">
        <v>166</v>
      </c>
      <c r="E102" s="241" t="s">
        <v>19</v>
      </c>
      <c r="F102" s="242" t="s">
        <v>290</v>
      </c>
      <c r="G102" s="240"/>
      <c r="H102" s="243">
        <v>897.60000000000002</v>
      </c>
      <c r="I102" s="244"/>
      <c r="J102" s="240"/>
      <c r="K102" s="240"/>
      <c r="L102" s="245"/>
      <c r="M102" s="246"/>
      <c r="N102" s="247"/>
      <c r="O102" s="247"/>
      <c r="P102" s="247"/>
      <c r="Q102" s="247"/>
      <c r="R102" s="247"/>
      <c r="S102" s="247"/>
      <c r="T102" s="248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T102" s="249" t="s">
        <v>166</v>
      </c>
      <c r="AU102" s="249" t="s">
        <v>70</v>
      </c>
      <c r="AV102" s="14" t="s">
        <v>79</v>
      </c>
      <c r="AW102" s="14" t="s">
        <v>31</v>
      </c>
      <c r="AX102" s="14" t="s">
        <v>77</v>
      </c>
      <c r="AY102" s="249" t="s">
        <v>157</v>
      </c>
    </row>
    <row r="103" s="2" customFormat="1" ht="78" customHeight="1">
      <c r="A103" s="38"/>
      <c r="B103" s="39"/>
      <c r="C103" s="214" t="s">
        <v>158</v>
      </c>
      <c r="D103" s="214" t="s">
        <v>160</v>
      </c>
      <c r="E103" s="215" t="s">
        <v>185</v>
      </c>
      <c r="F103" s="216" t="s">
        <v>186</v>
      </c>
      <c r="G103" s="217" t="s">
        <v>181</v>
      </c>
      <c r="H103" s="218">
        <v>897.60000000000002</v>
      </c>
      <c r="I103" s="219"/>
      <c r="J103" s="220">
        <f>ROUND(I103*H103,2)</f>
        <v>0</v>
      </c>
      <c r="K103" s="221"/>
      <c r="L103" s="44"/>
      <c r="M103" s="222" t="s">
        <v>19</v>
      </c>
      <c r="N103" s="223" t="s">
        <v>41</v>
      </c>
      <c r="O103" s="84"/>
      <c r="P103" s="224">
        <f>O103*H103</f>
        <v>0</v>
      </c>
      <c r="Q103" s="224">
        <v>0</v>
      </c>
      <c r="R103" s="224">
        <f>Q103*H103</f>
        <v>0</v>
      </c>
      <c r="S103" s="224">
        <v>0</v>
      </c>
      <c r="T103" s="225">
        <f>S103*H103</f>
        <v>0</v>
      </c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R103" s="226" t="s">
        <v>164</v>
      </c>
      <c r="AT103" s="226" t="s">
        <v>160</v>
      </c>
      <c r="AU103" s="226" t="s">
        <v>70</v>
      </c>
      <c r="AY103" s="17" t="s">
        <v>157</v>
      </c>
      <c r="BE103" s="227">
        <f>IF(N103="základní",J103,0)</f>
        <v>0</v>
      </c>
      <c r="BF103" s="227">
        <f>IF(N103="snížená",J103,0)</f>
        <v>0</v>
      </c>
      <c r="BG103" s="227">
        <f>IF(N103="zákl. přenesená",J103,0)</f>
        <v>0</v>
      </c>
      <c r="BH103" s="227">
        <f>IF(N103="sníž. přenesená",J103,0)</f>
        <v>0</v>
      </c>
      <c r="BI103" s="227">
        <f>IF(N103="nulová",J103,0)</f>
        <v>0</v>
      </c>
      <c r="BJ103" s="17" t="s">
        <v>77</v>
      </c>
      <c r="BK103" s="227">
        <f>ROUND(I103*H103,2)</f>
        <v>0</v>
      </c>
      <c r="BL103" s="17" t="s">
        <v>164</v>
      </c>
      <c r="BM103" s="226" t="s">
        <v>291</v>
      </c>
    </row>
    <row r="104" s="2" customFormat="1" ht="33" customHeight="1">
      <c r="A104" s="38"/>
      <c r="B104" s="39"/>
      <c r="C104" s="214" t="s">
        <v>188</v>
      </c>
      <c r="D104" s="214" t="s">
        <v>160</v>
      </c>
      <c r="E104" s="215" t="s">
        <v>189</v>
      </c>
      <c r="F104" s="216" t="s">
        <v>190</v>
      </c>
      <c r="G104" s="217" t="s">
        <v>191</v>
      </c>
      <c r="H104" s="218">
        <v>100</v>
      </c>
      <c r="I104" s="219"/>
      <c r="J104" s="220">
        <f>ROUND(I104*H104,2)</f>
        <v>0</v>
      </c>
      <c r="K104" s="221"/>
      <c r="L104" s="44"/>
      <c r="M104" s="222" t="s">
        <v>19</v>
      </c>
      <c r="N104" s="223" t="s">
        <v>41</v>
      </c>
      <c r="O104" s="84"/>
      <c r="P104" s="224">
        <f>O104*H104</f>
        <v>0</v>
      </c>
      <c r="Q104" s="224">
        <v>0</v>
      </c>
      <c r="R104" s="224">
        <f>Q104*H104</f>
        <v>0</v>
      </c>
      <c r="S104" s="224">
        <v>0</v>
      </c>
      <c r="T104" s="225">
        <f>S104*H104</f>
        <v>0</v>
      </c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R104" s="226" t="s">
        <v>164</v>
      </c>
      <c r="AT104" s="226" t="s">
        <v>160</v>
      </c>
      <c r="AU104" s="226" t="s">
        <v>70</v>
      </c>
      <c r="AY104" s="17" t="s">
        <v>157</v>
      </c>
      <c r="BE104" s="227">
        <f>IF(N104="základní",J104,0)</f>
        <v>0</v>
      </c>
      <c r="BF104" s="227">
        <f>IF(N104="snížená",J104,0)</f>
        <v>0</v>
      </c>
      <c r="BG104" s="227">
        <f>IF(N104="zákl. přenesená",J104,0)</f>
        <v>0</v>
      </c>
      <c r="BH104" s="227">
        <f>IF(N104="sníž. přenesená",J104,0)</f>
        <v>0</v>
      </c>
      <c r="BI104" s="227">
        <f>IF(N104="nulová",J104,0)</f>
        <v>0</v>
      </c>
      <c r="BJ104" s="17" t="s">
        <v>77</v>
      </c>
      <c r="BK104" s="227">
        <f>ROUND(I104*H104,2)</f>
        <v>0</v>
      </c>
      <c r="BL104" s="17" t="s">
        <v>164</v>
      </c>
      <c r="BM104" s="226" t="s">
        <v>292</v>
      </c>
    </row>
    <row r="105" s="2" customFormat="1" ht="21.75" customHeight="1">
      <c r="A105" s="38"/>
      <c r="B105" s="39"/>
      <c r="C105" s="214" t="s">
        <v>193</v>
      </c>
      <c r="D105" s="214" t="s">
        <v>160</v>
      </c>
      <c r="E105" s="215" t="s">
        <v>202</v>
      </c>
      <c r="F105" s="216" t="s">
        <v>203</v>
      </c>
      <c r="G105" s="217" t="s">
        <v>191</v>
      </c>
      <c r="H105" s="218">
        <v>8.4000000000000004</v>
      </c>
      <c r="I105" s="219"/>
      <c r="J105" s="220">
        <f>ROUND(I105*H105,2)</f>
        <v>0</v>
      </c>
      <c r="K105" s="221"/>
      <c r="L105" s="44"/>
      <c r="M105" s="222" t="s">
        <v>19</v>
      </c>
      <c r="N105" s="223" t="s">
        <v>41</v>
      </c>
      <c r="O105" s="84"/>
      <c r="P105" s="224">
        <f>O105*H105</f>
        <v>0</v>
      </c>
      <c r="Q105" s="224">
        <v>0</v>
      </c>
      <c r="R105" s="224">
        <f>Q105*H105</f>
        <v>0</v>
      </c>
      <c r="S105" s="224">
        <v>0</v>
      </c>
      <c r="T105" s="225">
        <f>S105*H105</f>
        <v>0</v>
      </c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R105" s="226" t="s">
        <v>164</v>
      </c>
      <c r="AT105" s="226" t="s">
        <v>160</v>
      </c>
      <c r="AU105" s="226" t="s">
        <v>70</v>
      </c>
      <c r="AY105" s="17" t="s">
        <v>157</v>
      </c>
      <c r="BE105" s="227">
        <f>IF(N105="základní",J105,0)</f>
        <v>0</v>
      </c>
      <c r="BF105" s="227">
        <f>IF(N105="snížená",J105,0)</f>
        <v>0</v>
      </c>
      <c r="BG105" s="227">
        <f>IF(N105="zákl. přenesená",J105,0)</f>
        <v>0</v>
      </c>
      <c r="BH105" s="227">
        <f>IF(N105="sníž. přenesená",J105,0)</f>
        <v>0</v>
      </c>
      <c r="BI105" s="227">
        <f>IF(N105="nulová",J105,0)</f>
        <v>0</v>
      </c>
      <c r="BJ105" s="17" t="s">
        <v>77</v>
      </c>
      <c r="BK105" s="227">
        <f>ROUND(I105*H105,2)</f>
        <v>0</v>
      </c>
      <c r="BL105" s="17" t="s">
        <v>164</v>
      </c>
      <c r="BM105" s="226" t="s">
        <v>293</v>
      </c>
    </row>
    <row r="106" s="13" customFormat="1">
      <c r="A106" s="13"/>
      <c r="B106" s="228"/>
      <c r="C106" s="229"/>
      <c r="D106" s="230" t="s">
        <v>166</v>
      </c>
      <c r="E106" s="231" t="s">
        <v>19</v>
      </c>
      <c r="F106" s="232" t="s">
        <v>294</v>
      </c>
      <c r="G106" s="229"/>
      <c r="H106" s="231" t="s">
        <v>19</v>
      </c>
      <c r="I106" s="233"/>
      <c r="J106" s="229"/>
      <c r="K106" s="229"/>
      <c r="L106" s="234"/>
      <c r="M106" s="235"/>
      <c r="N106" s="236"/>
      <c r="O106" s="236"/>
      <c r="P106" s="236"/>
      <c r="Q106" s="236"/>
      <c r="R106" s="236"/>
      <c r="S106" s="236"/>
      <c r="T106" s="237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38" t="s">
        <v>166</v>
      </c>
      <c r="AU106" s="238" t="s">
        <v>70</v>
      </c>
      <c r="AV106" s="13" t="s">
        <v>77</v>
      </c>
      <c r="AW106" s="13" t="s">
        <v>31</v>
      </c>
      <c r="AX106" s="13" t="s">
        <v>70</v>
      </c>
      <c r="AY106" s="238" t="s">
        <v>157</v>
      </c>
    </row>
    <row r="107" s="14" customFormat="1">
      <c r="A107" s="14"/>
      <c r="B107" s="239"/>
      <c r="C107" s="240"/>
      <c r="D107" s="230" t="s">
        <v>166</v>
      </c>
      <c r="E107" s="241" t="s">
        <v>19</v>
      </c>
      <c r="F107" s="242" t="s">
        <v>295</v>
      </c>
      <c r="G107" s="240"/>
      <c r="H107" s="243">
        <v>8.4000000000000004</v>
      </c>
      <c r="I107" s="244"/>
      <c r="J107" s="240"/>
      <c r="K107" s="240"/>
      <c r="L107" s="245"/>
      <c r="M107" s="246"/>
      <c r="N107" s="247"/>
      <c r="O107" s="247"/>
      <c r="P107" s="247"/>
      <c r="Q107" s="247"/>
      <c r="R107" s="247"/>
      <c r="S107" s="247"/>
      <c r="T107" s="248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T107" s="249" t="s">
        <v>166</v>
      </c>
      <c r="AU107" s="249" t="s">
        <v>70</v>
      </c>
      <c r="AV107" s="14" t="s">
        <v>79</v>
      </c>
      <c r="AW107" s="14" t="s">
        <v>31</v>
      </c>
      <c r="AX107" s="14" t="s">
        <v>77</v>
      </c>
      <c r="AY107" s="249" t="s">
        <v>157</v>
      </c>
    </row>
    <row r="108" s="2" customFormat="1" ht="33" customHeight="1">
      <c r="A108" s="38"/>
      <c r="B108" s="39"/>
      <c r="C108" s="214" t="s">
        <v>182</v>
      </c>
      <c r="D108" s="214" t="s">
        <v>160</v>
      </c>
      <c r="E108" s="215" t="s">
        <v>206</v>
      </c>
      <c r="F108" s="216" t="s">
        <v>207</v>
      </c>
      <c r="G108" s="217" t="s">
        <v>191</v>
      </c>
      <c r="H108" s="218">
        <v>8.4000000000000004</v>
      </c>
      <c r="I108" s="219"/>
      <c r="J108" s="220">
        <f>ROUND(I108*H108,2)</f>
        <v>0</v>
      </c>
      <c r="K108" s="221"/>
      <c r="L108" s="44"/>
      <c r="M108" s="222" t="s">
        <v>19</v>
      </c>
      <c r="N108" s="223" t="s">
        <v>41</v>
      </c>
      <c r="O108" s="84"/>
      <c r="P108" s="224">
        <f>O108*H108</f>
        <v>0</v>
      </c>
      <c r="Q108" s="224">
        <v>0</v>
      </c>
      <c r="R108" s="224">
        <f>Q108*H108</f>
        <v>0</v>
      </c>
      <c r="S108" s="224">
        <v>0</v>
      </c>
      <c r="T108" s="225">
        <f>S108*H108</f>
        <v>0</v>
      </c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R108" s="226" t="s">
        <v>164</v>
      </c>
      <c r="AT108" s="226" t="s">
        <v>160</v>
      </c>
      <c r="AU108" s="226" t="s">
        <v>70</v>
      </c>
      <c r="AY108" s="17" t="s">
        <v>157</v>
      </c>
      <c r="BE108" s="227">
        <f>IF(N108="základní",J108,0)</f>
        <v>0</v>
      </c>
      <c r="BF108" s="227">
        <f>IF(N108="snížená",J108,0)</f>
        <v>0</v>
      </c>
      <c r="BG108" s="227">
        <f>IF(N108="zákl. přenesená",J108,0)</f>
        <v>0</v>
      </c>
      <c r="BH108" s="227">
        <f>IF(N108="sníž. přenesená",J108,0)</f>
        <v>0</v>
      </c>
      <c r="BI108" s="227">
        <f>IF(N108="nulová",J108,0)</f>
        <v>0</v>
      </c>
      <c r="BJ108" s="17" t="s">
        <v>77</v>
      </c>
      <c r="BK108" s="227">
        <f>ROUND(I108*H108,2)</f>
        <v>0</v>
      </c>
      <c r="BL108" s="17" t="s">
        <v>164</v>
      </c>
      <c r="BM108" s="226" t="s">
        <v>296</v>
      </c>
    </row>
    <row r="109" s="13" customFormat="1">
      <c r="A109" s="13"/>
      <c r="B109" s="228"/>
      <c r="C109" s="229"/>
      <c r="D109" s="230" t="s">
        <v>166</v>
      </c>
      <c r="E109" s="231" t="s">
        <v>19</v>
      </c>
      <c r="F109" s="232" t="s">
        <v>294</v>
      </c>
      <c r="G109" s="229"/>
      <c r="H109" s="231" t="s">
        <v>19</v>
      </c>
      <c r="I109" s="233"/>
      <c r="J109" s="229"/>
      <c r="K109" s="229"/>
      <c r="L109" s="234"/>
      <c r="M109" s="235"/>
      <c r="N109" s="236"/>
      <c r="O109" s="236"/>
      <c r="P109" s="236"/>
      <c r="Q109" s="236"/>
      <c r="R109" s="236"/>
      <c r="S109" s="236"/>
      <c r="T109" s="237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38" t="s">
        <v>166</v>
      </c>
      <c r="AU109" s="238" t="s">
        <v>70</v>
      </c>
      <c r="AV109" s="13" t="s">
        <v>77</v>
      </c>
      <c r="AW109" s="13" t="s">
        <v>31</v>
      </c>
      <c r="AX109" s="13" t="s">
        <v>70</v>
      </c>
      <c r="AY109" s="238" t="s">
        <v>157</v>
      </c>
    </row>
    <row r="110" s="14" customFormat="1">
      <c r="A110" s="14"/>
      <c r="B110" s="239"/>
      <c r="C110" s="240"/>
      <c r="D110" s="230" t="s">
        <v>166</v>
      </c>
      <c r="E110" s="241" t="s">
        <v>19</v>
      </c>
      <c r="F110" s="242" t="s">
        <v>295</v>
      </c>
      <c r="G110" s="240"/>
      <c r="H110" s="243">
        <v>8.4000000000000004</v>
      </c>
      <c r="I110" s="244"/>
      <c r="J110" s="240"/>
      <c r="K110" s="240"/>
      <c r="L110" s="245"/>
      <c r="M110" s="246"/>
      <c r="N110" s="247"/>
      <c r="O110" s="247"/>
      <c r="P110" s="247"/>
      <c r="Q110" s="247"/>
      <c r="R110" s="247"/>
      <c r="S110" s="247"/>
      <c r="T110" s="248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T110" s="249" t="s">
        <v>166</v>
      </c>
      <c r="AU110" s="249" t="s">
        <v>70</v>
      </c>
      <c r="AV110" s="14" t="s">
        <v>79</v>
      </c>
      <c r="AW110" s="14" t="s">
        <v>31</v>
      </c>
      <c r="AX110" s="14" t="s">
        <v>77</v>
      </c>
      <c r="AY110" s="249" t="s">
        <v>157</v>
      </c>
    </row>
    <row r="111" s="2" customFormat="1" ht="33" customHeight="1">
      <c r="A111" s="38"/>
      <c r="B111" s="39"/>
      <c r="C111" s="214" t="s">
        <v>201</v>
      </c>
      <c r="D111" s="214" t="s">
        <v>160</v>
      </c>
      <c r="E111" s="215" t="s">
        <v>194</v>
      </c>
      <c r="F111" s="216" t="s">
        <v>195</v>
      </c>
      <c r="G111" s="217" t="s">
        <v>191</v>
      </c>
      <c r="H111" s="218">
        <v>16.800000000000001</v>
      </c>
      <c r="I111" s="219"/>
      <c r="J111" s="220">
        <f>ROUND(I111*H111,2)</f>
        <v>0</v>
      </c>
      <c r="K111" s="221"/>
      <c r="L111" s="44"/>
      <c r="M111" s="222" t="s">
        <v>19</v>
      </c>
      <c r="N111" s="223" t="s">
        <v>41</v>
      </c>
      <c r="O111" s="84"/>
      <c r="P111" s="224">
        <f>O111*H111</f>
        <v>0</v>
      </c>
      <c r="Q111" s="224">
        <v>0</v>
      </c>
      <c r="R111" s="224">
        <f>Q111*H111</f>
        <v>0</v>
      </c>
      <c r="S111" s="224">
        <v>0</v>
      </c>
      <c r="T111" s="225">
        <f>S111*H111</f>
        <v>0</v>
      </c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R111" s="226" t="s">
        <v>164</v>
      </c>
      <c r="AT111" s="226" t="s">
        <v>160</v>
      </c>
      <c r="AU111" s="226" t="s">
        <v>70</v>
      </c>
      <c r="AY111" s="17" t="s">
        <v>157</v>
      </c>
      <c r="BE111" s="227">
        <f>IF(N111="základní",J111,0)</f>
        <v>0</v>
      </c>
      <c r="BF111" s="227">
        <f>IF(N111="snížená",J111,0)</f>
        <v>0</v>
      </c>
      <c r="BG111" s="227">
        <f>IF(N111="zákl. přenesená",J111,0)</f>
        <v>0</v>
      </c>
      <c r="BH111" s="227">
        <f>IF(N111="sníž. přenesená",J111,0)</f>
        <v>0</v>
      </c>
      <c r="BI111" s="227">
        <f>IF(N111="nulová",J111,0)</f>
        <v>0</v>
      </c>
      <c r="BJ111" s="17" t="s">
        <v>77</v>
      </c>
      <c r="BK111" s="227">
        <f>ROUND(I111*H111,2)</f>
        <v>0</v>
      </c>
      <c r="BL111" s="17" t="s">
        <v>164</v>
      </c>
      <c r="BM111" s="226" t="s">
        <v>297</v>
      </c>
    </row>
    <row r="112" s="13" customFormat="1">
      <c r="A112" s="13"/>
      <c r="B112" s="228"/>
      <c r="C112" s="229"/>
      <c r="D112" s="230" t="s">
        <v>166</v>
      </c>
      <c r="E112" s="231" t="s">
        <v>19</v>
      </c>
      <c r="F112" s="232" t="s">
        <v>298</v>
      </c>
      <c r="G112" s="229"/>
      <c r="H112" s="231" t="s">
        <v>19</v>
      </c>
      <c r="I112" s="233"/>
      <c r="J112" s="229"/>
      <c r="K112" s="229"/>
      <c r="L112" s="234"/>
      <c r="M112" s="235"/>
      <c r="N112" s="236"/>
      <c r="O112" s="236"/>
      <c r="P112" s="236"/>
      <c r="Q112" s="236"/>
      <c r="R112" s="236"/>
      <c r="S112" s="236"/>
      <c r="T112" s="237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38" t="s">
        <v>166</v>
      </c>
      <c r="AU112" s="238" t="s">
        <v>70</v>
      </c>
      <c r="AV112" s="13" t="s">
        <v>77</v>
      </c>
      <c r="AW112" s="13" t="s">
        <v>31</v>
      </c>
      <c r="AX112" s="13" t="s">
        <v>70</v>
      </c>
      <c r="AY112" s="238" t="s">
        <v>157</v>
      </c>
    </row>
    <row r="113" s="14" customFormat="1">
      <c r="A113" s="14"/>
      <c r="B113" s="239"/>
      <c r="C113" s="240"/>
      <c r="D113" s="230" t="s">
        <v>166</v>
      </c>
      <c r="E113" s="241" t="s">
        <v>19</v>
      </c>
      <c r="F113" s="242" t="s">
        <v>299</v>
      </c>
      <c r="G113" s="240"/>
      <c r="H113" s="243">
        <v>16.800000000000001</v>
      </c>
      <c r="I113" s="244"/>
      <c r="J113" s="240"/>
      <c r="K113" s="240"/>
      <c r="L113" s="245"/>
      <c r="M113" s="246"/>
      <c r="N113" s="247"/>
      <c r="O113" s="247"/>
      <c r="P113" s="247"/>
      <c r="Q113" s="247"/>
      <c r="R113" s="247"/>
      <c r="S113" s="247"/>
      <c r="T113" s="248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249" t="s">
        <v>166</v>
      </c>
      <c r="AU113" s="249" t="s">
        <v>70</v>
      </c>
      <c r="AV113" s="14" t="s">
        <v>79</v>
      </c>
      <c r="AW113" s="14" t="s">
        <v>31</v>
      </c>
      <c r="AX113" s="14" t="s">
        <v>77</v>
      </c>
      <c r="AY113" s="249" t="s">
        <v>157</v>
      </c>
    </row>
    <row r="114" s="2" customFormat="1" ht="33" customHeight="1">
      <c r="A114" s="38"/>
      <c r="B114" s="39"/>
      <c r="C114" s="214" t="s">
        <v>111</v>
      </c>
      <c r="D114" s="214" t="s">
        <v>160</v>
      </c>
      <c r="E114" s="215" t="s">
        <v>198</v>
      </c>
      <c r="F114" s="216" t="s">
        <v>199</v>
      </c>
      <c r="G114" s="217" t="s">
        <v>191</v>
      </c>
      <c r="H114" s="218">
        <v>16.800000000000001</v>
      </c>
      <c r="I114" s="219"/>
      <c r="J114" s="220">
        <f>ROUND(I114*H114,2)</f>
        <v>0</v>
      </c>
      <c r="K114" s="221"/>
      <c r="L114" s="44"/>
      <c r="M114" s="222" t="s">
        <v>19</v>
      </c>
      <c r="N114" s="223" t="s">
        <v>41</v>
      </c>
      <c r="O114" s="84"/>
      <c r="P114" s="224">
        <f>O114*H114</f>
        <v>0</v>
      </c>
      <c r="Q114" s="224">
        <v>0</v>
      </c>
      <c r="R114" s="224">
        <f>Q114*H114</f>
        <v>0</v>
      </c>
      <c r="S114" s="224">
        <v>0</v>
      </c>
      <c r="T114" s="225">
        <f>S114*H114</f>
        <v>0</v>
      </c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R114" s="226" t="s">
        <v>164</v>
      </c>
      <c r="AT114" s="226" t="s">
        <v>160</v>
      </c>
      <c r="AU114" s="226" t="s">
        <v>70</v>
      </c>
      <c r="AY114" s="17" t="s">
        <v>157</v>
      </c>
      <c r="BE114" s="227">
        <f>IF(N114="základní",J114,0)</f>
        <v>0</v>
      </c>
      <c r="BF114" s="227">
        <f>IF(N114="snížená",J114,0)</f>
        <v>0</v>
      </c>
      <c r="BG114" s="227">
        <f>IF(N114="zákl. přenesená",J114,0)</f>
        <v>0</v>
      </c>
      <c r="BH114" s="227">
        <f>IF(N114="sníž. přenesená",J114,0)</f>
        <v>0</v>
      </c>
      <c r="BI114" s="227">
        <f>IF(N114="nulová",J114,0)</f>
        <v>0</v>
      </c>
      <c r="BJ114" s="17" t="s">
        <v>77</v>
      </c>
      <c r="BK114" s="227">
        <f>ROUND(I114*H114,2)</f>
        <v>0</v>
      </c>
      <c r="BL114" s="17" t="s">
        <v>164</v>
      </c>
      <c r="BM114" s="226" t="s">
        <v>300</v>
      </c>
    </row>
    <row r="115" s="13" customFormat="1">
      <c r="A115" s="13"/>
      <c r="B115" s="228"/>
      <c r="C115" s="229"/>
      <c r="D115" s="230" t="s">
        <v>166</v>
      </c>
      <c r="E115" s="231" t="s">
        <v>19</v>
      </c>
      <c r="F115" s="232" t="s">
        <v>298</v>
      </c>
      <c r="G115" s="229"/>
      <c r="H115" s="231" t="s">
        <v>19</v>
      </c>
      <c r="I115" s="233"/>
      <c r="J115" s="229"/>
      <c r="K115" s="229"/>
      <c r="L115" s="234"/>
      <c r="M115" s="235"/>
      <c r="N115" s="236"/>
      <c r="O115" s="236"/>
      <c r="P115" s="236"/>
      <c r="Q115" s="236"/>
      <c r="R115" s="236"/>
      <c r="S115" s="236"/>
      <c r="T115" s="237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38" t="s">
        <v>166</v>
      </c>
      <c r="AU115" s="238" t="s">
        <v>70</v>
      </c>
      <c r="AV115" s="13" t="s">
        <v>77</v>
      </c>
      <c r="AW115" s="13" t="s">
        <v>31</v>
      </c>
      <c r="AX115" s="13" t="s">
        <v>70</v>
      </c>
      <c r="AY115" s="238" t="s">
        <v>157</v>
      </c>
    </row>
    <row r="116" s="14" customFormat="1">
      <c r="A116" s="14"/>
      <c r="B116" s="239"/>
      <c r="C116" s="240"/>
      <c r="D116" s="230" t="s">
        <v>166</v>
      </c>
      <c r="E116" s="241" t="s">
        <v>19</v>
      </c>
      <c r="F116" s="242" t="s">
        <v>299</v>
      </c>
      <c r="G116" s="240"/>
      <c r="H116" s="243">
        <v>16.800000000000001</v>
      </c>
      <c r="I116" s="244"/>
      <c r="J116" s="240"/>
      <c r="K116" s="240"/>
      <c r="L116" s="245"/>
      <c r="M116" s="246"/>
      <c r="N116" s="247"/>
      <c r="O116" s="247"/>
      <c r="P116" s="247"/>
      <c r="Q116" s="247"/>
      <c r="R116" s="247"/>
      <c r="S116" s="247"/>
      <c r="T116" s="248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T116" s="249" t="s">
        <v>166</v>
      </c>
      <c r="AU116" s="249" t="s">
        <v>70</v>
      </c>
      <c r="AV116" s="14" t="s">
        <v>79</v>
      </c>
      <c r="AW116" s="14" t="s">
        <v>31</v>
      </c>
      <c r="AX116" s="14" t="s">
        <v>77</v>
      </c>
      <c r="AY116" s="249" t="s">
        <v>157</v>
      </c>
    </row>
    <row r="117" s="2" customFormat="1" ht="33" customHeight="1">
      <c r="A117" s="38"/>
      <c r="B117" s="39"/>
      <c r="C117" s="214" t="s">
        <v>209</v>
      </c>
      <c r="D117" s="214" t="s">
        <v>160</v>
      </c>
      <c r="E117" s="215" t="s">
        <v>251</v>
      </c>
      <c r="F117" s="216" t="s">
        <v>252</v>
      </c>
      <c r="G117" s="217" t="s">
        <v>253</v>
      </c>
      <c r="H117" s="218">
        <v>120</v>
      </c>
      <c r="I117" s="219"/>
      <c r="J117" s="220">
        <f>ROUND(I117*H117,2)</f>
        <v>0</v>
      </c>
      <c r="K117" s="221"/>
      <c r="L117" s="44"/>
      <c r="M117" s="222" t="s">
        <v>19</v>
      </c>
      <c r="N117" s="223" t="s">
        <v>41</v>
      </c>
      <c r="O117" s="84"/>
      <c r="P117" s="224">
        <f>O117*H117</f>
        <v>0</v>
      </c>
      <c r="Q117" s="224">
        <v>0</v>
      </c>
      <c r="R117" s="224">
        <f>Q117*H117</f>
        <v>0</v>
      </c>
      <c r="S117" s="224">
        <v>0</v>
      </c>
      <c r="T117" s="225">
        <f>S117*H117</f>
        <v>0</v>
      </c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R117" s="226" t="s">
        <v>164</v>
      </c>
      <c r="AT117" s="226" t="s">
        <v>160</v>
      </c>
      <c r="AU117" s="226" t="s">
        <v>70</v>
      </c>
      <c r="AY117" s="17" t="s">
        <v>157</v>
      </c>
      <c r="BE117" s="227">
        <f>IF(N117="základní",J117,0)</f>
        <v>0</v>
      </c>
      <c r="BF117" s="227">
        <f>IF(N117="snížená",J117,0)</f>
        <v>0</v>
      </c>
      <c r="BG117" s="227">
        <f>IF(N117="zákl. přenesená",J117,0)</f>
        <v>0</v>
      </c>
      <c r="BH117" s="227">
        <f>IF(N117="sníž. přenesená",J117,0)</f>
        <v>0</v>
      </c>
      <c r="BI117" s="227">
        <f>IF(N117="nulová",J117,0)</f>
        <v>0</v>
      </c>
      <c r="BJ117" s="17" t="s">
        <v>77</v>
      </c>
      <c r="BK117" s="227">
        <f>ROUND(I117*H117,2)</f>
        <v>0</v>
      </c>
      <c r="BL117" s="17" t="s">
        <v>164</v>
      </c>
      <c r="BM117" s="226" t="s">
        <v>301</v>
      </c>
    </row>
    <row r="118" s="14" customFormat="1">
      <c r="A118" s="14"/>
      <c r="B118" s="239"/>
      <c r="C118" s="240"/>
      <c r="D118" s="230" t="s">
        <v>166</v>
      </c>
      <c r="E118" s="241" t="s">
        <v>19</v>
      </c>
      <c r="F118" s="242" t="s">
        <v>302</v>
      </c>
      <c r="G118" s="240"/>
      <c r="H118" s="243">
        <v>120</v>
      </c>
      <c r="I118" s="244"/>
      <c r="J118" s="240"/>
      <c r="K118" s="240"/>
      <c r="L118" s="245"/>
      <c r="M118" s="246"/>
      <c r="N118" s="247"/>
      <c r="O118" s="247"/>
      <c r="P118" s="247"/>
      <c r="Q118" s="247"/>
      <c r="R118" s="247"/>
      <c r="S118" s="247"/>
      <c r="T118" s="248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T118" s="249" t="s">
        <v>166</v>
      </c>
      <c r="AU118" s="249" t="s">
        <v>70</v>
      </c>
      <c r="AV118" s="14" t="s">
        <v>79</v>
      </c>
      <c r="AW118" s="14" t="s">
        <v>31</v>
      </c>
      <c r="AX118" s="14" t="s">
        <v>77</v>
      </c>
      <c r="AY118" s="249" t="s">
        <v>157</v>
      </c>
    </row>
    <row r="119" s="2" customFormat="1" ht="16.5" customHeight="1">
      <c r="A119" s="38"/>
      <c r="B119" s="39"/>
      <c r="C119" s="261" t="s">
        <v>216</v>
      </c>
      <c r="D119" s="261" t="s">
        <v>178</v>
      </c>
      <c r="E119" s="262" t="s">
        <v>256</v>
      </c>
      <c r="F119" s="263" t="s">
        <v>257</v>
      </c>
      <c r="G119" s="264" t="s">
        <v>212</v>
      </c>
      <c r="H119" s="265">
        <v>80</v>
      </c>
      <c r="I119" s="266"/>
      <c r="J119" s="267">
        <f>ROUND(I119*H119,2)</f>
        <v>0</v>
      </c>
      <c r="K119" s="268"/>
      <c r="L119" s="269"/>
      <c r="M119" s="270" t="s">
        <v>19</v>
      </c>
      <c r="N119" s="271" t="s">
        <v>41</v>
      </c>
      <c r="O119" s="84"/>
      <c r="P119" s="224">
        <f>O119*H119</f>
        <v>0</v>
      </c>
      <c r="Q119" s="224">
        <v>0.0010499999999999999</v>
      </c>
      <c r="R119" s="224">
        <f>Q119*H119</f>
        <v>0</v>
      </c>
      <c r="S119" s="224">
        <v>0</v>
      </c>
      <c r="T119" s="225">
        <f>S119*H119</f>
        <v>0</v>
      </c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R119" s="226" t="s">
        <v>182</v>
      </c>
      <c r="AT119" s="226" t="s">
        <v>178</v>
      </c>
      <c r="AU119" s="226" t="s">
        <v>70</v>
      </c>
      <c r="AY119" s="17" t="s">
        <v>157</v>
      </c>
      <c r="BE119" s="227">
        <f>IF(N119="základní",J119,0)</f>
        <v>0</v>
      </c>
      <c r="BF119" s="227">
        <f>IF(N119="snížená",J119,0)</f>
        <v>0</v>
      </c>
      <c r="BG119" s="227">
        <f>IF(N119="zákl. přenesená",J119,0)</f>
        <v>0</v>
      </c>
      <c r="BH119" s="227">
        <f>IF(N119="sníž. přenesená",J119,0)</f>
        <v>0</v>
      </c>
      <c r="BI119" s="227">
        <f>IF(N119="nulová",J119,0)</f>
        <v>0</v>
      </c>
      <c r="BJ119" s="17" t="s">
        <v>77</v>
      </c>
      <c r="BK119" s="227">
        <f>ROUND(I119*H119,2)</f>
        <v>0</v>
      </c>
      <c r="BL119" s="17" t="s">
        <v>164</v>
      </c>
      <c r="BM119" s="226" t="s">
        <v>303</v>
      </c>
    </row>
    <row r="120" s="2" customFormat="1" ht="16.5" customHeight="1">
      <c r="A120" s="38"/>
      <c r="B120" s="39"/>
      <c r="C120" s="261" t="s">
        <v>220</v>
      </c>
      <c r="D120" s="261" t="s">
        <v>178</v>
      </c>
      <c r="E120" s="262" t="s">
        <v>304</v>
      </c>
      <c r="F120" s="263" t="s">
        <v>305</v>
      </c>
      <c r="G120" s="264" t="s">
        <v>212</v>
      </c>
      <c r="H120" s="265">
        <v>160</v>
      </c>
      <c r="I120" s="266"/>
      <c r="J120" s="267">
        <f>ROUND(I120*H120,2)</f>
        <v>0</v>
      </c>
      <c r="K120" s="268"/>
      <c r="L120" s="269"/>
      <c r="M120" s="270" t="s">
        <v>19</v>
      </c>
      <c r="N120" s="271" t="s">
        <v>41</v>
      </c>
      <c r="O120" s="84"/>
      <c r="P120" s="224">
        <f>O120*H120</f>
        <v>0</v>
      </c>
      <c r="Q120" s="224">
        <v>0.00051999999999999995</v>
      </c>
      <c r="R120" s="224">
        <f>Q120*H120</f>
        <v>0</v>
      </c>
      <c r="S120" s="224">
        <v>0</v>
      </c>
      <c r="T120" s="225">
        <f>S120*H120</f>
        <v>0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R120" s="226" t="s">
        <v>306</v>
      </c>
      <c r="AT120" s="226" t="s">
        <v>178</v>
      </c>
      <c r="AU120" s="226" t="s">
        <v>70</v>
      </c>
      <c r="AY120" s="17" t="s">
        <v>157</v>
      </c>
      <c r="BE120" s="227">
        <f>IF(N120="základní",J120,0)</f>
        <v>0</v>
      </c>
      <c r="BF120" s="227">
        <f>IF(N120="snížená",J120,0)</f>
        <v>0</v>
      </c>
      <c r="BG120" s="227">
        <f>IF(N120="zákl. přenesená",J120,0)</f>
        <v>0</v>
      </c>
      <c r="BH120" s="227">
        <f>IF(N120="sníž. přenesená",J120,0)</f>
        <v>0</v>
      </c>
      <c r="BI120" s="227">
        <f>IF(N120="nulová",J120,0)</f>
        <v>0</v>
      </c>
      <c r="BJ120" s="17" t="s">
        <v>77</v>
      </c>
      <c r="BK120" s="227">
        <f>ROUND(I120*H120,2)</f>
        <v>0</v>
      </c>
      <c r="BL120" s="17" t="s">
        <v>306</v>
      </c>
      <c r="BM120" s="226" t="s">
        <v>307</v>
      </c>
    </row>
    <row r="121" s="2" customFormat="1" ht="16.5" customHeight="1">
      <c r="A121" s="38"/>
      <c r="B121" s="39"/>
      <c r="C121" s="261" t="s">
        <v>224</v>
      </c>
      <c r="D121" s="261" t="s">
        <v>178</v>
      </c>
      <c r="E121" s="262" t="s">
        <v>308</v>
      </c>
      <c r="F121" s="263" t="s">
        <v>309</v>
      </c>
      <c r="G121" s="264" t="s">
        <v>212</v>
      </c>
      <c r="H121" s="265">
        <v>160</v>
      </c>
      <c r="I121" s="266"/>
      <c r="J121" s="267">
        <f>ROUND(I121*H121,2)</f>
        <v>0</v>
      </c>
      <c r="K121" s="268"/>
      <c r="L121" s="269"/>
      <c r="M121" s="270" t="s">
        <v>19</v>
      </c>
      <c r="N121" s="271" t="s">
        <v>41</v>
      </c>
      <c r="O121" s="84"/>
      <c r="P121" s="224">
        <f>O121*H121</f>
        <v>0</v>
      </c>
      <c r="Q121" s="224">
        <v>0.00046000000000000001</v>
      </c>
      <c r="R121" s="224">
        <f>Q121*H121</f>
        <v>0</v>
      </c>
      <c r="S121" s="224">
        <v>0</v>
      </c>
      <c r="T121" s="225">
        <f>S121*H121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R121" s="226" t="s">
        <v>306</v>
      </c>
      <c r="AT121" s="226" t="s">
        <v>178</v>
      </c>
      <c r="AU121" s="226" t="s">
        <v>70</v>
      </c>
      <c r="AY121" s="17" t="s">
        <v>157</v>
      </c>
      <c r="BE121" s="227">
        <f>IF(N121="základní",J121,0)</f>
        <v>0</v>
      </c>
      <c r="BF121" s="227">
        <f>IF(N121="snížená",J121,0)</f>
        <v>0</v>
      </c>
      <c r="BG121" s="227">
        <f>IF(N121="zákl. přenesená",J121,0)</f>
        <v>0</v>
      </c>
      <c r="BH121" s="227">
        <f>IF(N121="sníž. přenesená",J121,0)</f>
        <v>0</v>
      </c>
      <c r="BI121" s="227">
        <f>IF(N121="nulová",J121,0)</f>
        <v>0</v>
      </c>
      <c r="BJ121" s="17" t="s">
        <v>77</v>
      </c>
      <c r="BK121" s="227">
        <f>ROUND(I121*H121,2)</f>
        <v>0</v>
      </c>
      <c r="BL121" s="17" t="s">
        <v>306</v>
      </c>
      <c r="BM121" s="226" t="s">
        <v>310</v>
      </c>
    </row>
    <row r="122" s="2" customFormat="1" ht="16.5" customHeight="1">
      <c r="A122" s="38"/>
      <c r="B122" s="39"/>
      <c r="C122" s="261" t="s">
        <v>8</v>
      </c>
      <c r="D122" s="261" t="s">
        <v>178</v>
      </c>
      <c r="E122" s="262" t="s">
        <v>311</v>
      </c>
      <c r="F122" s="263" t="s">
        <v>312</v>
      </c>
      <c r="G122" s="264" t="s">
        <v>212</v>
      </c>
      <c r="H122" s="265">
        <v>160</v>
      </c>
      <c r="I122" s="266"/>
      <c r="J122" s="267">
        <f>ROUND(I122*H122,2)</f>
        <v>0</v>
      </c>
      <c r="K122" s="268"/>
      <c r="L122" s="269"/>
      <c r="M122" s="270" t="s">
        <v>19</v>
      </c>
      <c r="N122" s="271" t="s">
        <v>41</v>
      </c>
      <c r="O122" s="84"/>
      <c r="P122" s="224">
        <f>O122*H122</f>
        <v>0</v>
      </c>
      <c r="Q122" s="224">
        <v>0.00012</v>
      </c>
      <c r="R122" s="224">
        <f>Q122*H122</f>
        <v>0</v>
      </c>
      <c r="S122" s="224">
        <v>0</v>
      </c>
      <c r="T122" s="225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226" t="s">
        <v>306</v>
      </c>
      <c r="AT122" s="226" t="s">
        <v>178</v>
      </c>
      <c r="AU122" s="226" t="s">
        <v>70</v>
      </c>
      <c r="AY122" s="17" t="s">
        <v>157</v>
      </c>
      <c r="BE122" s="227">
        <f>IF(N122="základní",J122,0)</f>
        <v>0</v>
      </c>
      <c r="BF122" s="227">
        <f>IF(N122="snížená",J122,0)</f>
        <v>0</v>
      </c>
      <c r="BG122" s="227">
        <f>IF(N122="zákl. přenesená",J122,0)</f>
        <v>0</v>
      </c>
      <c r="BH122" s="227">
        <f>IF(N122="sníž. přenesená",J122,0)</f>
        <v>0</v>
      </c>
      <c r="BI122" s="227">
        <f>IF(N122="nulová",J122,0)</f>
        <v>0</v>
      </c>
      <c r="BJ122" s="17" t="s">
        <v>77</v>
      </c>
      <c r="BK122" s="227">
        <f>ROUND(I122*H122,2)</f>
        <v>0</v>
      </c>
      <c r="BL122" s="17" t="s">
        <v>306</v>
      </c>
      <c r="BM122" s="226" t="s">
        <v>313</v>
      </c>
    </row>
    <row r="123" s="2" customFormat="1" ht="16.5" customHeight="1">
      <c r="A123" s="38"/>
      <c r="B123" s="39"/>
      <c r="C123" s="261" t="s">
        <v>314</v>
      </c>
      <c r="D123" s="261" t="s">
        <v>178</v>
      </c>
      <c r="E123" s="262" t="s">
        <v>315</v>
      </c>
      <c r="F123" s="263" t="s">
        <v>316</v>
      </c>
      <c r="G123" s="264" t="s">
        <v>212</v>
      </c>
      <c r="H123" s="265">
        <v>160</v>
      </c>
      <c r="I123" s="266"/>
      <c r="J123" s="267">
        <f>ROUND(I123*H123,2)</f>
        <v>0</v>
      </c>
      <c r="K123" s="268"/>
      <c r="L123" s="269"/>
      <c r="M123" s="270" t="s">
        <v>19</v>
      </c>
      <c r="N123" s="271" t="s">
        <v>41</v>
      </c>
      <c r="O123" s="84"/>
      <c r="P123" s="224">
        <f>O123*H123</f>
        <v>0</v>
      </c>
      <c r="Q123" s="224">
        <v>4.0000000000000003E-05</v>
      </c>
      <c r="R123" s="224">
        <f>Q123*H123</f>
        <v>0</v>
      </c>
      <c r="S123" s="224">
        <v>0</v>
      </c>
      <c r="T123" s="225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26" t="s">
        <v>306</v>
      </c>
      <c r="AT123" s="226" t="s">
        <v>178</v>
      </c>
      <c r="AU123" s="226" t="s">
        <v>70</v>
      </c>
      <c r="AY123" s="17" t="s">
        <v>157</v>
      </c>
      <c r="BE123" s="227">
        <f>IF(N123="základní",J123,0)</f>
        <v>0</v>
      </c>
      <c r="BF123" s="227">
        <f>IF(N123="snížená",J123,0)</f>
        <v>0</v>
      </c>
      <c r="BG123" s="227">
        <f>IF(N123="zákl. přenesená",J123,0)</f>
        <v>0</v>
      </c>
      <c r="BH123" s="227">
        <f>IF(N123="sníž. přenesená",J123,0)</f>
        <v>0</v>
      </c>
      <c r="BI123" s="227">
        <f>IF(N123="nulová",J123,0)</f>
        <v>0</v>
      </c>
      <c r="BJ123" s="17" t="s">
        <v>77</v>
      </c>
      <c r="BK123" s="227">
        <f>ROUND(I123*H123,2)</f>
        <v>0</v>
      </c>
      <c r="BL123" s="17" t="s">
        <v>306</v>
      </c>
      <c r="BM123" s="226" t="s">
        <v>317</v>
      </c>
    </row>
    <row r="124" s="2" customFormat="1" ht="33" customHeight="1">
      <c r="A124" s="38"/>
      <c r="B124" s="39"/>
      <c r="C124" s="214" t="s">
        <v>318</v>
      </c>
      <c r="D124" s="214" t="s">
        <v>160</v>
      </c>
      <c r="E124" s="215" t="s">
        <v>319</v>
      </c>
      <c r="F124" s="216" t="s">
        <v>320</v>
      </c>
      <c r="G124" s="217" t="s">
        <v>212</v>
      </c>
      <c r="H124" s="218">
        <v>180</v>
      </c>
      <c r="I124" s="219"/>
      <c r="J124" s="220">
        <f>ROUND(I124*H124,2)</f>
        <v>0</v>
      </c>
      <c r="K124" s="221"/>
      <c r="L124" s="44"/>
      <c r="M124" s="222" t="s">
        <v>19</v>
      </c>
      <c r="N124" s="223" t="s">
        <v>41</v>
      </c>
      <c r="O124" s="84"/>
      <c r="P124" s="224">
        <f>O124*H124</f>
        <v>0</v>
      </c>
      <c r="Q124" s="224">
        <v>0</v>
      </c>
      <c r="R124" s="224">
        <f>Q124*H124</f>
        <v>0</v>
      </c>
      <c r="S124" s="224">
        <v>0</v>
      </c>
      <c r="T124" s="225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26" t="s">
        <v>164</v>
      </c>
      <c r="AT124" s="226" t="s">
        <v>160</v>
      </c>
      <c r="AU124" s="226" t="s">
        <v>70</v>
      </c>
      <c r="AY124" s="17" t="s">
        <v>157</v>
      </c>
      <c r="BE124" s="227">
        <f>IF(N124="základní",J124,0)</f>
        <v>0</v>
      </c>
      <c r="BF124" s="227">
        <f>IF(N124="snížená",J124,0)</f>
        <v>0</v>
      </c>
      <c r="BG124" s="227">
        <f>IF(N124="zákl. přenesená",J124,0)</f>
        <v>0</v>
      </c>
      <c r="BH124" s="227">
        <f>IF(N124="sníž. přenesená",J124,0)</f>
        <v>0</v>
      </c>
      <c r="BI124" s="227">
        <f>IF(N124="nulová",J124,0)</f>
        <v>0</v>
      </c>
      <c r="BJ124" s="17" t="s">
        <v>77</v>
      </c>
      <c r="BK124" s="227">
        <f>ROUND(I124*H124,2)</f>
        <v>0</v>
      </c>
      <c r="BL124" s="17" t="s">
        <v>164</v>
      </c>
      <c r="BM124" s="226" t="s">
        <v>321</v>
      </c>
    </row>
    <row r="125" s="13" customFormat="1">
      <c r="A125" s="13"/>
      <c r="B125" s="228"/>
      <c r="C125" s="229"/>
      <c r="D125" s="230" t="s">
        <v>166</v>
      </c>
      <c r="E125" s="231" t="s">
        <v>19</v>
      </c>
      <c r="F125" s="232" t="s">
        <v>322</v>
      </c>
      <c r="G125" s="229"/>
      <c r="H125" s="231" t="s">
        <v>19</v>
      </c>
      <c r="I125" s="233"/>
      <c r="J125" s="229"/>
      <c r="K125" s="229"/>
      <c r="L125" s="234"/>
      <c r="M125" s="235"/>
      <c r="N125" s="236"/>
      <c r="O125" s="236"/>
      <c r="P125" s="236"/>
      <c r="Q125" s="236"/>
      <c r="R125" s="236"/>
      <c r="S125" s="236"/>
      <c r="T125" s="237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38" t="s">
        <v>166</v>
      </c>
      <c r="AU125" s="238" t="s">
        <v>70</v>
      </c>
      <c r="AV125" s="13" t="s">
        <v>77</v>
      </c>
      <c r="AW125" s="13" t="s">
        <v>31</v>
      </c>
      <c r="AX125" s="13" t="s">
        <v>70</v>
      </c>
      <c r="AY125" s="238" t="s">
        <v>157</v>
      </c>
    </row>
    <row r="126" s="14" customFormat="1">
      <c r="A126" s="14"/>
      <c r="B126" s="239"/>
      <c r="C126" s="240"/>
      <c r="D126" s="230" t="s">
        <v>166</v>
      </c>
      <c r="E126" s="241" t="s">
        <v>19</v>
      </c>
      <c r="F126" s="242" t="s">
        <v>323</v>
      </c>
      <c r="G126" s="240"/>
      <c r="H126" s="243">
        <v>40</v>
      </c>
      <c r="I126" s="244"/>
      <c r="J126" s="240"/>
      <c r="K126" s="240"/>
      <c r="L126" s="245"/>
      <c r="M126" s="246"/>
      <c r="N126" s="247"/>
      <c r="O126" s="247"/>
      <c r="P126" s="247"/>
      <c r="Q126" s="247"/>
      <c r="R126" s="247"/>
      <c r="S126" s="247"/>
      <c r="T126" s="248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49" t="s">
        <v>166</v>
      </c>
      <c r="AU126" s="249" t="s">
        <v>70</v>
      </c>
      <c r="AV126" s="14" t="s">
        <v>79</v>
      </c>
      <c r="AW126" s="14" t="s">
        <v>31</v>
      </c>
      <c r="AX126" s="14" t="s">
        <v>70</v>
      </c>
      <c r="AY126" s="249" t="s">
        <v>157</v>
      </c>
    </row>
    <row r="127" s="13" customFormat="1">
      <c r="A127" s="13"/>
      <c r="B127" s="228"/>
      <c r="C127" s="229"/>
      <c r="D127" s="230" t="s">
        <v>166</v>
      </c>
      <c r="E127" s="231" t="s">
        <v>19</v>
      </c>
      <c r="F127" s="232" t="s">
        <v>324</v>
      </c>
      <c r="G127" s="229"/>
      <c r="H127" s="231" t="s">
        <v>19</v>
      </c>
      <c r="I127" s="233"/>
      <c r="J127" s="229"/>
      <c r="K127" s="229"/>
      <c r="L127" s="234"/>
      <c r="M127" s="235"/>
      <c r="N127" s="236"/>
      <c r="O127" s="236"/>
      <c r="P127" s="236"/>
      <c r="Q127" s="236"/>
      <c r="R127" s="236"/>
      <c r="S127" s="236"/>
      <c r="T127" s="237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38" t="s">
        <v>166</v>
      </c>
      <c r="AU127" s="238" t="s">
        <v>70</v>
      </c>
      <c r="AV127" s="13" t="s">
        <v>77</v>
      </c>
      <c r="AW127" s="13" t="s">
        <v>31</v>
      </c>
      <c r="AX127" s="13" t="s">
        <v>70</v>
      </c>
      <c r="AY127" s="238" t="s">
        <v>157</v>
      </c>
    </row>
    <row r="128" s="14" customFormat="1">
      <c r="A128" s="14"/>
      <c r="B128" s="239"/>
      <c r="C128" s="240"/>
      <c r="D128" s="230" t="s">
        <v>166</v>
      </c>
      <c r="E128" s="241" t="s">
        <v>19</v>
      </c>
      <c r="F128" s="242" t="s">
        <v>325</v>
      </c>
      <c r="G128" s="240"/>
      <c r="H128" s="243">
        <v>140</v>
      </c>
      <c r="I128" s="244"/>
      <c r="J128" s="240"/>
      <c r="K128" s="240"/>
      <c r="L128" s="245"/>
      <c r="M128" s="246"/>
      <c r="N128" s="247"/>
      <c r="O128" s="247"/>
      <c r="P128" s="247"/>
      <c r="Q128" s="247"/>
      <c r="R128" s="247"/>
      <c r="S128" s="247"/>
      <c r="T128" s="248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49" t="s">
        <v>166</v>
      </c>
      <c r="AU128" s="249" t="s">
        <v>70</v>
      </c>
      <c r="AV128" s="14" t="s">
        <v>79</v>
      </c>
      <c r="AW128" s="14" t="s">
        <v>31</v>
      </c>
      <c r="AX128" s="14" t="s">
        <v>70</v>
      </c>
      <c r="AY128" s="249" t="s">
        <v>157</v>
      </c>
    </row>
    <row r="129" s="15" customFormat="1">
      <c r="A129" s="15"/>
      <c r="B129" s="250"/>
      <c r="C129" s="251"/>
      <c r="D129" s="230" t="s">
        <v>166</v>
      </c>
      <c r="E129" s="252" t="s">
        <v>19</v>
      </c>
      <c r="F129" s="253" t="s">
        <v>169</v>
      </c>
      <c r="G129" s="251"/>
      <c r="H129" s="254">
        <v>180</v>
      </c>
      <c r="I129" s="255"/>
      <c r="J129" s="251"/>
      <c r="K129" s="251"/>
      <c r="L129" s="256"/>
      <c r="M129" s="257"/>
      <c r="N129" s="258"/>
      <c r="O129" s="258"/>
      <c r="P129" s="258"/>
      <c r="Q129" s="258"/>
      <c r="R129" s="258"/>
      <c r="S129" s="258"/>
      <c r="T129" s="259"/>
      <c r="U129" s="15"/>
      <c r="V129" s="15"/>
      <c r="W129" s="15"/>
      <c r="X129" s="15"/>
      <c r="Y129" s="15"/>
      <c r="Z129" s="15"/>
      <c r="AA129" s="15"/>
      <c r="AB129" s="15"/>
      <c r="AC129" s="15"/>
      <c r="AD129" s="15"/>
      <c r="AE129" s="15"/>
      <c r="AT129" s="260" t="s">
        <v>166</v>
      </c>
      <c r="AU129" s="260" t="s">
        <v>70</v>
      </c>
      <c r="AV129" s="15" t="s">
        <v>164</v>
      </c>
      <c r="AW129" s="15" t="s">
        <v>31</v>
      </c>
      <c r="AX129" s="15" t="s">
        <v>77</v>
      </c>
      <c r="AY129" s="260" t="s">
        <v>157</v>
      </c>
    </row>
    <row r="130" s="2" customFormat="1" ht="33" customHeight="1">
      <c r="A130" s="38"/>
      <c r="B130" s="39"/>
      <c r="C130" s="214" t="s">
        <v>326</v>
      </c>
      <c r="D130" s="214" t="s">
        <v>160</v>
      </c>
      <c r="E130" s="215" t="s">
        <v>327</v>
      </c>
      <c r="F130" s="216" t="s">
        <v>328</v>
      </c>
      <c r="G130" s="217" t="s">
        <v>329</v>
      </c>
      <c r="H130" s="218">
        <v>45</v>
      </c>
      <c r="I130" s="219"/>
      <c r="J130" s="220">
        <f>ROUND(I130*H130,2)</f>
        <v>0</v>
      </c>
      <c r="K130" s="221"/>
      <c r="L130" s="44"/>
      <c r="M130" s="222" t="s">
        <v>19</v>
      </c>
      <c r="N130" s="223" t="s">
        <v>41</v>
      </c>
      <c r="O130" s="84"/>
      <c r="P130" s="224">
        <f>O130*H130</f>
        <v>0</v>
      </c>
      <c r="Q130" s="224">
        <v>0</v>
      </c>
      <c r="R130" s="224">
        <f>Q130*H130</f>
        <v>0</v>
      </c>
      <c r="S130" s="224">
        <v>0</v>
      </c>
      <c r="T130" s="225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26" t="s">
        <v>164</v>
      </c>
      <c r="AT130" s="226" t="s">
        <v>160</v>
      </c>
      <c r="AU130" s="226" t="s">
        <v>70</v>
      </c>
      <c r="AY130" s="17" t="s">
        <v>157</v>
      </c>
      <c r="BE130" s="227">
        <f>IF(N130="základní",J130,0)</f>
        <v>0</v>
      </c>
      <c r="BF130" s="227">
        <f>IF(N130="snížená",J130,0)</f>
        <v>0</v>
      </c>
      <c r="BG130" s="227">
        <f>IF(N130="zákl. přenesená",J130,0)</f>
        <v>0</v>
      </c>
      <c r="BH130" s="227">
        <f>IF(N130="sníž. přenesená",J130,0)</f>
        <v>0</v>
      </c>
      <c r="BI130" s="227">
        <f>IF(N130="nulová",J130,0)</f>
        <v>0</v>
      </c>
      <c r="BJ130" s="17" t="s">
        <v>77</v>
      </c>
      <c r="BK130" s="227">
        <f>ROUND(I130*H130,2)</f>
        <v>0</v>
      </c>
      <c r="BL130" s="17" t="s">
        <v>164</v>
      </c>
      <c r="BM130" s="226" t="s">
        <v>330</v>
      </c>
    </row>
    <row r="131" s="13" customFormat="1">
      <c r="A131" s="13"/>
      <c r="B131" s="228"/>
      <c r="C131" s="229"/>
      <c r="D131" s="230" t="s">
        <v>166</v>
      </c>
      <c r="E131" s="231" t="s">
        <v>19</v>
      </c>
      <c r="F131" s="232" t="s">
        <v>322</v>
      </c>
      <c r="G131" s="229"/>
      <c r="H131" s="231" t="s">
        <v>19</v>
      </c>
      <c r="I131" s="233"/>
      <c r="J131" s="229"/>
      <c r="K131" s="229"/>
      <c r="L131" s="234"/>
      <c r="M131" s="235"/>
      <c r="N131" s="236"/>
      <c r="O131" s="236"/>
      <c r="P131" s="236"/>
      <c r="Q131" s="236"/>
      <c r="R131" s="236"/>
      <c r="S131" s="236"/>
      <c r="T131" s="237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38" t="s">
        <v>166</v>
      </c>
      <c r="AU131" s="238" t="s">
        <v>70</v>
      </c>
      <c r="AV131" s="13" t="s">
        <v>77</v>
      </c>
      <c r="AW131" s="13" t="s">
        <v>31</v>
      </c>
      <c r="AX131" s="13" t="s">
        <v>70</v>
      </c>
      <c r="AY131" s="238" t="s">
        <v>157</v>
      </c>
    </row>
    <row r="132" s="14" customFormat="1">
      <c r="A132" s="14"/>
      <c r="B132" s="239"/>
      <c r="C132" s="240"/>
      <c r="D132" s="230" t="s">
        <v>166</v>
      </c>
      <c r="E132" s="241" t="s">
        <v>19</v>
      </c>
      <c r="F132" s="242" t="s">
        <v>331</v>
      </c>
      <c r="G132" s="240"/>
      <c r="H132" s="243">
        <v>10</v>
      </c>
      <c r="I132" s="244"/>
      <c r="J132" s="240"/>
      <c r="K132" s="240"/>
      <c r="L132" s="245"/>
      <c r="M132" s="246"/>
      <c r="N132" s="247"/>
      <c r="O132" s="247"/>
      <c r="P132" s="247"/>
      <c r="Q132" s="247"/>
      <c r="R132" s="247"/>
      <c r="S132" s="247"/>
      <c r="T132" s="248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49" t="s">
        <v>166</v>
      </c>
      <c r="AU132" s="249" t="s">
        <v>70</v>
      </c>
      <c r="AV132" s="14" t="s">
        <v>79</v>
      </c>
      <c r="AW132" s="14" t="s">
        <v>31</v>
      </c>
      <c r="AX132" s="14" t="s">
        <v>70</v>
      </c>
      <c r="AY132" s="249" t="s">
        <v>157</v>
      </c>
    </row>
    <row r="133" s="13" customFormat="1">
      <c r="A133" s="13"/>
      <c r="B133" s="228"/>
      <c r="C133" s="229"/>
      <c r="D133" s="230" t="s">
        <v>166</v>
      </c>
      <c r="E133" s="231" t="s">
        <v>19</v>
      </c>
      <c r="F133" s="232" t="s">
        <v>324</v>
      </c>
      <c r="G133" s="229"/>
      <c r="H133" s="231" t="s">
        <v>19</v>
      </c>
      <c r="I133" s="233"/>
      <c r="J133" s="229"/>
      <c r="K133" s="229"/>
      <c r="L133" s="234"/>
      <c r="M133" s="235"/>
      <c r="N133" s="236"/>
      <c r="O133" s="236"/>
      <c r="P133" s="236"/>
      <c r="Q133" s="236"/>
      <c r="R133" s="236"/>
      <c r="S133" s="236"/>
      <c r="T133" s="237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38" t="s">
        <v>166</v>
      </c>
      <c r="AU133" s="238" t="s">
        <v>70</v>
      </c>
      <c r="AV133" s="13" t="s">
        <v>77</v>
      </c>
      <c r="AW133" s="13" t="s">
        <v>31</v>
      </c>
      <c r="AX133" s="13" t="s">
        <v>70</v>
      </c>
      <c r="AY133" s="238" t="s">
        <v>157</v>
      </c>
    </row>
    <row r="134" s="14" customFormat="1">
      <c r="A134" s="14"/>
      <c r="B134" s="239"/>
      <c r="C134" s="240"/>
      <c r="D134" s="230" t="s">
        <v>166</v>
      </c>
      <c r="E134" s="241" t="s">
        <v>19</v>
      </c>
      <c r="F134" s="242" t="s">
        <v>332</v>
      </c>
      <c r="G134" s="240"/>
      <c r="H134" s="243">
        <v>35</v>
      </c>
      <c r="I134" s="244"/>
      <c r="J134" s="240"/>
      <c r="K134" s="240"/>
      <c r="L134" s="245"/>
      <c r="M134" s="246"/>
      <c r="N134" s="247"/>
      <c r="O134" s="247"/>
      <c r="P134" s="247"/>
      <c r="Q134" s="247"/>
      <c r="R134" s="247"/>
      <c r="S134" s="247"/>
      <c r="T134" s="248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49" t="s">
        <v>166</v>
      </c>
      <c r="AU134" s="249" t="s">
        <v>70</v>
      </c>
      <c r="AV134" s="14" t="s">
        <v>79</v>
      </c>
      <c r="AW134" s="14" t="s">
        <v>31</v>
      </c>
      <c r="AX134" s="14" t="s">
        <v>70</v>
      </c>
      <c r="AY134" s="249" t="s">
        <v>157</v>
      </c>
    </row>
    <row r="135" s="15" customFormat="1">
      <c r="A135" s="15"/>
      <c r="B135" s="250"/>
      <c r="C135" s="251"/>
      <c r="D135" s="230" t="s">
        <v>166</v>
      </c>
      <c r="E135" s="252" t="s">
        <v>19</v>
      </c>
      <c r="F135" s="253" t="s">
        <v>169</v>
      </c>
      <c r="G135" s="251"/>
      <c r="H135" s="254">
        <v>45</v>
      </c>
      <c r="I135" s="255"/>
      <c r="J135" s="251"/>
      <c r="K135" s="251"/>
      <c r="L135" s="256"/>
      <c r="M135" s="257"/>
      <c r="N135" s="258"/>
      <c r="O135" s="258"/>
      <c r="P135" s="258"/>
      <c r="Q135" s="258"/>
      <c r="R135" s="258"/>
      <c r="S135" s="258"/>
      <c r="T135" s="259"/>
      <c r="U135" s="15"/>
      <c r="V135" s="15"/>
      <c r="W135" s="15"/>
      <c r="X135" s="15"/>
      <c r="Y135" s="15"/>
      <c r="Z135" s="15"/>
      <c r="AA135" s="15"/>
      <c r="AB135" s="15"/>
      <c r="AC135" s="15"/>
      <c r="AD135" s="15"/>
      <c r="AE135" s="15"/>
      <c r="AT135" s="260" t="s">
        <v>166</v>
      </c>
      <c r="AU135" s="260" t="s">
        <v>70</v>
      </c>
      <c r="AV135" s="15" t="s">
        <v>164</v>
      </c>
      <c r="AW135" s="15" t="s">
        <v>31</v>
      </c>
      <c r="AX135" s="15" t="s">
        <v>77</v>
      </c>
      <c r="AY135" s="260" t="s">
        <v>157</v>
      </c>
    </row>
    <row r="136" s="2" customFormat="1" ht="21.75" customHeight="1">
      <c r="A136" s="38"/>
      <c r="B136" s="39"/>
      <c r="C136" s="214" t="s">
        <v>333</v>
      </c>
      <c r="D136" s="214" t="s">
        <v>160</v>
      </c>
      <c r="E136" s="215" t="s">
        <v>334</v>
      </c>
      <c r="F136" s="216" t="s">
        <v>335</v>
      </c>
      <c r="G136" s="217" t="s">
        <v>175</v>
      </c>
      <c r="H136" s="218">
        <v>0.432</v>
      </c>
      <c r="I136" s="219"/>
      <c r="J136" s="220">
        <f>ROUND(I136*H136,2)</f>
        <v>0</v>
      </c>
      <c r="K136" s="221"/>
      <c r="L136" s="44"/>
      <c r="M136" s="222" t="s">
        <v>19</v>
      </c>
      <c r="N136" s="223" t="s">
        <v>41</v>
      </c>
      <c r="O136" s="84"/>
      <c r="P136" s="224">
        <f>O136*H136</f>
        <v>0</v>
      </c>
      <c r="Q136" s="224">
        <v>2.645</v>
      </c>
      <c r="R136" s="224">
        <f>Q136*H136</f>
        <v>0</v>
      </c>
      <c r="S136" s="224">
        <v>0</v>
      </c>
      <c r="T136" s="225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26" t="s">
        <v>164</v>
      </c>
      <c r="AT136" s="226" t="s">
        <v>160</v>
      </c>
      <c r="AU136" s="226" t="s">
        <v>70</v>
      </c>
      <c r="AY136" s="17" t="s">
        <v>157</v>
      </c>
      <c r="BE136" s="227">
        <f>IF(N136="základní",J136,0)</f>
        <v>0</v>
      </c>
      <c r="BF136" s="227">
        <f>IF(N136="snížená",J136,0)</f>
        <v>0</v>
      </c>
      <c r="BG136" s="227">
        <f>IF(N136="zákl. přenesená",J136,0)</f>
        <v>0</v>
      </c>
      <c r="BH136" s="227">
        <f>IF(N136="sníž. přenesená",J136,0)</f>
        <v>0</v>
      </c>
      <c r="BI136" s="227">
        <f>IF(N136="nulová",J136,0)</f>
        <v>0</v>
      </c>
      <c r="BJ136" s="17" t="s">
        <v>77</v>
      </c>
      <c r="BK136" s="227">
        <f>ROUND(I136*H136,2)</f>
        <v>0</v>
      </c>
      <c r="BL136" s="17" t="s">
        <v>164</v>
      </c>
      <c r="BM136" s="226" t="s">
        <v>336</v>
      </c>
    </row>
    <row r="137" s="13" customFormat="1">
      <c r="A137" s="13"/>
      <c r="B137" s="228"/>
      <c r="C137" s="229"/>
      <c r="D137" s="230" t="s">
        <v>166</v>
      </c>
      <c r="E137" s="231" t="s">
        <v>19</v>
      </c>
      <c r="F137" s="232" t="s">
        <v>322</v>
      </c>
      <c r="G137" s="229"/>
      <c r="H137" s="231" t="s">
        <v>19</v>
      </c>
      <c r="I137" s="233"/>
      <c r="J137" s="229"/>
      <c r="K137" s="229"/>
      <c r="L137" s="234"/>
      <c r="M137" s="235"/>
      <c r="N137" s="236"/>
      <c r="O137" s="236"/>
      <c r="P137" s="236"/>
      <c r="Q137" s="236"/>
      <c r="R137" s="236"/>
      <c r="S137" s="236"/>
      <c r="T137" s="237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38" t="s">
        <v>166</v>
      </c>
      <c r="AU137" s="238" t="s">
        <v>70</v>
      </c>
      <c r="AV137" s="13" t="s">
        <v>77</v>
      </c>
      <c r="AW137" s="13" t="s">
        <v>31</v>
      </c>
      <c r="AX137" s="13" t="s">
        <v>70</v>
      </c>
      <c r="AY137" s="238" t="s">
        <v>157</v>
      </c>
    </row>
    <row r="138" s="14" customFormat="1">
      <c r="A138" s="14"/>
      <c r="B138" s="239"/>
      <c r="C138" s="240"/>
      <c r="D138" s="230" t="s">
        <v>166</v>
      </c>
      <c r="E138" s="241" t="s">
        <v>19</v>
      </c>
      <c r="F138" s="242" t="s">
        <v>337</v>
      </c>
      <c r="G138" s="240"/>
      <c r="H138" s="243">
        <v>0.096000000000000002</v>
      </c>
      <c r="I138" s="244"/>
      <c r="J138" s="240"/>
      <c r="K138" s="240"/>
      <c r="L138" s="245"/>
      <c r="M138" s="246"/>
      <c r="N138" s="247"/>
      <c r="O138" s="247"/>
      <c r="P138" s="247"/>
      <c r="Q138" s="247"/>
      <c r="R138" s="247"/>
      <c r="S138" s="247"/>
      <c r="T138" s="248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49" t="s">
        <v>166</v>
      </c>
      <c r="AU138" s="249" t="s">
        <v>70</v>
      </c>
      <c r="AV138" s="14" t="s">
        <v>79</v>
      </c>
      <c r="AW138" s="14" t="s">
        <v>31</v>
      </c>
      <c r="AX138" s="14" t="s">
        <v>70</v>
      </c>
      <c r="AY138" s="249" t="s">
        <v>157</v>
      </c>
    </row>
    <row r="139" s="13" customFormat="1">
      <c r="A139" s="13"/>
      <c r="B139" s="228"/>
      <c r="C139" s="229"/>
      <c r="D139" s="230" t="s">
        <v>166</v>
      </c>
      <c r="E139" s="231" t="s">
        <v>19</v>
      </c>
      <c r="F139" s="232" t="s">
        <v>324</v>
      </c>
      <c r="G139" s="229"/>
      <c r="H139" s="231" t="s">
        <v>19</v>
      </c>
      <c r="I139" s="233"/>
      <c r="J139" s="229"/>
      <c r="K139" s="229"/>
      <c r="L139" s="234"/>
      <c r="M139" s="235"/>
      <c r="N139" s="236"/>
      <c r="O139" s="236"/>
      <c r="P139" s="236"/>
      <c r="Q139" s="236"/>
      <c r="R139" s="236"/>
      <c r="S139" s="236"/>
      <c r="T139" s="237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38" t="s">
        <v>166</v>
      </c>
      <c r="AU139" s="238" t="s">
        <v>70</v>
      </c>
      <c r="AV139" s="13" t="s">
        <v>77</v>
      </c>
      <c r="AW139" s="13" t="s">
        <v>31</v>
      </c>
      <c r="AX139" s="13" t="s">
        <v>70</v>
      </c>
      <c r="AY139" s="238" t="s">
        <v>157</v>
      </c>
    </row>
    <row r="140" s="14" customFormat="1">
      <c r="A140" s="14"/>
      <c r="B140" s="239"/>
      <c r="C140" s="240"/>
      <c r="D140" s="230" t="s">
        <v>166</v>
      </c>
      <c r="E140" s="241" t="s">
        <v>19</v>
      </c>
      <c r="F140" s="242" t="s">
        <v>338</v>
      </c>
      <c r="G140" s="240"/>
      <c r="H140" s="243">
        <v>0.33600000000000002</v>
      </c>
      <c r="I140" s="244"/>
      <c r="J140" s="240"/>
      <c r="K140" s="240"/>
      <c r="L140" s="245"/>
      <c r="M140" s="246"/>
      <c r="N140" s="247"/>
      <c r="O140" s="247"/>
      <c r="P140" s="247"/>
      <c r="Q140" s="247"/>
      <c r="R140" s="247"/>
      <c r="S140" s="247"/>
      <c r="T140" s="248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49" t="s">
        <v>166</v>
      </c>
      <c r="AU140" s="249" t="s">
        <v>70</v>
      </c>
      <c r="AV140" s="14" t="s">
        <v>79</v>
      </c>
      <c r="AW140" s="14" t="s">
        <v>31</v>
      </c>
      <c r="AX140" s="14" t="s">
        <v>70</v>
      </c>
      <c r="AY140" s="249" t="s">
        <v>157</v>
      </c>
    </row>
    <row r="141" s="15" customFormat="1">
      <c r="A141" s="15"/>
      <c r="B141" s="250"/>
      <c r="C141" s="251"/>
      <c r="D141" s="230" t="s">
        <v>166</v>
      </c>
      <c r="E141" s="252" t="s">
        <v>19</v>
      </c>
      <c r="F141" s="253" t="s">
        <v>169</v>
      </c>
      <c r="G141" s="251"/>
      <c r="H141" s="254">
        <v>0.432</v>
      </c>
      <c r="I141" s="255"/>
      <c r="J141" s="251"/>
      <c r="K141" s="251"/>
      <c r="L141" s="256"/>
      <c r="M141" s="257"/>
      <c r="N141" s="258"/>
      <c r="O141" s="258"/>
      <c r="P141" s="258"/>
      <c r="Q141" s="258"/>
      <c r="R141" s="258"/>
      <c r="S141" s="258"/>
      <c r="T141" s="259"/>
      <c r="U141" s="15"/>
      <c r="V141" s="15"/>
      <c r="W141" s="15"/>
      <c r="X141" s="15"/>
      <c r="Y141" s="15"/>
      <c r="Z141" s="15"/>
      <c r="AA141" s="15"/>
      <c r="AB141" s="15"/>
      <c r="AC141" s="15"/>
      <c r="AD141" s="15"/>
      <c r="AE141" s="15"/>
      <c r="AT141" s="260" t="s">
        <v>166</v>
      </c>
      <c r="AU141" s="260" t="s">
        <v>70</v>
      </c>
      <c r="AV141" s="15" t="s">
        <v>164</v>
      </c>
      <c r="AW141" s="15" t="s">
        <v>31</v>
      </c>
      <c r="AX141" s="15" t="s">
        <v>77</v>
      </c>
      <c r="AY141" s="260" t="s">
        <v>157</v>
      </c>
    </row>
    <row r="142" s="2" customFormat="1" ht="78" customHeight="1">
      <c r="A142" s="38"/>
      <c r="B142" s="39"/>
      <c r="C142" s="214" t="s">
        <v>339</v>
      </c>
      <c r="D142" s="214" t="s">
        <v>160</v>
      </c>
      <c r="E142" s="215" t="s">
        <v>260</v>
      </c>
      <c r="F142" s="216" t="s">
        <v>261</v>
      </c>
      <c r="G142" s="217" t="s">
        <v>181</v>
      </c>
      <c r="H142" s="218">
        <v>0.26600000000000001</v>
      </c>
      <c r="I142" s="219"/>
      <c r="J142" s="220">
        <f>ROUND(I142*H142,2)</f>
        <v>0</v>
      </c>
      <c r="K142" s="221"/>
      <c r="L142" s="44"/>
      <c r="M142" s="222" t="s">
        <v>19</v>
      </c>
      <c r="N142" s="223" t="s">
        <v>41</v>
      </c>
      <c r="O142" s="84"/>
      <c r="P142" s="224">
        <f>O142*H142</f>
        <v>0</v>
      </c>
      <c r="Q142" s="224">
        <v>0</v>
      </c>
      <c r="R142" s="224">
        <f>Q142*H142</f>
        <v>0</v>
      </c>
      <c r="S142" s="224">
        <v>0</v>
      </c>
      <c r="T142" s="225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26" t="s">
        <v>164</v>
      </c>
      <c r="AT142" s="226" t="s">
        <v>160</v>
      </c>
      <c r="AU142" s="226" t="s">
        <v>70</v>
      </c>
      <c r="AY142" s="17" t="s">
        <v>157</v>
      </c>
      <c r="BE142" s="227">
        <f>IF(N142="základní",J142,0)</f>
        <v>0</v>
      </c>
      <c r="BF142" s="227">
        <f>IF(N142="snížená",J142,0)</f>
        <v>0</v>
      </c>
      <c r="BG142" s="227">
        <f>IF(N142="zákl. přenesená",J142,0)</f>
        <v>0</v>
      </c>
      <c r="BH142" s="227">
        <f>IF(N142="sníž. přenesená",J142,0)</f>
        <v>0</v>
      </c>
      <c r="BI142" s="227">
        <f>IF(N142="nulová",J142,0)</f>
        <v>0</v>
      </c>
      <c r="BJ142" s="17" t="s">
        <v>77</v>
      </c>
      <c r="BK142" s="227">
        <f>ROUND(I142*H142,2)</f>
        <v>0</v>
      </c>
      <c r="BL142" s="17" t="s">
        <v>164</v>
      </c>
      <c r="BM142" s="226" t="s">
        <v>340</v>
      </c>
    </row>
    <row r="143" s="13" customFormat="1">
      <c r="A143" s="13"/>
      <c r="B143" s="228"/>
      <c r="C143" s="229"/>
      <c r="D143" s="230" t="s">
        <v>166</v>
      </c>
      <c r="E143" s="231" t="s">
        <v>19</v>
      </c>
      <c r="F143" s="232" t="s">
        <v>263</v>
      </c>
      <c r="G143" s="229"/>
      <c r="H143" s="231" t="s">
        <v>19</v>
      </c>
      <c r="I143" s="233"/>
      <c r="J143" s="229"/>
      <c r="K143" s="229"/>
      <c r="L143" s="234"/>
      <c r="M143" s="235"/>
      <c r="N143" s="236"/>
      <c r="O143" s="236"/>
      <c r="P143" s="236"/>
      <c r="Q143" s="236"/>
      <c r="R143" s="236"/>
      <c r="S143" s="236"/>
      <c r="T143" s="237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38" t="s">
        <v>166</v>
      </c>
      <c r="AU143" s="238" t="s">
        <v>70</v>
      </c>
      <c r="AV143" s="13" t="s">
        <v>77</v>
      </c>
      <c r="AW143" s="13" t="s">
        <v>31</v>
      </c>
      <c r="AX143" s="13" t="s">
        <v>70</v>
      </c>
      <c r="AY143" s="238" t="s">
        <v>157</v>
      </c>
    </row>
    <row r="144" s="14" customFormat="1">
      <c r="A144" s="14"/>
      <c r="B144" s="239"/>
      <c r="C144" s="240"/>
      <c r="D144" s="230" t="s">
        <v>166</v>
      </c>
      <c r="E144" s="241" t="s">
        <v>19</v>
      </c>
      <c r="F144" s="242" t="s">
        <v>341</v>
      </c>
      <c r="G144" s="240"/>
      <c r="H144" s="243">
        <v>0.26600000000000001</v>
      </c>
      <c r="I144" s="244"/>
      <c r="J144" s="240"/>
      <c r="K144" s="240"/>
      <c r="L144" s="245"/>
      <c r="M144" s="246"/>
      <c r="N144" s="247"/>
      <c r="O144" s="247"/>
      <c r="P144" s="247"/>
      <c r="Q144" s="247"/>
      <c r="R144" s="247"/>
      <c r="S144" s="247"/>
      <c r="T144" s="248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49" t="s">
        <v>166</v>
      </c>
      <c r="AU144" s="249" t="s">
        <v>70</v>
      </c>
      <c r="AV144" s="14" t="s">
        <v>79</v>
      </c>
      <c r="AW144" s="14" t="s">
        <v>31</v>
      </c>
      <c r="AX144" s="14" t="s">
        <v>77</v>
      </c>
      <c r="AY144" s="249" t="s">
        <v>157</v>
      </c>
    </row>
    <row r="145" s="2" customFormat="1" ht="44.25" customHeight="1">
      <c r="A145" s="38"/>
      <c r="B145" s="39"/>
      <c r="C145" s="214" t="s">
        <v>7</v>
      </c>
      <c r="D145" s="214" t="s">
        <v>160</v>
      </c>
      <c r="E145" s="215" t="s">
        <v>342</v>
      </c>
      <c r="F145" s="216" t="s">
        <v>343</v>
      </c>
      <c r="G145" s="217" t="s">
        <v>181</v>
      </c>
      <c r="H145" s="218">
        <v>1.5</v>
      </c>
      <c r="I145" s="219"/>
      <c r="J145" s="220">
        <f>ROUND(I145*H145,2)</f>
        <v>0</v>
      </c>
      <c r="K145" s="221"/>
      <c r="L145" s="44"/>
      <c r="M145" s="222" t="s">
        <v>19</v>
      </c>
      <c r="N145" s="223" t="s">
        <v>41</v>
      </c>
      <c r="O145" s="84"/>
      <c r="P145" s="224">
        <f>O145*H145</f>
        <v>0</v>
      </c>
      <c r="Q145" s="224">
        <v>0</v>
      </c>
      <c r="R145" s="224">
        <f>Q145*H145</f>
        <v>0</v>
      </c>
      <c r="S145" s="224">
        <v>0</v>
      </c>
      <c r="T145" s="225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26" t="s">
        <v>164</v>
      </c>
      <c r="AT145" s="226" t="s">
        <v>160</v>
      </c>
      <c r="AU145" s="226" t="s">
        <v>70</v>
      </c>
      <c r="AY145" s="17" t="s">
        <v>157</v>
      </c>
      <c r="BE145" s="227">
        <f>IF(N145="základní",J145,0)</f>
        <v>0</v>
      </c>
      <c r="BF145" s="227">
        <f>IF(N145="snížená",J145,0)</f>
        <v>0</v>
      </c>
      <c r="BG145" s="227">
        <f>IF(N145="zákl. přenesená",J145,0)</f>
        <v>0</v>
      </c>
      <c r="BH145" s="227">
        <f>IF(N145="sníž. přenesená",J145,0)</f>
        <v>0</v>
      </c>
      <c r="BI145" s="227">
        <f>IF(N145="nulová",J145,0)</f>
        <v>0</v>
      </c>
      <c r="BJ145" s="17" t="s">
        <v>77</v>
      </c>
      <c r="BK145" s="227">
        <f>ROUND(I145*H145,2)</f>
        <v>0</v>
      </c>
      <c r="BL145" s="17" t="s">
        <v>164</v>
      </c>
      <c r="BM145" s="226" t="s">
        <v>344</v>
      </c>
    </row>
    <row r="146" s="13" customFormat="1">
      <c r="A146" s="13"/>
      <c r="B146" s="228"/>
      <c r="C146" s="229"/>
      <c r="D146" s="230" t="s">
        <v>166</v>
      </c>
      <c r="E146" s="231" t="s">
        <v>19</v>
      </c>
      <c r="F146" s="232" t="s">
        <v>345</v>
      </c>
      <c r="G146" s="229"/>
      <c r="H146" s="231" t="s">
        <v>19</v>
      </c>
      <c r="I146" s="233"/>
      <c r="J146" s="229"/>
      <c r="K146" s="229"/>
      <c r="L146" s="234"/>
      <c r="M146" s="235"/>
      <c r="N146" s="236"/>
      <c r="O146" s="236"/>
      <c r="P146" s="236"/>
      <c r="Q146" s="236"/>
      <c r="R146" s="236"/>
      <c r="S146" s="236"/>
      <c r="T146" s="237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38" t="s">
        <v>166</v>
      </c>
      <c r="AU146" s="238" t="s">
        <v>70</v>
      </c>
      <c r="AV146" s="13" t="s">
        <v>77</v>
      </c>
      <c r="AW146" s="13" t="s">
        <v>31</v>
      </c>
      <c r="AX146" s="13" t="s">
        <v>70</v>
      </c>
      <c r="AY146" s="238" t="s">
        <v>157</v>
      </c>
    </row>
    <row r="147" s="14" customFormat="1">
      <c r="A147" s="14"/>
      <c r="B147" s="239"/>
      <c r="C147" s="240"/>
      <c r="D147" s="230" t="s">
        <v>166</v>
      </c>
      <c r="E147" s="241" t="s">
        <v>19</v>
      </c>
      <c r="F147" s="242" t="s">
        <v>346</v>
      </c>
      <c r="G147" s="240"/>
      <c r="H147" s="243">
        <v>1.5</v>
      </c>
      <c r="I147" s="244"/>
      <c r="J147" s="240"/>
      <c r="K147" s="240"/>
      <c r="L147" s="245"/>
      <c r="M147" s="246"/>
      <c r="N147" s="247"/>
      <c r="O147" s="247"/>
      <c r="P147" s="247"/>
      <c r="Q147" s="247"/>
      <c r="R147" s="247"/>
      <c r="S147" s="247"/>
      <c r="T147" s="248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49" t="s">
        <v>166</v>
      </c>
      <c r="AU147" s="249" t="s">
        <v>70</v>
      </c>
      <c r="AV147" s="14" t="s">
        <v>79</v>
      </c>
      <c r="AW147" s="14" t="s">
        <v>31</v>
      </c>
      <c r="AX147" s="14" t="s">
        <v>77</v>
      </c>
      <c r="AY147" s="249" t="s">
        <v>157</v>
      </c>
    </row>
    <row r="148" s="2" customFormat="1" ht="55.5" customHeight="1">
      <c r="A148" s="38"/>
      <c r="B148" s="39"/>
      <c r="C148" s="214" t="s">
        <v>347</v>
      </c>
      <c r="D148" s="214" t="s">
        <v>160</v>
      </c>
      <c r="E148" s="215" t="s">
        <v>348</v>
      </c>
      <c r="F148" s="216" t="s">
        <v>349</v>
      </c>
      <c r="G148" s="217" t="s">
        <v>181</v>
      </c>
      <c r="H148" s="218">
        <v>1.5</v>
      </c>
      <c r="I148" s="219"/>
      <c r="J148" s="220">
        <f>ROUND(I148*H148,2)</f>
        <v>0</v>
      </c>
      <c r="K148" s="221"/>
      <c r="L148" s="44"/>
      <c r="M148" s="222" t="s">
        <v>19</v>
      </c>
      <c r="N148" s="223" t="s">
        <v>41</v>
      </c>
      <c r="O148" s="84"/>
      <c r="P148" s="224">
        <f>O148*H148</f>
        <v>0</v>
      </c>
      <c r="Q148" s="224">
        <v>0</v>
      </c>
      <c r="R148" s="224">
        <f>Q148*H148</f>
        <v>0</v>
      </c>
      <c r="S148" s="224">
        <v>0</v>
      </c>
      <c r="T148" s="225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26" t="s">
        <v>164</v>
      </c>
      <c r="AT148" s="226" t="s">
        <v>160</v>
      </c>
      <c r="AU148" s="226" t="s">
        <v>70</v>
      </c>
      <c r="AY148" s="17" t="s">
        <v>157</v>
      </c>
      <c r="BE148" s="227">
        <f>IF(N148="základní",J148,0)</f>
        <v>0</v>
      </c>
      <c r="BF148" s="227">
        <f>IF(N148="snížená",J148,0)</f>
        <v>0</v>
      </c>
      <c r="BG148" s="227">
        <f>IF(N148="zákl. přenesená",J148,0)</f>
        <v>0</v>
      </c>
      <c r="BH148" s="227">
        <f>IF(N148="sníž. přenesená",J148,0)</f>
        <v>0</v>
      </c>
      <c r="BI148" s="227">
        <f>IF(N148="nulová",J148,0)</f>
        <v>0</v>
      </c>
      <c r="BJ148" s="17" t="s">
        <v>77</v>
      </c>
      <c r="BK148" s="227">
        <f>ROUND(I148*H148,2)</f>
        <v>0</v>
      </c>
      <c r="BL148" s="17" t="s">
        <v>164</v>
      </c>
      <c r="BM148" s="226" t="s">
        <v>350</v>
      </c>
    </row>
    <row r="149" s="13" customFormat="1">
      <c r="A149" s="13"/>
      <c r="B149" s="228"/>
      <c r="C149" s="229"/>
      <c r="D149" s="230" t="s">
        <v>166</v>
      </c>
      <c r="E149" s="231" t="s">
        <v>19</v>
      </c>
      <c r="F149" s="232" t="s">
        <v>345</v>
      </c>
      <c r="G149" s="229"/>
      <c r="H149" s="231" t="s">
        <v>19</v>
      </c>
      <c r="I149" s="233"/>
      <c r="J149" s="229"/>
      <c r="K149" s="229"/>
      <c r="L149" s="234"/>
      <c r="M149" s="235"/>
      <c r="N149" s="236"/>
      <c r="O149" s="236"/>
      <c r="P149" s="236"/>
      <c r="Q149" s="236"/>
      <c r="R149" s="236"/>
      <c r="S149" s="236"/>
      <c r="T149" s="237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38" t="s">
        <v>166</v>
      </c>
      <c r="AU149" s="238" t="s">
        <v>70</v>
      </c>
      <c r="AV149" s="13" t="s">
        <v>77</v>
      </c>
      <c r="AW149" s="13" t="s">
        <v>31</v>
      </c>
      <c r="AX149" s="13" t="s">
        <v>70</v>
      </c>
      <c r="AY149" s="238" t="s">
        <v>157</v>
      </c>
    </row>
    <row r="150" s="14" customFormat="1">
      <c r="A150" s="14"/>
      <c r="B150" s="239"/>
      <c r="C150" s="240"/>
      <c r="D150" s="230" t="s">
        <v>166</v>
      </c>
      <c r="E150" s="241" t="s">
        <v>19</v>
      </c>
      <c r="F150" s="242" t="s">
        <v>346</v>
      </c>
      <c r="G150" s="240"/>
      <c r="H150" s="243">
        <v>1.5</v>
      </c>
      <c r="I150" s="244"/>
      <c r="J150" s="240"/>
      <c r="K150" s="240"/>
      <c r="L150" s="245"/>
      <c r="M150" s="246"/>
      <c r="N150" s="247"/>
      <c r="O150" s="247"/>
      <c r="P150" s="247"/>
      <c r="Q150" s="247"/>
      <c r="R150" s="247"/>
      <c r="S150" s="247"/>
      <c r="T150" s="248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49" t="s">
        <v>166</v>
      </c>
      <c r="AU150" s="249" t="s">
        <v>70</v>
      </c>
      <c r="AV150" s="14" t="s">
        <v>79</v>
      </c>
      <c r="AW150" s="14" t="s">
        <v>31</v>
      </c>
      <c r="AX150" s="14" t="s">
        <v>77</v>
      </c>
      <c r="AY150" s="249" t="s">
        <v>157</v>
      </c>
    </row>
    <row r="151" s="2" customFormat="1" ht="44.25" customHeight="1">
      <c r="A151" s="38"/>
      <c r="B151" s="39"/>
      <c r="C151" s="214" t="s">
        <v>351</v>
      </c>
      <c r="D151" s="214" t="s">
        <v>160</v>
      </c>
      <c r="E151" s="215" t="s">
        <v>228</v>
      </c>
      <c r="F151" s="216" t="s">
        <v>229</v>
      </c>
      <c r="G151" s="217" t="s">
        <v>212</v>
      </c>
      <c r="H151" s="218">
        <v>4</v>
      </c>
      <c r="I151" s="219"/>
      <c r="J151" s="220">
        <f>ROUND(I151*H151,2)</f>
        <v>0</v>
      </c>
      <c r="K151" s="221"/>
      <c r="L151" s="44"/>
      <c r="M151" s="222" t="s">
        <v>19</v>
      </c>
      <c r="N151" s="223" t="s">
        <v>41</v>
      </c>
      <c r="O151" s="84"/>
      <c r="P151" s="224">
        <f>O151*H151</f>
        <v>0</v>
      </c>
      <c r="Q151" s="224">
        <v>0</v>
      </c>
      <c r="R151" s="224">
        <f>Q151*H151</f>
        <v>0</v>
      </c>
      <c r="S151" s="224">
        <v>0</v>
      </c>
      <c r="T151" s="225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26" t="s">
        <v>164</v>
      </c>
      <c r="AT151" s="226" t="s">
        <v>160</v>
      </c>
      <c r="AU151" s="226" t="s">
        <v>70</v>
      </c>
      <c r="AY151" s="17" t="s">
        <v>157</v>
      </c>
      <c r="BE151" s="227">
        <f>IF(N151="základní",J151,0)</f>
        <v>0</v>
      </c>
      <c r="BF151" s="227">
        <f>IF(N151="snížená",J151,0)</f>
        <v>0</v>
      </c>
      <c r="BG151" s="227">
        <f>IF(N151="zákl. přenesená",J151,0)</f>
        <v>0</v>
      </c>
      <c r="BH151" s="227">
        <f>IF(N151="sníž. přenesená",J151,0)</f>
        <v>0</v>
      </c>
      <c r="BI151" s="227">
        <f>IF(N151="nulová",J151,0)</f>
        <v>0</v>
      </c>
      <c r="BJ151" s="17" t="s">
        <v>77</v>
      </c>
      <c r="BK151" s="227">
        <f>ROUND(I151*H151,2)</f>
        <v>0</v>
      </c>
      <c r="BL151" s="17" t="s">
        <v>164</v>
      </c>
      <c r="BM151" s="226" t="s">
        <v>352</v>
      </c>
    </row>
    <row r="152" s="13" customFormat="1">
      <c r="A152" s="13"/>
      <c r="B152" s="228"/>
      <c r="C152" s="229"/>
      <c r="D152" s="230" t="s">
        <v>166</v>
      </c>
      <c r="E152" s="231" t="s">
        <v>19</v>
      </c>
      <c r="F152" s="232" t="s">
        <v>353</v>
      </c>
      <c r="G152" s="229"/>
      <c r="H152" s="231" t="s">
        <v>19</v>
      </c>
      <c r="I152" s="233"/>
      <c r="J152" s="229"/>
      <c r="K152" s="229"/>
      <c r="L152" s="234"/>
      <c r="M152" s="235"/>
      <c r="N152" s="236"/>
      <c r="O152" s="236"/>
      <c r="P152" s="236"/>
      <c r="Q152" s="236"/>
      <c r="R152" s="236"/>
      <c r="S152" s="236"/>
      <c r="T152" s="237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38" t="s">
        <v>166</v>
      </c>
      <c r="AU152" s="238" t="s">
        <v>70</v>
      </c>
      <c r="AV152" s="13" t="s">
        <v>77</v>
      </c>
      <c r="AW152" s="13" t="s">
        <v>31</v>
      </c>
      <c r="AX152" s="13" t="s">
        <v>70</v>
      </c>
      <c r="AY152" s="238" t="s">
        <v>157</v>
      </c>
    </row>
    <row r="153" s="14" customFormat="1">
      <c r="A153" s="14"/>
      <c r="B153" s="239"/>
      <c r="C153" s="240"/>
      <c r="D153" s="230" t="s">
        <v>166</v>
      </c>
      <c r="E153" s="241" t="s">
        <v>19</v>
      </c>
      <c r="F153" s="242" t="s">
        <v>164</v>
      </c>
      <c r="G153" s="240"/>
      <c r="H153" s="243">
        <v>4</v>
      </c>
      <c r="I153" s="244"/>
      <c r="J153" s="240"/>
      <c r="K153" s="240"/>
      <c r="L153" s="245"/>
      <c r="M153" s="272"/>
      <c r="N153" s="273"/>
      <c r="O153" s="273"/>
      <c r="P153" s="273"/>
      <c r="Q153" s="273"/>
      <c r="R153" s="273"/>
      <c r="S153" s="273"/>
      <c r="T153" s="274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49" t="s">
        <v>166</v>
      </c>
      <c r="AU153" s="249" t="s">
        <v>70</v>
      </c>
      <c r="AV153" s="14" t="s">
        <v>79</v>
      </c>
      <c r="AW153" s="14" t="s">
        <v>31</v>
      </c>
      <c r="AX153" s="14" t="s">
        <v>77</v>
      </c>
      <c r="AY153" s="249" t="s">
        <v>157</v>
      </c>
    </row>
    <row r="154" s="2" customFormat="1" ht="6.96" customHeight="1">
      <c r="A154" s="38"/>
      <c r="B154" s="59"/>
      <c r="C154" s="60"/>
      <c r="D154" s="60"/>
      <c r="E154" s="60"/>
      <c r="F154" s="60"/>
      <c r="G154" s="60"/>
      <c r="H154" s="60"/>
      <c r="I154" s="60"/>
      <c r="J154" s="60"/>
      <c r="K154" s="60"/>
      <c r="L154" s="44"/>
      <c r="M154" s="38"/>
      <c r="O154" s="38"/>
      <c r="P154" s="38"/>
      <c r="Q154" s="38"/>
      <c r="R154" s="38"/>
      <c r="S154" s="38"/>
      <c r="T154" s="38"/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</row>
  </sheetData>
  <mergeCells count="15">
    <mergeCell ref="E7:H7"/>
    <mergeCell ref="E11:H11"/>
    <mergeCell ref="E9:H9"/>
    <mergeCell ref="E13:H13"/>
    <mergeCell ref="E22:H22"/>
    <mergeCell ref="E31:H31"/>
    <mergeCell ref="E52:H52"/>
    <mergeCell ref="E56:H56"/>
    <mergeCell ref="E54:H54"/>
    <mergeCell ref="E58:H58"/>
    <mergeCell ref="E77:H77"/>
    <mergeCell ref="E81:H81"/>
    <mergeCell ref="E79:H79"/>
    <mergeCell ref="E83:H83"/>
    <mergeCell ref="L2:V2"/>
  </mergeCells>
  <pageMargins left="0.39375" right="0.39375" top="0.39375" bottom="0.39375" header="0" footer="0"/>
  <pageSetup orientation="landscape" blackAndWhite="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98</v>
      </c>
    </row>
    <row r="3" s="1" customFormat="1" ht="6.96" customHeight="1">
      <c r="B3" s="138"/>
      <c r="C3" s="139"/>
      <c r="D3" s="139"/>
      <c r="E3" s="139"/>
      <c r="F3" s="139"/>
      <c r="G3" s="139"/>
      <c r="H3" s="139"/>
      <c r="I3" s="139"/>
      <c r="J3" s="139"/>
      <c r="K3" s="139"/>
      <c r="L3" s="20"/>
      <c r="AT3" s="17" t="s">
        <v>79</v>
      </c>
    </row>
    <row r="4" s="1" customFormat="1" ht="24.96" customHeight="1">
      <c r="B4" s="20"/>
      <c r="D4" s="140" t="s">
        <v>129</v>
      </c>
      <c r="L4" s="20"/>
      <c r="M4" s="14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2" t="s">
        <v>16</v>
      </c>
      <c r="L6" s="20"/>
    </row>
    <row r="7" s="1" customFormat="1" ht="16.5" customHeight="1">
      <c r="B7" s="20"/>
      <c r="E7" s="143">
        <f>'Rekapitulace stavby'!K6</f>
        <v>0</v>
      </c>
      <c r="F7" s="142"/>
      <c r="G7" s="142"/>
      <c r="H7" s="142"/>
      <c r="L7" s="20"/>
    </row>
    <row r="8">
      <c r="B8" s="20"/>
      <c r="D8" s="142" t="s">
        <v>130</v>
      </c>
      <c r="L8" s="20"/>
    </row>
    <row r="9" s="1" customFormat="1" ht="16.5" customHeight="1">
      <c r="B9" s="20"/>
      <c r="E9" s="143" t="s">
        <v>131</v>
      </c>
      <c r="F9" s="1"/>
      <c r="G9" s="1"/>
      <c r="H9" s="1"/>
      <c r="L9" s="20"/>
    </row>
    <row r="10" s="1" customFormat="1" ht="12" customHeight="1">
      <c r="B10" s="20"/>
      <c r="D10" s="142" t="s">
        <v>132</v>
      </c>
      <c r="L10" s="20"/>
    </row>
    <row r="11" s="2" customFormat="1" ht="16.5" customHeight="1">
      <c r="A11" s="38"/>
      <c r="B11" s="44"/>
      <c r="C11" s="38"/>
      <c r="D11" s="38"/>
      <c r="E11" s="144" t="s">
        <v>133</v>
      </c>
      <c r="F11" s="38"/>
      <c r="G11" s="38"/>
      <c r="H11" s="38"/>
      <c r="I11" s="38"/>
      <c r="J11" s="38"/>
      <c r="K11" s="38"/>
      <c r="L11" s="145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2" t="s">
        <v>134</v>
      </c>
      <c r="E12" s="38"/>
      <c r="F12" s="38"/>
      <c r="G12" s="38"/>
      <c r="H12" s="38"/>
      <c r="I12" s="38"/>
      <c r="J12" s="38"/>
      <c r="K12" s="38"/>
      <c r="L12" s="145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6.5" customHeight="1">
      <c r="A13" s="38"/>
      <c r="B13" s="44"/>
      <c r="C13" s="38"/>
      <c r="D13" s="38"/>
      <c r="E13" s="146" t="s">
        <v>354</v>
      </c>
      <c r="F13" s="38"/>
      <c r="G13" s="38"/>
      <c r="H13" s="38"/>
      <c r="I13" s="38"/>
      <c r="J13" s="38"/>
      <c r="K13" s="38"/>
      <c r="L13" s="145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>
      <c r="A14" s="38"/>
      <c r="B14" s="44"/>
      <c r="C14" s="38"/>
      <c r="D14" s="38"/>
      <c r="E14" s="38"/>
      <c r="F14" s="38"/>
      <c r="G14" s="38"/>
      <c r="H14" s="38"/>
      <c r="I14" s="38"/>
      <c r="J14" s="38"/>
      <c r="K14" s="38"/>
      <c r="L14" s="145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2" customHeight="1">
      <c r="A15" s="38"/>
      <c r="B15" s="44"/>
      <c r="C15" s="38"/>
      <c r="D15" s="142" t="s">
        <v>18</v>
      </c>
      <c r="E15" s="38"/>
      <c r="F15" s="133" t="s">
        <v>19</v>
      </c>
      <c r="G15" s="38"/>
      <c r="H15" s="38"/>
      <c r="I15" s="142" t="s">
        <v>20</v>
      </c>
      <c r="J15" s="133" t="s">
        <v>19</v>
      </c>
      <c r="K15" s="38"/>
      <c r="L15" s="145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42" t="s">
        <v>21</v>
      </c>
      <c r="E16" s="38"/>
      <c r="F16" s="133" t="s">
        <v>22</v>
      </c>
      <c r="G16" s="38"/>
      <c r="H16" s="38"/>
      <c r="I16" s="142" t="s">
        <v>23</v>
      </c>
      <c r="J16" s="147">
        <f>'Rekapitulace stavby'!AN8</f>
        <v>0</v>
      </c>
      <c r="K16" s="38"/>
      <c r="L16" s="145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0.8" customHeight="1">
      <c r="A17" s="38"/>
      <c r="B17" s="44"/>
      <c r="C17" s="38"/>
      <c r="D17" s="38"/>
      <c r="E17" s="38"/>
      <c r="F17" s="38"/>
      <c r="G17" s="38"/>
      <c r="H17" s="38"/>
      <c r="I17" s="38"/>
      <c r="J17" s="38"/>
      <c r="K17" s="38"/>
      <c r="L17" s="145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2" customHeight="1">
      <c r="A18" s="38"/>
      <c r="B18" s="44"/>
      <c r="C18" s="38"/>
      <c r="D18" s="142" t="s">
        <v>25</v>
      </c>
      <c r="E18" s="38"/>
      <c r="F18" s="38"/>
      <c r="G18" s="38"/>
      <c r="H18" s="38"/>
      <c r="I18" s="142" t="s">
        <v>26</v>
      </c>
      <c r="J18" s="133">
        <f>IF('Rekapitulace stavby'!AN10="","",'Rekapitulace stavby'!AN10)</f>
        <v>0</v>
      </c>
      <c r="K18" s="38"/>
      <c r="L18" s="145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8" customHeight="1">
      <c r="A19" s="38"/>
      <c r="B19" s="44"/>
      <c r="C19" s="38"/>
      <c r="D19" s="38"/>
      <c r="E19" s="133">
        <f>IF('Rekapitulace stavby'!E11="","",'Rekapitulace stavby'!E11)</f>
        <v>0</v>
      </c>
      <c r="F19" s="38"/>
      <c r="G19" s="38"/>
      <c r="H19" s="38"/>
      <c r="I19" s="142" t="s">
        <v>27</v>
      </c>
      <c r="J19" s="133">
        <f>IF('Rekapitulace stavby'!AN11="","",'Rekapitulace stavby'!AN11)</f>
        <v>0</v>
      </c>
      <c r="K19" s="38"/>
      <c r="L19" s="145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6.96" customHeight="1">
      <c r="A20" s="38"/>
      <c r="B20" s="44"/>
      <c r="C20" s="38"/>
      <c r="D20" s="38"/>
      <c r="E20" s="38"/>
      <c r="F20" s="38"/>
      <c r="G20" s="38"/>
      <c r="H20" s="38"/>
      <c r="I20" s="38"/>
      <c r="J20" s="38"/>
      <c r="K20" s="38"/>
      <c r="L20" s="145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2" customHeight="1">
      <c r="A21" s="38"/>
      <c r="B21" s="44"/>
      <c r="C21" s="38"/>
      <c r="D21" s="142" t="s">
        <v>28</v>
      </c>
      <c r="E21" s="38"/>
      <c r="F21" s="38"/>
      <c r="G21" s="38"/>
      <c r="H21" s="38"/>
      <c r="I21" s="142" t="s">
        <v>26</v>
      </c>
      <c r="J21" s="33">
        <f>'Rekapitulace stavby'!AN13</f>
        <v>0</v>
      </c>
      <c r="K21" s="38"/>
      <c r="L21" s="145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8" customHeight="1">
      <c r="A22" s="38"/>
      <c r="B22" s="44"/>
      <c r="C22" s="38"/>
      <c r="D22" s="38"/>
      <c r="E22" s="33">
        <f>'Rekapitulace stavby'!E14</f>
        <v>0</v>
      </c>
      <c r="F22" s="133"/>
      <c r="G22" s="133"/>
      <c r="H22" s="133"/>
      <c r="I22" s="142" t="s">
        <v>27</v>
      </c>
      <c r="J22" s="33">
        <f>'Rekapitulace stavby'!AN14</f>
        <v>0</v>
      </c>
      <c r="K22" s="38"/>
      <c r="L22" s="145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6.96" customHeight="1">
      <c r="A23" s="38"/>
      <c r="B23" s="44"/>
      <c r="C23" s="38"/>
      <c r="D23" s="38"/>
      <c r="E23" s="38"/>
      <c r="F23" s="38"/>
      <c r="G23" s="38"/>
      <c r="H23" s="38"/>
      <c r="I23" s="38"/>
      <c r="J23" s="38"/>
      <c r="K23" s="38"/>
      <c r="L23" s="145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2" customHeight="1">
      <c r="A24" s="38"/>
      <c r="B24" s="44"/>
      <c r="C24" s="38"/>
      <c r="D24" s="142" t="s">
        <v>30</v>
      </c>
      <c r="E24" s="38"/>
      <c r="F24" s="38"/>
      <c r="G24" s="38"/>
      <c r="H24" s="38"/>
      <c r="I24" s="142" t="s">
        <v>26</v>
      </c>
      <c r="J24" s="133">
        <f>IF('Rekapitulace stavby'!AN16="","",'Rekapitulace stavby'!AN16)</f>
        <v>0</v>
      </c>
      <c r="K24" s="38"/>
      <c r="L24" s="145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8" customHeight="1">
      <c r="A25" s="38"/>
      <c r="B25" s="44"/>
      <c r="C25" s="38"/>
      <c r="D25" s="38"/>
      <c r="E25" s="133">
        <f>IF('Rekapitulace stavby'!E17="","",'Rekapitulace stavby'!E17)</f>
        <v>0</v>
      </c>
      <c r="F25" s="38"/>
      <c r="G25" s="38"/>
      <c r="H25" s="38"/>
      <c r="I25" s="142" t="s">
        <v>27</v>
      </c>
      <c r="J25" s="133">
        <f>IF('Rekapitulace stavby'!AN17="","",'Rekapitulace stavby'!AN17)</f>
        <v>0</v>
      </c>
      <c r="K25" s="38"/>
      <c r="L25" s="145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6.96" customHeight="1">
      <c r="A26" s="38"/>
      <c r="B26" s="44"/>
      <c r="C26" s="38"/>
      <c r="D26" s="38"/>
      <c r="E26" s="38"/>
      <c r="F26" s="38"/>
      <c r="G26" s="38"/>
      <c r="H26" s="38"/>
      <c r="I26" s="38"/>
      <c r="J26" s="38"/>
      <c r="K26" s="38"/>
      <c r="L26" s="145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12" customHeight="1">
      <c r="A27" s="38"/>
      <c r="B27" s="44"/>
      <c r="C27" s="38"/>
      <c r="D27" s="142" t="s">
        <v>32</v>
      </c>
      <c r="E27" s="38"/>
      <c r="F27" s="38"/>
      <c r="G27" s="38"/>
      <c r="H27" s="38"/>
      <c r="I27" s="142" t="s">
        <v>26</v>
      </c>
      <c r="J27" s="133" t="s">
        <v>19</v>
      </c>
      <c r="K27" s="38"/>
      <c r="L27" s="145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8" customHeight="1">
      <c r="A28" s="38"/>
      <c r="B28" s="44"/>
      <c r="C28" s="38"/>
      <c r="D28" s="38"/>
      <c r="E28" s="133" t="s">
        <v>33</v>
      </c>
      <c r="F28" s="38"/>
      <c r="G28" s="38"/>
      <c r="H28" s="38"/>
      <c r="I28" s="142" t="s">
        <v>27</v>
      </c>
      <c r="J28" s="133" t="s">
        <v>19</v>
      </c>
      <c r="K28" s="38"/>
      <c r="L28" s="145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38"/>
      <c r="E29" s="38"/>
      <c r="F29" s="38"/>
      <c r="G29" s="38"/>
      <c r="H29" s="38"/>
      <c r="I29" s="38"/>
      <c r="J29" s="38"/>
      <c r="K29" s="38"/>
      <c r="L29" s="145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12" customHeight="1">
      <c r="A30" s="38"/>
      <c r="B30" s="44"/>
      <c r="C30" s="38"/>
      <c r="D30" s="142" t="s">
        <v>34</v>
      </c>
      <c r="E30" s="38"/>
      <c r="F30" s="38"/>
      <c r="G30" s="38"/>
      <c r="H30" s="38"/>
      <c r="I30" s="38"/>
      <c r="J30" s="38"/>
      <c r="K30" s="38"/>
      <c r="L30" s="145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8" customFormat="1" ht="16.5" customHeight="1">
      <c r="A31" s="148"/>
      <c r="B31" s="149"/>
      <c r="C31" s="148"/>
      <c r="D31" s="148"/>
      <c r="E31" s="150" t="s">
        <v>19</v>
      </c>
      <c r="F31" s="150"/>
      <c r="G31" s="150"/>
      <c r="H31" s="150"/>
      <c r="I31" s="148"/>
      <c r="J31" s="148"/>
      <c r="K31" s="148"/>
      <c r="L31" s="151"/>
      <c r="S31" s="148"/>
      <c r="T31" s="148"/>
      <c r="U31" s="148"/>
      <c r="V31" s="148"/>
      <c r="W31" s="148"/>
      <c r="X31" s="148"/>
      <c r="Y31" s="148"/>
      <c r="Z31" s="148"/>
      <c r="AA31" s="148"/>
      <c r="AB31" s="148"/>
      <c r="AC31" s="148"/>
      <c r="AD31" s="148"/>
      <c r="AE31" s="148"/>
    </row>
    <row r="32" s="2" customFormat="1" ht="6.96" customHeight="1">
      <c r="A32" s="38"/>
      <c r="B32" s="44"/>
      <c r="C32" s="38"/>
      <c r="D32" s="38"/>
      <c r="E32" s="38"/>
      <c r="F32" s="38"/>
      <c r="G32" s="38"/>
      <c r="H32" s="38"/>
      <c r="I32" s="38"/>
      <c r="J32" s="38"/>
      <c r="K32" s="38"/>
      <c r="L32" s="145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52"/>
      <c r="E33" s="152"/>
      <c r="F33" s="152"/>
      <c r="G33" s="152"/>
      <c r="H33" s="152"/>
      <c r="I33" s="152"/>
      <c r="J33" s="152"/>
      <c r="K33" s="152"/>
      <c r="L33" s="145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25.44" customHeight="1">
      <c r="A34" s="38"/>
      <c r="B34" s="44"/>
      <c r="C34" s="38"/>
      <c r="D34" s="153" t="s">
        <v>36</v>
      </c>
      <c r="E34" s="38"/>
      <c r="F34" s="38"/>
      <c r="G34" s="38"/>
      <c r="H34" s="38"/>
      <c r="I34" s="38"/>
      <c r="J34" s="154">
        <f>ROUND(J93, 2)</f>
        <v>0</v>
      </c>
      <c r="K34" s="38"/>
      <c r="L34" s="145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6.96" customHeight="1">
      <c r="A35" s="38"/>
      <c r="B35" s="44"/>
      <c r="C35" s="38"/>
      <c r="D35" s="152"/>
      <c r="E35" s="152"/>
      <c r="F35" s="152"/>
      <c r="G35" s="152"/>
      <c r="H35" s="152"/>
      <c r="I35" s="152"/>
      <c r="J35" s="152"/>
      <c r="K35" s="152"/>
      <c r="L35" s="145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38"/>
      <c r="F36" s="155" t="s">
        <v>38</v>
      </c>
      <c r="G36" s="38"/>
      <c r="H36" s="38"/>
      <c r="I36" s="155" t="s">
        <v>37</v>
      </c>
      <c r="J36" s="155" t="s">
        <v>39</v>
      </c>
      <c r="K36" s="38"/>
      <c r="L36" s="145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s="2" customFormat="1" ht="14.4" customHeight="1">
      <c r="A37" s="38"/>
      <c r="B37" s="44"/>
      <c r="C37" s="38"/>
      <c r="D37" s="144" t="s">
        <v>40</v>
      </c>
      <c r="E37" s="142" t="s">
        <v>41</v>
      </c>
      <c r="F37" s="156">
        <f>ROUND((SUM(BE93:BE126)),  2)</f>
        <v>0</v>
      </c>
      <c r="G37" s="38"/>
      <c r="H37" s="38"/>
      <c r="I37" s="157">
        <v>0.20999999999999999</v>
      </c>
      <c r="J37" s="156">
        <f>ROUND(((SUM(BE93:BE126))*I37),  2)</f>
        <v>0</v>
      </c>
      <c r="K37" s="38"/>
      <c r="L37" s="145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14.4" customHeight="1">
      <c r="A38" s="38"/>
      <c r="B38" s="44"/>
      <c r="C38" s="38"/>
      <c r="D38" s="38"/>
      <c r="E38" s="142" t="s">
        <v>42</v>
      </c>
      <c r="F38" s="156">
        <f>ROUND((SUM(BF93:BF126)),  2)</f>
        <v>0</v>
      </c>
      <c r="G38" s="38"/>
      <c r="H38" s="38"/>
      <c r="I38" s="157">
        <v>0.14999999999999999</v>
      </c>
      <c r="J38" s="156">
        <f>ROUND(((SUM(BF93:BF126))*I38),  2)</f>
        <v>0</v>
      </c>
      <c r="K38" s="38"/>
      <c r="L38" s="145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42" t="s">
        <v>43</v>
      </c>
      <c r="F39" s="156">
        <f>ROUND((SUM(BG93:BG126)),  2)</f>
        <v>0</v>
      </c>
      <c r="G39" s="38"/>
      <c r="H39" s="38"/>
      <c r="I39" s="157">
        <v>0.20999999999999999</v>
      </c>
      <c r="J39" s="156">
        <f>0</f>
        <v>0</v>
      </c>
      <c r="K39" s="38"/>
      <c r="L39" s="145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14.4" customHeight="1">
      <c r="A40" s="38"/>
      <c r="B40" s="44"/>
      <c r="C40" s="38"/>
      <c r="D40" s="38"/>
      <c r="E40" s="142" t="s">
        <v>44</v>
      </c>
      <c r="F40" s="156">
        <f>ROUND((SUM(BH93:BH126)),  2)</f>
        <v>0</v>
      </c>
      <c r="G40" s="38"/>
      <c r="H40" s="38"/>
      <c r="I40" s="157">
        <v>0.14999999999999999</v>
      </c>
      <c r="J40" s="156">
        <f>0</f>
        <v>0</v>
      </c>
      <c r="K40" s="38"/>
      <c r="L40" s="145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 s="2" customFormat="1" ht="14.4" customHeight="1">
      <c r="A41" s="38"/>
      <c r="B41" s="44"/>
      <c r="C41" s="38"/>
      <c r="D41" s="38"/>
      <c r="E41" s="142" t="s">
        <v>45</v>
      </c>
      <c r="F41" s="156">
        <f>ROUND((SUM(BI93:BI126)),  2)</f>
        <v>0</v>
      </c>
      <c r="G41" s="38"/>
      <c r="H41" s="38"/>
      <c r="I41" s="157">
        <v>0</v>
      </c>
      <c r="J41" s="156">
        <f>0</f>
        <v>0</v>
      </c>
      <c r="K41" s="38"/>
      <c r="L41" s="145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6.96" customHeight="1">
      <c r="A42" s="38"/>
      <c r="B42" s="44"/>
      <c r="C42" s="38"/>
      <c r="D42" s="38"/>
      <c r="E42" s="38"/>
      <c r="F42" s="38"/>
      <c r="G42" s="38"/>
      <c r="H42" s="38"/>
      <c r="I42" s="38"/>
      <c r="J42" s="38"/>
      <c r="K42" s="38"/>
      <c r="L42" s="145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2" customFormat="1" ht="25.44" customHeight="1">
      <c r="A43" s="38"/>
      <c r="B43" s="44"/>
      <c r="C43" s="158"/>
      <c r="D43" s="159" t="s">
        <v>46</v>
      </c>
      <c r="E43" s="160"/>
      <c r="F43" s="160"/>
      <c r="G43" s="161" t="s">
        <v>47</v>
      </c>
      <c r="H43" s="162" t="s">
        <v>48</v>
      </c>
      <c r="I43" s="160"/>
      <c r="J43" s="163">
        <f>SUM(J34:J41)</f>
        <v>0</v>
      </c>
      <c r="K43" s="164"/>
      <c r="L43" s="145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</row>
    <row r="44" s="2" customFormat="1" ht="14.4" customHeight="1">
      <c r="A44" s="38"/>
      <c r="B44" s="165"/>
      <c r="C44" s="166"/>
      <c r="D44" s="166"/>
      <c r="E44" s="166"/>
      <c r="F44" s="166"/>
      <c r="G44" s="166"/>
      <c r="H44" s="166"/>
      <c r="I44" s="166"/>
      <c r="J44" s="166"/>
      <c r="K44" s="166"/>
      <c r="L44" s="145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8" s="2" customFormat="1" ht="6.96" customHeight="1">
      <c r="A48" s="38"/>
      <c r="B48" s="167"/>
      <c r="C48" s="168"/>
      <c r="D48" s="168"/>
      <c r="E48" s="168"/>
      <c r="F48" s="168"/>
      <c r="G48" s="168"/>
      <c r="H48" s="168"/>
      <c r="I48" s="168"/>
      <c r="J48" s="168"/>
      <c r="K48" s="168"/>
      <c r="L48" s="145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24.96" customHeight="1">
      <c r="A49" s="38"/>
      <c r="B49" s="39"/>
      <c r="C49" s="23" t="s">
        <v>136</v>
      </c>
      <c r="D49" s="40"/>
      <c r="E49" s="40"/>
      <c r="F49" s="40"/>
      <c r="G49" s="40"/>
      <c r="H49" s="40"/>
      <c r="I49" s="40"/>
      <c r="J49" s="40"/>
      <c r="K49" s="40"/>
      <c r="L49" s="145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6.96" customHeight="1">
      <c r="A50" s="38"/>
      <c r="B50" s="39"/>
      <c r="C50" s="40"/>
      <c r="D50" s="40"/>
      <c r="E50" s="40"/>
      <c r="F50" s="40"/>
      <c r="G50" s="40"/>
      <c r="H50" s="40"/>
      <c r="I50" s="40"/>
      <c r="J50" s="40"/>
      <c r="K50" s="40"/>
      <c r="L50" s="145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12" customHeight="1">
      <c r="A51" s="38"/>
      <c r="B51" s="39"/>
      <c r="C51" s="32" t="s">
        <v>16</v>
      </c>
      <c r="D51" s="40"/>
      <c r="E51" s="40"/>
      <c r="F51" s="40"/>
      <c r="G51" s="40"/>
      <c r="H51" s="40"/>
      <c r="I51" s="40"/>
      <c r="J51" s="40"/>
      <c r="K51" s="40"/>
      <c r="L51" s="145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6.5" customHeight="1">
      <c r="A52" s="38"/>
      <c r="B52" s="39"/>
      <c r="C52" s="40"/>
      <c r="D52" s="40"/>
      <c r="E52" s="169">
        <f>E7</f>
        <v>0</v>
      </c>
      <c r="F52" s="32"/>
      <c r="G52" s="32"/>
      <c r="H52" s="32"/>
      <c r="I52" s="40"/>
      <c r="J52" s="40"/>
      <c r="K52" s="40"/>
      <c r="L52" s="145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1" customFormat="1" ht="12" customHeight="1">
      <c r="B53" s="21"/>
      <c r="C53" s="32" t="s">
        <v>130</v>
      </c>
      <c r="D53" s="22"/>
      <c r="E53" s="22"/>
      <c r="F53" s="22"/>
      <c r="G53" s="22"/>
      <c r="H53" s="22"/>
      <c r="I53" s="22"/>
      <c r="J53" s="22"/>
      <c r="K53" s="22"/>
      <c r="L53" s="20"/>
    </row>
    <row r="54" s="1" customFormat="1" ht="16.5" customHeight="1">
      <c r="B54" s="21"/>
      <c r="C54" s="22"/>
      <c r="D54" s="22"/>
      <c r="E54" s="169" t="s">
        <v>131</v>
      </c>
      <c r="F54" s="22"/>
      <c r="G54" s="22"/>
      <c r="H54" s="22"/>
      <c r="I54" s="22"/>
      <c r="J54" s="22"/>
      <c r="K54" s="22"/>
      <c r="L54" s="20"/>
    </row>
    <row r="55" s="1" customFormat="1" ht="12" customHeight="1">
      <c r="B55" s="21"/>
      <c r="C55" s="32" t="s">
        <v>132</v>
      </c>
      <c r="D55" s="22"/>
      <c r="E55" s="22"/>
      <c r="F55" s="22"/>
      <c r="G55" s="22"/>
      <c r="H55" s="22"/>
      <c r="I55" s="22"/>
      <c r="J55" s="22"/>
      <c r="K55" s="22"/>
      <c r="L55" s="20"/>
    </row>
    <row r="56" s="2" customFormat="1" ht="16.5" customHeight="1">
      <c r="A56" s="38"/>
      <c r="B56" s="39"/>
      <c r="C56" s="40"/>
      <c r="D56" s="40"/>
      <c r="E56" s="170" t="s">
        <v>133</v>
      </c>
      <c r="F56" s="40"/>
      <c r="G56" s="40"/>
      <c r="H56" s="40"/>
      <c r="I56" s="40"/>
      <c r="J56" s="40"/>
      <c r="K56" s="40"/>
      <c r="L56" s="145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12" customHeight="1">
      <c r="A57" s="38"/>
      <c r="B57" s="39"/>
      <c r="C57" s="32" t="s">
        <v>134</v>
      </c>
      <c r="D57" s="40"/>
      <c r="E57" s="40"/>
      <c r="F57" s="40"/>
      <c r="G57" s="40"/>
      <c r="H57" s="40"/>
      <c r="I57" s="40"/>
      <c r="J57" s="40"/>
      <c r="K57" s="40"/>
      <c r="L57" s="145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6.5" customHeight="1">
      <c r="A58" s="38"/>
      <c r="B58" s="39"/>
      <c r="C58" s="40"/>
      <c r="D58" s="40"/>
      <c r="E58" s="69">
        <f>E13</f>
        <v>0</v>
      </c>
      <c r="F58" s="40"/>
      <c r="G58" s="40"/>
      <c r="H58" s="40"/>
      <c r="I58" s="40"/>
      <c r="J58" s="40"/>
      <c r="K58" s="40"/>
      <c r="L58" s="145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6.96" customHeight="1">
      <c r="A59" s="38"/>
      <c r="B59" s="39"/>
      <c r="C59" s="40"/>
      <c r="D59" s="40"/>
      <c r="E59" s="40"/>
      <c r="F59" s="40"/>
      <c r="G59" s="40"/>
      <c r="H59" s="40"/>
      <c r="I59" s="40"/>
      <c r="J59" s="40"/>
      <c r="K59" s="40"/>
      <c r="L59" s="145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</row>
    <row r="60" s="2" customFormat="1" ht="12" customHeight="1">
      <c r="A60" s="38"/>
      <c r="B60" s="39"/>
      <c r="C60" s="32" t="s">
        <v>21</v>
      </c>
      <c r="D60" s="40"/>
      <c r="E60" s="40"/>
      <c r="F60" s="27">
        <f>F16</f>
        <v>0</v>
      </c>
      <c r="G60" s="40"/>
      <c r="H60" s="40"/>
      <c r="I60" s="32" t="s">
        <v>23</v>
      </c>
      <c r="J60" s="72">
        <f>IF(J16="","",J16)</f>
        <v>0</v>
      </c>
      <c r="K60" s="40"/>
      <c r="L60" s="145"/>
      <c r="S60" s="38"/>
      <c r="T60" s="38"/>
      <c r="U60" s="38"/>
      <c r="V60" s="38"/>
      <c r="W60" s="38"/>
      <c r="X60" s="38"/>
      <c r="Y60" s="38"/>
      <c r="Z60" s="38"/>
      <c r="AA60" s="38"/>
      <c r="AB60" s="38"/>
      <c r="AC60" s="38"/>
      <c r="AD60" s="38"/>
      <c r="AE60" s="38"/>
    </row>
    <row r="61" s="2" customFormat="1" ht="6.96" customHeight="1">
      <c r="A61" s="38"/>
      <c r="B61" s="39"/>
      <c r="C61" s="40"/>
      <c r="D61" s="40"/>
      <c r="E61" s="40"/>
      <c r="F61" s="40"/>
      <c r="G61" s="40"/>
      <c r="H61" s="40"/>
      <c r="I61" s="40"/>
      <c r="J61" s="40"/>
      <c r="K61" s="40"/>
      <c r="L61" s="145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s="2" customFormat="1" ht="15.15" customHeight="1">
      <c r="A62" s="38"/>
      <c r="B62" s="39"/>
      <c r="C62" s="32" t="s">
        <v>25</v>
      </c>
      <c r="D62" s="40"/>
      <c r="E62" s="40"/>
      <c r="F62" s="27">
        <f>E19</f>
        <v>0</v>
      </c>
      <c r="G62" s="40"/>
      <c r="H62" s="40"/>
      <c r="I62" s="32" t="s">
        <v>30</v>
      </c>
      <c r="J62" s="36">
        <f>E25</f>
        <v>0</v>
      </c>
      <c r="K62" s="40"/>
      <c r="L62" s="145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  <c r="AE62" s="38"/>
    </row>
    <row r="63" s="2" customFormat="1" ht="15.15" customHeight="1">
      <c r="A63" s="38"/>
      <c r="B63" s="39"/>
      <c r="C63" s="32" t="s">
        <v>28</v>
      </c>
      <c r="D63" s="40"/>
      <c r="E63" s="40"/>
      <c r="F63" s="27">
        <f>IF(E22="","",E22)</f>
        <v>0</v>
      </c>
      <c r="G63" s="40"/>
      <c r="H63" s="40"/>
      <c r="I63" s="32" t="s">
        <v>32</v>
      </c>
      <c r="J63" s="36">
        <f>E28</f>
        <v>0</v>
      </c>
      <c r="K63" s="40"/>
      <c r="L63" s="145"/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  <c r="AD63" s="38"/>
      <c r="AE63" s="38"/>
    </row>
    <row r="64" s="2" customFormat="1" ht="10.32" customHeight="1">
      <c r="A64" s="38"/>
      <c r="B64" s="39"/>
      <c r="C64" s="40"/>
      <c r="D64" s="40"/>
      <c r="E64" s="40"/>
      <c r="F64" s="40"/>
      <c r="G64" s="40"/>
      <c r="H64" s="40"/>
      <c r="I64" s="40"/>
      <c r="J64" s="40"/>
      <c r="K64" s="40"/>
      <c r="L64" s="145"/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  <c r="AD64" s="38"/>
      <c r="AE64" s="38"/>
    </row>
    <row r="65" s="2" customFormat="1" ht="29.28" customHeight="1">
      <c r="A65" s="38"/>
      <c r="B65" s="39"/>
      <c r="C65" s="171" t="s">
        <v>137</v>
      </c>
      <c r="D65" s="172"/>
      <c r="E65" s="172"/>
      <c r="F65" s="172"/>
      <c r="G65" s="172"/>
      <c r="H65" s="172"/>
      <c r="I65" s="172"/>
      <c r="J65" s="173" t="s">
        <v>138</v>
      </c>
      <c r="K65" s="172"/>
      <c r="L65" s="145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 s="2" customFormat="1" ht="10.32" customHeight="1">
      <c r="A66" s="38"/>
      <c r="B66" s="39"/>
      <c r="C66" s="40"/>
      <c r="D66" s="40"/>
      <c r="E66" s="40"/>
      <c r="F66" s="40"/>
      <c r="G66" s="40"/>
      <c r="H66" s="40"/>
      <c r="I66" s="40"/>
      <c r="J66" s="40"/>
      <c r="K66" s="40"/>
      <c r="L66" s="145"/>
      <c r="S66" s="38"/>
      <c r="T66" s="38"/>
      <c r="U66" s="38"/>
      <c r="V66" s="38"/>
      <c r="W66" s="38"/>
      <c r="X66" s="38"/>
      <c r="Y66" s="38"/>
      <c r="Z66" s="38"/>
      <c r="AA66" s="38"/>
      <c r="AB66" s="38"/>
      <c r="AC66" s="38"/>
      <c r="AD66" s="38"/>
      <c r="AE66" s="38"/>
    </row>
    <row r="67" s="2" customFormat="1" ht="22.8" customHeight="1">
      <c r="A67" s="38"/>
      <c r="B67" s="39"/>
      <c r="C67" s="174" t="s">
        <v>68</v>
      </c>
      <c r="D67" s="40"/>
      <c r="E67" s="40"/>
      <c r="F67" s="40"/>
      <c r="G67" s="40"/>
      <c r="H67" s="40"/>
      <c r="I67" s="40"/>
      <c r="J67" s="102">
        <f>J93</f>
        <v>0</v>
      </c>
      <c r="K67" s="40"/>
      <c r="L67" s="145"/>
      <c r="S67" s="38"/>
      <c r="T67" s="38"/>
      <c r="U67" s="38"/>
      <c r="V67" s="38"/>
      <c r="W67" s="38"/>
      <c r="X67" s="38"/>
      <c r="Y67" s="38"/>
      <c r="Z67" s="38"/>
      <c r="AA67" s="38"/>
      <c r="AB67" s="38"/>
      <c r="AC67" s="38"/>
      <c r="AD67" s="38"/>
      <c r="AE67" s="38"/>
      <c r="AU67" s="17" t="s">
        <v>139</v>
      </c>
    </row>
    <row r="68" s="9" customFormat="1" ht="24.96" customHeight="1">
      <c r="A68" s="9"/>
      <c r="B68" s="175"/>
      <c r="C68" s="176"/>
      <c r="D68" s="177" t="s">
        <v>140</v>
      </c>
      <c r="E68" s="178"/>
      <c r="F68" s="178"/>
      <c r="G68" s="178"/>
      <c r="H68" s="178"/>
      <c r="I68" s="178"/>
      <c r="J68" s="179">
        <f>J94</f>
        <v>0</v>
      </c>
      <c r="K68" s="176"/>
      <c r="L68" s="180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10" customFormat="1" ht="19.92" customHeight="1">
      <c r="A69" s="10"/>
      <c r="B69" s="181"/>
      <c r="C69" s="124"/>
      <c r="D69" s="182" t="s">
        <v>141</v>
      </c>
      <c r="E69" s="183"/>
      <c r="F69" s="183"/>
      <c r="G69" s="183"/>
      <c r="H69" s="183"/>
      <c r="I69" s="183"/>
      <c r="J69" s="184">
        <f>J95</f>
        <v>0</v>
      </c>
      <c r="K69" s="124"/>
      <c r="L69" s="185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2" customFormat="1" ht="21.84" customHeight="1">
      <c r="A70" s="38"/>
      <c r="B70" s="39"/>
      <c r="C70" s="40"/>
      <c r="D70" s="40"/>
      <c r="E70" s="40"/>
      <c r="F70" s="40"/>
      <c r="G70" s="40"/>
      <c r="H70" s="40"/>
      <c r="I70" s="40"/>
      <c r="J70" s="40"/>
      <c r="K70" s="40"/>
      <c r="L70" s="145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6.96" customHeight="1">
      <c r="A71" s="38"/>
      <c r="B71" s="59"/>
      <c r="C71" s="60"/>
      <c r="D71" s="60"/>
      <c r="E71" s="60"/>
      <c r="F71" s="60"/>
      <c r="G71" s="60"/>
      <c r="H71" s="60"/>
      <c r="I71" s="60"/>
      <c r="J71" s="60"/>
      <c r="K71" s="60"/>
      <c r="L71" s="145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5" s="2" customFormat="1" ht="6.96" customHeight="1">
      <c r="A75" s="38"/>
      <c r="B75" s="61"/>
      <c r="C75" s="62"/>
      <c r="D75" s="62"/>
      <c r="E75" s="62"/>
      <c r="F75" s="62"/>
      <c r="G75" s="62"/>
      <c r="H75" s="62"/>
      <c r="I75" s="62"/>
      <c r="J75" s="62"/>
      <c r="K75" s="62"/>
      <c r="L75" s="145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24.96" customHeight="1">
      <c r="A76" s="38"/>
      <c r="B76" s="39"/>
      <c r="C76" s="23" t="s">
        <v>142</v>
      </c>
      <c r="D76" s="40"/>
      <c r="E76" s="40"/>
      <c r="F76" s="40"/>
      <c r="G76" s="40"/>
      <c r="H76" s="40"/>
      <c r="I76" s="40"/>
      <c r="J76" s="40"/>
      <c r="K76" s="40"/>
      <c r="L76" s="145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6.96" customHeight="1">
      <c r="A77" s="38"/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145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2" customHeight="1">
      <c r="A78" s="38"/>
      <c r="B78" s="39"/>
      <c r="C78" s="32" t="s">
        <v>16</v>
      </c>
      <c r="D78" s="40"/>
      <c r="E78" s="40"/>
      <c r="F78" s="40"/>
      <c r="G78" s="40"/>
      <c r="H78" s="40"/>
      <c r="I78" s="40"/>
      <c r="J78" s="40"/>
      <c r="K78" s="40"/>
      <c r="L78" s="145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6.5" customHeight="1">
      <c r="A79" s="38"/>
      <c r="B79" s="39"/>
      <c r="C79" s="40"/>
      <c r="D79" s="40"/>
      <c r="E79" s="169">
        <f>E7</f>
        <v>0</v>
      </c>
      <c r="F79" s="32"/>
      <c r="G79" s="32"/>
      <c r="H79" s="32"/>
      <c r="I79" s="40"/>
      <c r="J79" s="40"/>
      <c r="K79" s="40"/>
      <c r="L79" s="145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1" customFormat="1" ht="12" customHeight="1">
      <c r="B80" s="21"/>
      <c r="C80" s="32" t="s">
        <v>130</v>
      </c>
      <c r="D80" s="22"/>
      <c r="E80" s="22"/>
      <c r="F80" s="22"/>
      <c r="G80" s="22"/>
      <c r="H80" s="22"/>
      <c r="I80" s="22"/>
      <c r="J80" s="22"/>
      <c r="K80" s="22"/>
      <c r="L80" s="20"/>
    </row>
    <row r="81" s="1" customFormat="1" ht="16.5" customHeight="1">
      <c r="B81" s="21"/>
      <c r="C81" s="22"/>
      <c r="D81" s="22"/>
      <c r="E81" s="169" t="s">
        <v>131</v>
      </c>
      <c r="F81" s="22"/>
      <c r="G81" s="22"/>
      <c r="H81" s="22"/>
      <c r="I81" s="22"/>
      <c r="J81" s="22"/>
      <c r="K81" s="22"/>
      <c r="L81" s="20"/>
    </row>
    <row r="82" s="1" customFormat="1" ht="12" customHeight="1">
      <c r="B82" s="21"/>
      <c r="C82" s="32" t="s">
        <v>132</v>
      </c>
      <c r="D82" s="22"/>
      <c r="E82" s="22"/>
      <c r="F82" s="22"/>
      <c r="G82" s="22"/>
      <c r="H82" s="22"/>
      <c r="I82" s="22"/>
      <c r="J82" s="22"/>
      <c r="K82" s="22"/>
      <c r="L82" s="20"/>
    </row>
    <row r="83" s="2" customFormat="1" ht="16.5" customHeight="1">
      <c r="A83" s="38"/>
      <c r="B83" s="39"/>
      <c r="C83" s="40"/>
      <c r="D83" s="40"/>
      <c r="E83" s="170" t="s">
        <v>133</v>
      </c>
      <c r="F83" s="40"/>
      <c r="G83" s="40"/>
      <c r="H83" s="40"/>
      <c r="I83" s="40"/>
      <c r="J83" s="40"/>
      <c r="K83" s="40"/>
      <c r="L83" s="145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134</v>
      </c>
      <c r="D84" s="40"/>
      <c r="E84" s="40"/>
      <c r="F84" s="40"/>
      <c r="G84" s="40"/>
      <c r="H84" s="40"/>
      <c r="I84" s="40"/>
      <c r="J84" s="40"/>
      <c r="K84" s="40"/>
      <c r="L84" s="145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69">
        <f>E13</f>
        <v>0</v>
      </c>
      <c r="F85" s="40"/>
      <c r="G85" s="40"/>
      <c r="H85" s="40"/>
      <c r="I85" s="40"/>
      <c r="J85" s="40"/>
      <c r="K85" s="40"/>
      <c r="L85" s="145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145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2" customHeight="1">
      <c r="A87" s="38"/>
      <c r="B87" s="39"/>
      <c r="C87" s="32" t="s">
        <v>21</v>
      </c>
      <c r="D87" s="40"/>
      <c r="E87" s="40"/>
      <c r="F87" s="27">
        <f>F16</f>
        <v>0</v>
      </c>
      <c r="G87" s="40"/>
      <c r="H87" s="40"/>
      <c r="I87" s="32" t="s">
        <v>23</v>
      </c>
      <c r="J87" s="72">
        <f>IF(J16="","",J16)</f>
        <v>0</v>
      </c>
      <c r="K87" s="40"/>
      <c r="L87" s="145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145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5.15" customHeight="1">
      <c r="A89" s="38"/>
      <c r="B89" s="39"/>
      <c r="C89" s="32" t="s">
        <v>25</v>
      </c>
      <c r="D89" s="40"/>
      <c r="E89" s="40"/>
      <c r="F89" s="27">
        <f>E19</f>
        <v>0</v>
      </c>
      <c r="G89" s="40"/>
      <c r="H89" s="40"/>
      <c r="I89" s="32" t="s">
        <v>30</v>
      </c>
      <c r="J89" s="36">
        <f>E25</f>
        <v>0</v>
      </c>
      <c r="K89" s="40"/>
      <c r="L89" s="145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15.15" customHeight="1">
      <c r="A90" s="38"/>
      <c r="B90" s="39"/>
      <c r="C90" s="32" t="s">
        <v>28</v>
      </c>
      <c r="D90" s="40"/>
      <c r="E90" s="40"/>
      <c r="F90" s="27">
        <f>IF(E22="","",E22)</f>
        <v>0</v>
      </c>
      <c r="G90" s="40"/>
      <c r="H90" s="40"/>
      <c r="I90" s="32" t="s">
        <v>32</v>
      </c>
      <c r="J90" s="36">
        <f>E28</f>
        <v>0</v>
      </c>
      <c r="K90" s="40"/>
      <c r="L90" s="145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0.32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145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11" customFormat="1" ht="29.28" customHeight="1">
      <c r="A92" s="186"/>
      <c r="B92" s="187"/>
      <c r="C92" s="188" t="s">
        <v>143</v>
      </c>
      <c r="D92" s="189" t="s">
        <v>55</v>
      </c>
      <c r="E92" s="189" t="s">
        <v>51</v>
      </c>
      <c r="F92" s="189" t="s">
        <v>52</v>
      </c>
      <c r="G92" s="189" t="s">
        <v>144</v>
      </c>
      <c r="H92" s="189" t="s">
        <v>145</v>
      </c>
      <c r="I92" s="189" t="s">
        <v>146</v>
      </c>
      <c r="J92" s="190" t="s">
        <v>138</v>
      </c>
      <c r="K92" s="191" t="s">
        <v>147</v>
      </c>
      <c r="L92" s="192"/>
      <c r="M92" s="92" t="s">
        <v>19</v>
      </c>
      <c r="N92" s="93" t="s">
        <v>40</v>
      </c>
      <c r="O92" s="93" t="s">
        <v>148</v>
      </c>
      <c r="P92" s="93" t="s">
        <v>149</v>
      </c>
      <c r="Q92" s="93" t="s">
        <v>150</v>
      </c>
      <c r="R92" s="93" t="s">
        <v>151</v>
      </c>
      <c r="S92" s="93" t="s">
        <v>152</v>
      </c>
      <c r="T92" s="94" t="s">
        <v>153</v>
      </c>
      <c r="U92" s="186"/>
      <c r="V92" s="186"/>
      <c r="W92" s="186"/>
      <c r="X92" s="186"/>
      <c r="Y92" s="186"/>
      <c r="Z92" s="186"/>
      <c r="AA92" s="186"/>
      <c r="AB92" s="186"/>
      <c r="AC92" s="186"/>
      <c r="AD92" s="186"/>
      <c r="AE92" s="186"/>
    </row>
    <row r="93" s="2" customFormat="1" ht="22.8" customHeight="1">
      <c r="A93" s="38"/>
      <c r="B93" s="39"/>
      <c r="C93" s="99" t="s">
        <v>154</v>
      </c>
      <c r="D93" s="40"/>
      <c r="E93" s="40"/>
      <c r="F93" s="40"/>
      <c r="G93" s="40"/>
      <c r="H93" s="40"/>
      <c r="I93" s="40"/>
      <c r="J93" s="193">
        <f>BK93</f>
        <v>0</v>
      </c>
      <c r="K93" s="40"/>
      <c r="L93" s="44"/>
      <c r="M93" s="95"/>
      <c r="N93" s="194"/>
      <c r="O93" s="96"/>
      <c r="P93" s="195">
        <f>P94</f>
        <v>0</v>
      </c>
      <c r="Q93" s="96"/>
      <c r="R93" s="195">
        <f>R94</f>
        <v>0</v>
      </c>
      <c r="S93" s="96"/>
      <c r="T93" s="196">
        <f>T94</f>
        <v>0</v>
      </c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T93" s="17" t="s">
        <v>69</v>
      </c>
      <c r="AU93" s="17" t="s">
        <v>139</v>
      </c>
      <c r="BK93" s="197">
        <f>BK94</f>
        <v>0</v>
      </c>
    </row>
    <row r="94" s="12" customFormat="1" ht="25.92" customHeight="1">
      <c r="A94" s="12"/>
      <c r="B94" s="198"/>
      <c r="C94" s="199"/>
      <c r="D94" s="200" t="s">
        <v>69</v>
      </c>
      <c r="E94" s="201" t="s">
        <v>155</v>
      </c>
      <c r="F94" s="201" t="s">
        <v>156</v>
      </c>
      <c r="G94" s="199"/>
      <c r="H94" s="199"/>
      <c r="I94" s="202"/>
      <c r="J94" s="203">
        <f>BK94</f>
        <v>0</v>
      </c>
      <c r="K94" s="199"/>
      <c r="L94" s="204"/>
      <c r="M94" s="205"/>
      <c r="N94" s="206"/>
      <c r="O94" s="206"/>
      <c r="P94" s="207">
        <f>P95</f>
        <v>0</v>
      </c>
      <c r="Q94" s="206"/>
      <c r="R94" s="207">
        <f>R95</f>
        <v>0</v>
      </c>
      <c r="S94" s="206"/>
      <c r="T94" s="208">
        <f>T95</f>
        <v>0</v>
      </c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R94" s="209" t="s">
        <v>77</v>
      </c>
      <c r="AT94" s="210" t="s">
        <v>69</v>
      </c>
      <c r="AU94" s="210" t="s">
        <v>70</v>
      </c>
      <c r="AY94" s="209" t="s">
        <v>157</v>
      </c>
      <c r="BK94" s="211">
        <f>BK95</f>
        <v>0</v>
      </c>
    </row>
    <row r="95" s="12" customFormat="1" ht="22.8" customHeight="1">
      <c r="A95" s="12"/>
      <c r="B95" s="198"/>
      <c r="C95" s="199"/>
      <c r="D95" s="200" t="s">
        <v>69</v>
      </c>
      <c r="E95" s="212" t="s">
        <v>158</v>
      </c>
      <c r="F95" s="212" t="s">
        <v>159</v>
      </c>
      <c r="G95" s="199"/>
      <c r="H95" s="199"/>
      <c r="I95" s="202"/>
      <c r="J95" s="213">
        <f>BK95</f>
        <v>0</v>
      </c>
      <c r="K95" s="199"/>
      <c r="L95" s="204"/>
      <c r="M95" s="205"/>
      <c r="N95" s="206"/>
      <c r="O95" s="206"/>
      <c r="P95" s="207">
        <f>SUM(P96:P126)</f>
        <v>0</v>
      </c>
      <c r="Q95" s="206"/>
      <c r="R95" s="207">
        <f>SUM(R96:R126)</f>
        <v>0</v>
      </c>
      <c r="S95" s="206"/>
      <c r="T95" s="208">
        <f>SUM(T96:T126)</f>
        <v>0</v>
      </c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R95" s="209" t="s">
        <v>77</v>
      </c>
      <c r="AT95" s="210" t="s">
        <v>69</v>
      </c>
      <c r="AU95" s="210" t="s">
        <v>77</v>
      </c>
      <c r="AY95" s="209" t="s">
        <v>157</v>
      </c>
      <c r="BK95" s="211">
        <f>SUM(BK96:BK126)</f>
        <v>0</v>
      </c>
    </row>
    <row r="96" s="2" customFormat="1" ht="66.75" customHeight="1">
      <c r="A96" s="38"/>
      <c r="B96" s="39"/>
      <c r="C96" s="214" t="s">
        <v>77</v>
      </c>
      <c r="D96" s="214" t="s">
        <v>160</v>
      </c>
      <c r="E96" s="215" t="s">
        <v>161</v>
      </c>
      <c r="F96" s="216" t="s">
        <v>162</v>
      </c>
      <c r="G96" s="217" t="s">
        <v>163</v>
      </c>
      <c r="H96" s="218">
        <v>1.74</v>
      </c>
      <c r="I96" s="219"/>
      <c r="J96" s="220">
        <f>ROUND(I96*H96,2)</f>
        <v>0</v>
      </c>
      <c r="K96" s="221"/>
      <c r="L96" s="44"/>
      <c r="M96" s="222" t="s">
        <v>19</v>
      </c>
      <c r="N96" s="223" t="s">
        <v>41</v>
      </c>
      <c r="O96" s="84"/>
      <c r="P96" s="224">
        <f>O96*H96</f>
        <v>0</v>
      </c>
      <c r="Q96" s="224">
        <v>0</v>
      </c>
      <c r="R96" s="224">
        <f>Q96*H96</f>
        <v>0</v>
      </c>
      <c r="S96" s="224">
        <v>0</v>
      </c>
      <c r="T96" s="225">
        <f>S96*H96</f>
        <v>0</v>
      </c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R96" s="226" t="s">
        <v>164</v>
      </c>
      <c r="AT96" s="226" t="s">
        <v>160</v>
      </c>
      <c r="AU96" s="226" t="s">
        <v>79</v>
      </c>
      <c r="AY96" s="17" t="s">
        <v>157</v>
      </c>
      <c r="BE96" s="227">
        <f>IF(N96="základní",J96,0)</f>
        <v>0</v>
      </c>
      <c r="BF96" s="227">
        <f>IF(N96="snížená",J96,0)</f>
        <v>0</v>
      </c>
      <c r="BG96" s="227">
        <f>IF(N96="zákl. přenesená",J96,0)</f>
        <v>0</v>
      </c>
      <c r="BH96" s="227">
        <f>IF(N96="sníž. přenesená",J96,0)</f>
        <v>0</v>
      </c>
      <c r="BI96" s="227">
        <f>IF(N96="nulová",J96,0)</f>
        <v>0</v>
      </c>
      <c r="BJ96" s="17" t="s">
        <v>77</v>
      </c>
      <c r="BK96" s="227">
        <f>ROUND(I96*H96,2)</f>
        <v>0</v>
      </c>
      <c r="BL96" s="17" t="s">
        <v>164</v>
      </c>
      <c r="BM96" s="226" t="s">
        <v>355</v>
      </c>
    </row>
    <row r="97" s="13" customFormat="1">
      <c r="A97" s="13"/>
      <c r="B97" s="228"/>
      <c r="C97" s="229"/>
      <c r="D97" s="230" t="s">
        <v>166</v>
      </c>
      <c r="E97" s="231" t="s">
        <v>19</v>
      </c>
      <c r="F97" s="232" t="s">
        <v>356</v>
      </c>
      <c r="G97" s="229"/>
      <c r="H97" s="231" t="s">
        <v>19</v>
      </c>
      <c r="I97" s="233"/>
      <c r="J97" s="229"/>
      <c r="K97" s="229"/>
      <c r="L97" s="234"/>
      <c r="M97" s="235"/>
      <c r="N97" s="236"/>
      <c r="O97" s="236"/>
      <c r="P97" s="236"/>
      <c r="Q97" s="236"/>
      <c r="R97" s="236"/>
      <c r="S97" s="236"/>
      <c r="T97" s="237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38" t="s">
        <v>166</v>
      </c>
      <c r="AU97" s="238" t="s">
        <v>79</v>
      </c>
      <c r="AV97" s="13" t="s">
        <v>77</v>
      </c>
      <c r="AW97" s="13" t="s">
        <v>31</v>
      </c>
      <c r="AX97" s="13" t="s">
        <v>70</v>
      </c>
      <c r="AY97" s="238" t="s">
        <v>157</v>
      </c>
    </row>
    <row r="98" s="14" customFormat="1">
      <c r="A98" s="14"/>
      <c r="B98" s="239"/>
      <c r="C98" s="240"/>
      <c r="D98" s="230" t="s">
        <v>166</v>
      </c>
      <c r="E98" s="241" t="s">
        <v>19</v>
      </c>
      <c r="F98" s="242" t="s">
        <v>357</v>
      </c>
      <c r="G98" s="240"/>
      <c r="H98" s="243">
        <v>1.74</v>
      </c>
      <c r="I98" s="244"/>
      <c r="J98" s="240"/>
      <c r="K98" s="240"/>
      <c r="L98" s="245"/>
      <c r="M98" s="246"/>
      <c r="N98" s="247"/>
      <c r="O98" s="247"/>
      <c r="P98" s="247"/>
      <c r="Q98" s="247"/>
      <c r="R98" s="247"/>
      <c r="S98" s="247"/>
      <c r="T98" s="248"/>
      <c r="U98" s="14"/>
      <c r="V98" s="14"/>
      <c r="W98" s="14"/>
      <c r="X98" s="14"/>
      <c r="Y98" s="14"/>
      <c r="Z98" s="14"/>
      <c r="AA98" s="14"/>
      <c r="AB98" s="14"/>
      <c r="AC98" s="14"/>
      <c r="AD98" s="14"/>
      <c r="AE98" s="14"/>
      <c r="AT98" s="249" t="s">
        <v>166</v>
      </c>
      <c r="AU98" s="249" t="s">
        <v>79</v>
      </c>
      <c r="AV98" s="14" t="s">
        <v>79</v>
      </c>
      <c r="AW98" s="14" t="s">
        <v>31</v>
      </c>
      <c r="AX98" s="14" t="s">
        <v>77</v>
      </c>
      <c r="AY98" s="249" t="s">
        <v>157</v>
      </c>
    </row>
    <row r="99" s="2" customFormat="1" ht="66.75" customHeight="1">
      <c r="A99" s="38"/>
      <c r="B99" s="39"/>
      <c r="C99" s="214" t="s">
        <v>79</v>
      </c>
      <c r="D99" s="214" t="s">
        <v>160</v>
      </c>
      <c r="E99" s="215" t="s">
        <v>358</v>
      </c>
      <c r="F99" s="216" t="s">
        <v>359</v>
      </c>
      <c r="G99" s="217" t="s">
        <v>191</v>
      </c>
      <c r="H99" s="218">
        <v>360</v>
      </c>
      <c r="I99" s="219"/>
      <c r="J99" s="220">
        <f>ROUND(I99*H99,2)</f>
        <v>0</v>
      </c>
      <c r="K99" s="221"/>
      <c r="L99" s="44"/>
      <c r="M99" s="222" t="s">
        <v>19</v>
      </c>
      <c r="N99" s="223" t="s">
        <v>41</v>
      </c>
      <c r="O99" s="84"/>
      <c r="P99" s="224">
        <f>O99*H99</f>
        <v>0</v>
      </c>
      <c r="Q99" s="224">
        <v>0</v>
      </c>
      <c r="R99" s="224">
        <f>Q99*H99</f>
        <v>0</v>
      </c>
      <c r="S99" s="224">
        <v>0</v>
      </c>
      <c r="T99" s="225">
        <f>S99*H99</f>
        <v>0</v>
      </c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R99" s="226" t="s">
        <v>164</v>
      </c>
      <c r="AT99" s="226" t="s">
        <v>160</v>
      </c>
      <c r="AU99" s="226" t="s">
        <v>79</v>
      </c>
      <c r="AY99" s="17" t="s">
        <v>157</v>
      </c>
      <c r="BE99" s="227">
        <f>IF(N99="základní",J99,0)</f>
        <v>0</v>
      </c>
      <c r="BF99" s="227">
        <f>IF(N99="snížená",J99,0)</f>
        <v>0</v>
      </c>
      <c r="BG99" s="227">
        <f>IF(N99="zákl. přenesená",J99,0)</f>
        <v>0</v>
      </c>
      <c r="BH99" s="227">
        <f>IF(N99="sníž. přenesená",J99,0)</f>
        <v>0</v>
      </c>
      <c r="BI99" s="227">
        <f>IF(N99="nulová",J99,0)</f>
        <v>0</v>
      </c>
      <c r="BJ99" s="17" t="s">
        <v>77</v>
      </c>
      <c r="BK99" s="227">
        <f>ROUND(I99*H99,2)</f>
        <v>0</v>
      </c>
      <c r="BL99" s="17" t="s">
        <v>164</v>
      </c>
      <c r="BM99" s="226" t="s">
        <v>360</v>
      </c>
    </row>
    <row r="100" s="13" customFormat="1">
      <c r="A100" s="13"/>
      <c r="B100" s="228"/>
      <c r="C100" s="229"/>
      <c r="D100" s="230" t="s">
        <v>166</v>
      </c>
      <c r="E100" s="231" t="s">
        <v>19</v>
      </c>
      <c r="F100" s="232" t="s">
        <v>356</v>
      </c>
      <c r="G100" s="229"/>
      <c r="H100" s="231" t="s">
        <v>19</v>
      </c>
      <c r="I100" s="233"/>
      <c r="J100" s="229"/>
      <c r="K100" s="229"/>
      <c r="L100" s="234"/>
      <c r="M100" s="235"/>
      <c r="N100" s="236"/>
      <c r="O100" s="236"/>
      <c r="P100" s="236"/>
      <c r="Q100" s="236"/>
      <c r="R100" s="236"/>
      <c r="S100" s="236"/>
      <c r="T100" s="237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38" t="s">
        <v>166</v>
      </c>
      <c r="AU100" s="238" t="s">
        <v>79</v>
      </c>
      <c r="AV100" s="13" t="s">
        <v>77</v>
      </c>
      <c r="AW100" s="13" t="s">
        <v>31</v>
      </c>
      <c r="AX100" s="13" t="s">
        <v>70</v>
      </c>
      <c r="AY100" s="238" t="s">
        <v>157</v>
      </c>
    </row>
    <row r="101" s="14" customFormat="1">
      <c r="A101" s="14"/>
      <c r="B101" s="239"/>
      <c r="C101" s="240"/>
      <c r="D101" s="230" t="s">
        <v>166</v>
      </c>
      <c r="E101" s="241" t="s">
        <v>19</v>
      </c>
      <c r="F101" s="242" t="s">
        <v>361</v>
      </c>
      <c r="G101" s="240"/>
      <c r="H101" s="243">
        <v>360</v>
      </c>
      <c r="I101" s="244"/>
      <c r="J101" s="240"/>
      <c r="K101" s="240"/>
      <c r="L101" s="245"/>
      <c r="M101" s="246"/>
      <c r="N101" s="247"/>
      <c r="O101" s="247"/>
      <c r="P101" s="247"/>
      <c r="Q101" s="247"/>
      <c r="R101" s="247"/>
      <c r="S101" s="247"/>
      <c r="T101" s="248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T101" s="249" t="s">
        <v>166</v>
      </c>
      <c r="AU101" s="249" t="s">
        <v>79</v>
      </c>
      <c r="AV101" s="14" t="s">
        <v>79</v>
      </c>
      <c r="AW101" s="14" t="s">
        <v>31</v>
      </c>
      <c r="AX101" s="14" t="s">
        <v>77</v>
      </c>
      <c r="AY101" s="249" t="s">
        <v>157</v>
      </c>
    </row>
    <row r="102" s="2" customFormat="1" ht="21.75" customHeight="1">
      <c r="A102" s="38"/>
      <c r="B102" s="39"/>
      <c r="C102" s="214" t="s">
        <v>85</v>
      </c>
      <c r="D102" s="214" t="s">
        <v>160</v>
      </c>
      <c r="E102" s="215" t="s">
        <v>170</v>
      </c>
      <c r="F102" s="216" t="s">
        <v>171</v>
      </c>
      <c r="G102" s="217" t="s">
        <v>163</v>
      </c>
      <c r="H102" s="218">
        <v>1.74</v>
      </c>
      <c r="I102" s="219"/>
      <c r="J102" s="220">
        <f>ROUND(I102*H102,2)</f>
        <v>0</v>
      </c>
      <c r="K102" s="221"/>
      <c r="L102" s="44"/>
      <c r="M102" s="222" t="s">
        <v>19</v>
      </c>
      <c r="N102" s="223" t="s">
        <v>41</v>
      </c>
      <c r="O102" s="84"/>
      <c r="P102" s="224">
        <f>O102*H102</f>
        <v>0</v>
      </c>
      <c r="Q102" s="224">
        <v>0</v>
      </c>
      <c r="R102" s="224">
        <f>Q102*H102</f>
        <v>0</v>
      </c>
      <c r="S102" s="224">
        <v>0</v>
      </c>
      <c r="T102" s="225">
        <f>S102*H102</f>
        <v>0</v>
      </c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R102" s="226" t="s">
        <v>164</v>
      </c>
      <c r="AT102" s="226" t="s">
        <v>160</v>
      </c>
      <c r="AU102" s="226" t="s">
        <v>79</v>
      </c>
      <c r="AY102" s="17" t="s">
        <v>157</v>
      </c>
      <c r="BE102" s="227">
        <f>IF(N102="základní",J102,0)</f>
        <v>0</v>
      </c>
      <c r="BF102" s="227">
        <f>IF(N102="snížená",J102,0)</f>
        <v>0</v>
      </c>
      <c r="BG102" s="227">
        <f>IF(N102="zákl. přenesená",J102,0)</f>
        <v>0</v>
      </c>
      <c r="BH102" s="227">
        <f>IF(N102="sníž. přenesená",J102,0)</f>
        <v>0</v>
      </c>
      <c r="BI102" s="227">
        <f>IF(N102="nulová",J102,0)</f>
        <v>0</v>
      </c>
      <c r="BJ102" s="17" t="s">
        <v>77</v>
      </c>
      <c r="BK102" s="227">
        <f>ROUND(I102*H102,2)</f>
        <v>0</v>
      </c>
      <c r="BL102" s="17" t="s">
        <v>164</v>
      </c>
      <c r="BM102" s="226" t="s">
        <v>362</v>
      </c>
    </row>
    <row r="103" s="2" customFormat="1" ht="66.75" customHeight="1">
      <c r="A103" s="38"/>
      <c r="B103" s="39"/>
      <c r="C103" s="214" t="s">
        <v>164</v>
      </c>
      <c r="D103" s="214" t="s">
        <v>160</v>
      </c>
      <c r="E103" s="215" t="s">
        <v>363</v>
      </c>
      <c r="F103" s="216" t="s">
        <v>364</v>
      </c>
      <c r="G103" s="217" t="s">
        <v>191</v>
      </c>
      <c r="H103" s="218">
        <v>100</v>
      </c>
      <c r="I103" s="219"/>
      <c r="J103" s="220">
        <f>ROUND(I103*H103,2)</f>
        <v>0</v>
      </c>
      <c r="K103" s="221"/>
      <c r="L103" s="44"/>
      <c r="M103" s="222" t="s">
        <v>19</v>
      </c>
      <c r="N103" s="223" t="s">
        <v>41</v>
      </c>
      <c r="O103" s="84"/>
      <c r="P103" s="224">
        <f>O103*H103</f>
        <v>0</v>
      </c>
      <c r="Q103" s="224">
        <v>0</v>
      </c>
      <c r="R103" s="224">
        <f>Q103*H103</f>
        <v>0</v>
      </c>
      <c r="S103" s="224">
        <v>0</v>
      </c>
      <c r="T103" s="225">
        <f>S103*H103</f>
        <v>0</v>
      </c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R103" s="226" t="s">
        <v>164</v>
      </c>
      <c r="AT103" s="226" t="s">
        <v>160</v>
      </c>
      <c r="AU103" s="226" t="s">
        <v>79</v>
      </c>
      <c r="AY103" s="17" t="s">
        <v>157</v>
      </c>
      <c r="BE103" s="227">
        <f>IF(N103="základní",J103,0)</f>
        <v>0</v>
      </c>
      <c r="BF103" s="227">
        <f>IF(N103="snížená",J103,0)</f>
        <v>0</v>
      </c>
      <c r="BG103" s="227">
        <f>IF(N103="zákl. přenesená",J103,0)</f>
        <v>0</v>
      </c>
      <c r="BH103" s="227">
        <f>IF(N103="sníž. přenesená",J103,0)</f>
        <v>0</v>
      </c>
      <c r="BI103" s="227">
        <f>IF(N103="nulová",J103,0)</f>
        <v>0</v>
      </c>
      <c r="BJ103" s="17" t="s">
        <v>77</v>
      </c>
      <c r="BK103" s="227">
        <f>ROUND(I103*H103,2)</f>
        <v>0</v>
      </c>
      <c r="BL103" s="17" t="s">
        <v>164</v>
      </c>
      <c r="BM103" s="226" t="s">
        <v>365</v>
      </c>
    </row>
    <row r="104" s="13" customFormat="1">
      <c r="A104" s="13"/>
      <c r="B104" s="228"/>
      <c r="C104" s="229"/>
      <c r="D104" s="230" t="s">
        <v>166</v>
      </c>
      <c r="E104" s="231" t="s">
        <v>19</v>
      </c>
      <c r="F104" s="232" t="s">
        <v>356</v>
      </c>
      <c r="G104" s="229"/>
      <c r="H104" s="231" t="s">
        <v>19</v>
      </c>
      <c r="I104" s="233"/>
      <c r="J104" s="229"/>
      <c r="K104" s="229"/>
      <c r="L104" s="234"/>
      <c r="M104" s="235"/>
      <c r="N104" s="236"/>
      <c r="O104" s="236"/>
      <c r="P104" s="236"/>
      <c r="Q104" s="236"/>
      <c r="R104" s="236"/>
      <c r="S104" s="236"/>
      <c r="T104" s="237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38" t="s">
        <v>166</v>
      </c>
      <c r="AU104" s="238" t="s">
        <v>79</v>
      </c>
      <c r="AV104" s="13" t="s">
        <v>77</v>
      </c>
      <c r="AW104" s="13" t="s">
        <v>31</v>
      </c>
      <c r="AX104" s="13" t="s">
        <v>70</v>
      </c>
      <c r="AY104" s="238" t="s">
        <v>157</v>
      </c>
    </row>
    <row r="105" s="14" customFormat="1">
      <c r="A105" s="14"/>
      <c r="B105" s="239"/>
      <c r="C105" s="240"/>
      <c r="D105" s="230" t="s">
        <v>166</v>
      </c>
      <c r="E105" s="241" t="s">
        <v>19</v>
      </c>
      <c r="F105" s="242" t="s">
        <v>366</v>
      </c>
      <c r="G105" s="240"/>
      <c r="H105" s="243">
        <v>100</v>
      </c>
      <c r="I105" s="244"/>
      <c r="J105" s="240"/>
      <c r="K105" s="240"/>
      <c r="L105" s="245"/>
      <c r="M105" s="246"/>
      <c r="N105" s="247"/>
      <c r="O105" s="247"/>
      <c r="P105" s="247"/>
      <c r="Q105" s="247"/>
      <c r="R105" s="247"/>
      <c r="S105" s="247"/>
      <c r="T105" s="248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T105" s="249" t="s">
        <v>166</v>
      </c>
      <c r="AU105" s="249" t="s">
        <v>79</v>
      </c>
      <c r="AV105" s="14" t="s">
        <v>79</v>
      </c>
      <c r="AW105" s="14" t="s">
        <v>31</v>
      </c>
      <c r="AX105" s="14" t="s">
        <v>77</v>
      </c>
      <c r="AY105" s="249" t="s">
        <v>157</v>
      </c>
    </row>
    <row r="106" s="2" customFormat="1" ht="33" customHeight="1">
      <c r="A106" s="38"/>
      <c r="B106" s="39"/>
      <c r="C106" s="214" t="s">
        <v>158</v>
      </c>
      <c r="D106" s="214" t="s">
        <v>160</v>
      </c>
      <c r="E106" s="215" t="s">
        <v>367</v>
      </c>
      <c r="F106" s="216" t="s">
        <v>368</v>
      </c>
      <c r="G106" s="217" t="s">
        <v>191</v>
      </c>
      <c r="H106" s="218">
        <v>0.35999999999999999</v>
      </c>
      <c r="I106" s="219"/>
      <c r="J106" s="220">
        <f>ROUND(I106*H106,2)</f>
        <v>0</v>
      </c>
      <c r="K106" s="221"/>
      <c r="L106" s="44"/>
      <c r="M106" s="222" t="s">
        <v>19</v>
      </c>
      <c r="N106" s="223" t="s">
        <v>41</v>
      </c>
      <c r="O106" s="84"/>
      <c r="P106" s="224">
        <f>O106*H106</f>
        <v>0</v>
      </c>
      <c r="Q106" s="224">
        <v>0</v>
      </c>
      <c r="R106" s="224">
        <f>Q106*H106</f>
        <v>0</v>
      </c>
      <c r="S106" s="224">
        <v>0</v>
      </c>
      <c r="T106" s="225">
        <f>S106*H106</f>
        <v>0</v>
      </c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R106" s="226" t="s">
        <v>164</v>
      </c>
      <c r="AT106" s="226" t="s">
        <v>160</v>
      </c>
      <c r="AU106" s="226" t="s">
        <v>79</v>
      </c>
      <c r="AY106" s="17" t="s">
        <v>157</v>
      </c>
      <c r="BE106" s="227">
        <f>IF(N106="základní",J106,0)</f>
        <v>0</v>
      </c>
      <c r="BF106" s="227">
        <f>IF(N106="snížená",J106,0)</f>
        <v>0</v>
      </c>
      <c r="BG106" s="227">
        <f>IF(N106="zákl. přenesená",J106,0)</f>
        <v>0</v>
      </c>
      <c r="BH106" s="227">
        <f>IF(N106="sníž. přenesená",J106,0)</f>
        <v>0</v>
      </c>
      <c r="BI106" s="227">
        <f>IF(N106="nulová",J106,0)</f>
        <v>0</v>
      </c>
      <c r="BJ106" s="17" t="s">
        <v>77</v>
      </c>
      <c r="BK106" s="227">
        <f>ROUND(I106*H106,2)</f>
        <v>0</v>
      </c>
      <c r="BL106" s="17" t="s">
        <v>164</v>
      </c>
      <c r="BM106" s="226" t="s">
        <v>369</v>
      </c>
    </row>
    <row r="107" s="2" customFormat="1" ht="33" customHeight="1">
      <c r="A107" s="38"/>
      <c r="B107" s="39"/>
      <c r="C107" s="214" t="s">
        <v>188</v>
      </c>
      <c r="D107" s="214" t="s">
        <v>160</v>
      </c>
      <c r="E107" s="215" t="s">
        <v>173</v>
      </c>
      <c r="F107" s="216" t="s">
        <v>174</v>
      </c>
      <c r="G107" s="217" t="s">
        <v>175</v>
      </c>
      <c r="H107" s="218">
        <v>264</v>
      </c>
      <c r="I107" s="219"/>
      <c r="J107" s="220">
        <f>ROUND(I107*H107,2)</f>
        <v>0</v>
      </c>
      <c r="K107" s="221"/>
      <c r="L107" s="44"/>
      <c r="M107" s="222" t="s">
        <v>19</v>
      </c>
      <c r="N107" s="223" t="s">
        <v>41</v>
      </c>
      <c r="O107" s="84"/>
      <c r="P107" s="224">
        <f>O107*H107</f>
        <v>0</v>
      </c>
      <c r="Q107" s="224">
        <v>0</v>
      </c>
      <c r="R107" s="224">
        <f>Q107*H107</f>
        <v>0</v>
      </c>
      <c r="S107" s="224">
        <v>0</v>
      </c>
      <c r="T107" s="225">
        <f>S107*H107</f>
        <v>0</v>
      </c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R107" s="226" t="s">
        <v>164</v>
      </c>
      <c r="AT107" s="226" t="s">
        <v>160</v>
      </c>
      <c r="AU107" s="226" t="s">
        <v>79</v>
      </c>
      <c r="AY107" s="17" t="s">
        <v>157</v>
      </c>
      <c r="BE107" s="227">
        <f>IF(N107="základní",J107,0)</f>
        <v>0</v>
      </c>
      <c r="BF107" s="227">
        <f>IF(N107="snížená",J107,0)</f>
        <v>0</v>
      </c>
      <c r="BG107" s="227">
        <f>IF(N107="zákl. přenesená",J107,0)</f>
        <v>0</v>
      </c>
      <c r="BH107" s="227">
        <f>IF(N107="sníž. přenesená",J107,0)</f>
        <v>0</v>
      </c>
      <c r="BI107" s="227">
        <f>IF(N107="nulová",J107,0)</f>
        <v>0</v>
      </c>
      <c r="BJ107" s="17" t="s">
        <v>77</v>
      </c>
      <c r="BK107" s="227">
        <f>ROUND(I107*H107,2)</f>
        <v>0</v>
      </c>
      <c r="BL107" s="17" t="s">
        <v>164</v>
      </c>
      <c r="BM107" s="226" t="s">
        <v>370</v>
      </c>
    </row>
    <row r="108" s="14" customFormat="1">
      <c r="A108" s="14"/>
      <c r="B108" s="239"/>
      <c r="C108" s="240"/>
      <c r="D108" s="230" t="s">
        <v>166</v>
      </c>
      <c r="E108" s="241" t="s">
        <v>19</v>
      </c>
      <c r="F108" s="242" t="s">
        <v>371</v>
      </c>
      <c r="G108" s="240"/>
      <c r="H108" s="243">
        <v>264</v>
      </c>
      <c r="I108" s="244"/>
      <c r="J108" s="240"/>
      <c r="K108" s="240"/>
      <c r="L108" s="245"/>
      <c r="M108" s="246"/>
      <c r="N108" s="247"/>
      <c r="O108" s="247"/>
      <c r="P108" s="247"/>
      <c r="Q108" s="247"/>
      <c r="R108" s="247"/>
      <c r="S108" s="247"/>
      <c r="T108" s="248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T108" s="249" t="s">
        <v>166</v>
      </c>
      <c r="AU108" s="249" t="s">
        <v>79</v>
      </c>
      <c r="AV108" s="14" t="s">
        <v>79</v>
      </c>
      <c r="AW108" s="14" t="s">
        <v>31</v>
      </c>
      <c r="AX108" s="14" t="s">
        <v>77</v>
      </c>
      <c r="AY108" s="249" t="s">
        <v>157</v>
      </c>
    </row>
    <row r="109" s="2" customFormat="1" ht="16.5" customHeight="1">
      <c r="A109" s="38"/>
      <c r="B109" s="39"/>
      <c r="C109" s="261" t="s">
        <v>193</v>
      </c>
      <c r="D109" s="261" t="s">
        <v>178</v>
      </c>
      <c r="E109" s="262" t="s">
        <v>179</v>
      </c>
      <c r="F109" s="263" t="s">
        <v>180</v>
      </c>
      <c r="G109" s="264" t="s">
        <v>181</v>
      </c>
      <c r="H109" s="265">
        <v>422.39999999999998</v>
      </c>
      <c r="I109" s="266"/>
      <c r="J109" s="267">
        <f>ROUND(I109*H109,2)</f>
        <v>0</v>
      </c>
      <c r="K109" s="268"/>
      <c r="L109" s="269"/>
      <c r="M109" s="270" t="s">
        <v>19</v>
      </c>
      <c r="N109" s="271" t="s">
        <v>41</v>
      </c>
      <c r="O109" s="84"/>
      <c r="P109" s="224">
        <f>O109*H109</f>
        <v>0</v>
      </c>
      <c r="Q109" s="224">
        <v>1</v>
      </c>
      <c r="R109" s="224">
        <f>Q109*H109</f>
        <v>0</v>
      </c>
      <c r="S109" s="224">
        <v>0</v>
      </c>
      <c r="T109" s="225">
        <f>S109*H109</f>
        <v>0</v>
      </c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R109" s="226" t="s">
        <v>182</v>
      </c>
      <c r="AT109" s="226" t="s">
        <v>178</v>
      </c>
      <c r="AU109" s="226" t="s">
        <v>79</v>
      </c>
      <c r="AY109" s="17" t="s">
        <v>157</v>
      </c>
      <c r="BE109" s="227">
        <f>IF(N109="základní",J109,0)</f>
        <v>0</v>
      </c>
      <c r="BF109" s="227">
        <f>IF(N109="snížená",J109,0)</f>
        <v>0</v>
      </c>
      <c r="BG109" s="227">
        <f>IF(N109="zákl. přenesená",J109,0)</f>
        <v>0</v>
      </c>
      <c r="BH109" s="227">
        <f>IF(N109="sníž. přenesená",J109,0)</f>
        <v>0</v>
      </c>
      <c r="BI109" s="227">
        <f>IF(N109="nulová",J109,0)</f>
        <v>0</v>
      </c>
      <c r="BJ109" s="17" t="s">
        <v>77</v>
      </c>
      <c r="BK109" s="227">
        <f>ROUND(I109*H109,2)</f>
        <v>0</v>
      </c>
      <c r="BL109" s="17" t="s">
        <v>164</v>
      </c>
      <c r="BM109" s="226" t="s">
        <v>372</v>
      </c>
    </row>
    <row r="110" s="14" customFormat="1">
      <c r="A110" s="14"/>
      <c r="B110" s="239"/>
      <c r="C110" s="240"/>
      <c r="D110" s="230" t="s">
        <v>166</v>
      </c>
      <c r="E110" s="241" t="s">
        <v>19</v>
      </c>
      <c r="F110" s="242" t="s">
        <v>373</v>
      </c>
      <c r="G110" s="240"/>
      <c r="H110" s="243">
        <v>422.39999999999998</v>
      </c>
      <c r="I110" s="244"/>
      <c r="J110" s="240"/>
      <c r="K110" s="240"/>
      <c r="L110" s="245"/>
      <c r="M110" s="246"/>
      <c r="N110" s="247"/>
      <c r="O110" s="247"/>
      <c r="P110" s="247"/>
      <c r="Q110" s="247"/>
      <c r="R110" s="247"/>
      <c r="S110" s="247"/>
      <c r="T110" s="248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T110" s="249" t="s">
        <v>166</v>
      </c>
      <c r="AU110" s="249" t="s">
        <v>79</v>
      </c>
      <c r="AV110" s="14" t="s">
        <v>79</v>
      </c>
      <c r="AW110" s="14" t="s">
        <v>31</v>
      </c>
      <c r="AX110" s="14" t="s">
        <v>77</v>
      </c>
      <c r="AY110" s="249" t="s">
        <v>157</v>
      </c>
    </row>
    <row r="111" s="2" customFormat="1" ht="78" customHeight="1">
      <c r="A111" s="38"/>
      <c r="B111" s="39"/>
      <c r="C111" s="214" t="s">
        <v>182</v>
      </c>
      <c r="D111" s="214" t="s">
        <v>160</v>
      </c>
      <c r="E111" s="215" t="s">
        <v>185</v>
      </c>
      <c r="F111" s="216" t="s">
        <v>186</v>
      </c>
      <c r="G111" s="217" t="s">
        <v>181</v>
      </c>
      <c r="H111" s="218">
        <v>422.39999999999998</v>
      </c>
      <c r="I111" s="219"/>
      <c r="J111" s="220">
        <f>ROUND(I111*H111,2)</f>
        <v>0</v>
      </c>
      <c r="K111" s="221"/>
      <c r="L111" s="44"/>
      <c r="M111" s="222" t="s">
        <v>19</v>
      </c>
      <c r="N111" s="223" t="s">
        <v>41</v>
      </c>
      <c r="O111" s="84"/>
      <c r="P111" s="224">
        <f>O111*H111</f>
        <v>0</v>
      </c>
      <c r="Q111" s="224">
        <v>0</v>
      </c>
      <c r="R111" s="224">
        <f>Q111*H111</f>
        <v>0</v>
      </c>
      <c r="S111" s="224">
        <v>0</v>
      </c>
      <c r="T111" s="225">
        <f>S111*H111</f>
        <v>0</v>
      </c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R111" s="226" t="s">
        <v>164</v>
      </c>
      <c r="AT111" s="226" t="s">
        <v>160</v>
      </c>
      <c r="AU111" s="226" t="s">
        <v>79</v>
      </c>
      <c r="AY111" s="17" t="s">
        <v>157</v>
      </c>
      <c r="BE111" s="227">
        <f>IF(N111="základní",J111,0)</f>
        <v>0</v>
      </c>
      <c r="BF111" s="227">
        <f>IF(N111="snížená",J111,0)</f>
        <v>0</v>
      </c>
      <c r="BG111" s="227">
        <f>IF(N111="zákl. přenesená",J111,0)</f>
        <v>0</v>
      </c>
      <c r="BH111" s="227">
        <f>IF(N111="sníž. přenesená",J111,0)</f>
        <v>0</v>
      </c>
      <c r="BI111" s="227">
        <f>IF(N111="nulová",J111,0)</f>
        <v>0</v>
      </c>
      <c r="BJ111" s="17" t="s">
        <v>77</v>
      </c>
      <c r="BK111" s="227">
        <f>ROUND(I111*H111,2)</f>
        <v>0</v>
      </c>
      <c r="BL111" s="17" t="s">
        <v>164</v>
      </c>
      <c r="BM111" s="226" t="s">
        <v>374</v>
      </c>
    </row>
    <row r="112" s="14" customFormat="1">
      <c r="A112" s="14"/>
      <c r="B112" s="239"/>
      <c r="C112" s="240"/>
      <c r="D112" s="230" t="s">
        <v>166</v>
      </c>
      <c r="E112" s="241" t="s">
        <v>19</v>
      </c>
      <c r="F112" s="242" t="s">
        <v>375</v>
      </c>
      <c r="G112" s="240"/>
      <c r="H112" s="243">
        <v>422.39999999999998</v>
      </c>
      <c r="I112" s="244"/>
      <c r="J112" s="240"/>
      <c r="K112" s="240"/>
      <c r="L112" s="245"/>
      <c r="M112" s="246"/>
      <c r="N112" s="247"/>
      <c r="O112" s="247"/>
      <c r="P112" s="247"/>
      <c r="Q112" s="247"/>
      <c r="R112" s="247"/>
      <c r="S112" s="247"/>
      <c r="T112" s="248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T112" s="249" t="s">
        <v>166</v>
      </c>
      <c r="AU112" s="249" t="s">
        <v>79</v>
      </c>
      <c r="AV112" s="14" t="s">
        <v>79</v>
      </c>
      <c r="AW112" s="14" t="s">
        <v>31</v>
      </c>
      <c r="AX112" s="14" t="s">
        <v>77</v>
      </c>
      <c r="AY112" s="249" t="s">
        <v>157</v>
      </c>
    </row>
    <row r="113" s="2" customFormat="1" ht="33" customHeight="1">
      <c r="A113" s="38"/>
      <c r="B113" s="39"/>
      <c r="C113" s="214" t="s">
        <v>201</v>
      </c>
      <c r="D113" s="214" t="s">
        <v>160</v>
      </c>
      <c r="E113" s="215" t="s">
        <v>189</v>
      </c>
      <c r="F113" s="216" t="s">
        <v>190</v>
      </c>
      <c r="G113" s="217" t="s">
        <v>191</v>
      </c>
      <c r="H113" s="218">
        <v>50</v>
      </c>
      <c r="I113" s="219"/>
      <c r="J113" s="220">
        <f>ROUND(I113*H113,2)</f>
        <v>0</v>
      </c>
      <c r="K113" s="221"/>
      <c r="L113" s="44"/>
      <c r="M113" s="222" t="s">
        <v>19</v>
      </c>
      <c r="N113" s="223" t="s">
        <v>41</v>
      </c>
      <c r="O113" s="84"/>
      <c r="P113" s="224">
        <f>O113*H113</f>
        <v>0</v>
      </c>
      <c r="Q113" s="224">
        <v>0</v>
      </c>
      <c r="R113" s="224">
        <f>Q113*H113</f>
        <v>0</v>
      </c>
      <c r="S113" s="224">
        <v>0</v>
      </c>
      <c r="T113" s="225">
        <f>S113*H113</f>
        <v>0</v>
      </c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R113" s="226" t="s">
        <v>164</v>
      </c>
      <c r="AT113" s="226" t="s">
        <v>160</v>
      </c>
      <c r="AU113" s="226" t="s">
        <v>79</v>
      </c>
      <c r="AY113" s="17" t="s">
        <v>157</v>
      </c>
      <c r="BE113" s="227">
        <f>IF(N113="základní",J113,0)</f>
        <v>0</v>
      </c>
      <c r="BF113" s="227">
        <f>IF(N113="snížená",J113,0)</f>
        <v>0</v>
      </c>
      <c r="BG113" s="227">
        <f>IF(N113="zákl. přenesená",J113,0)</f>
        <v>0</v>
      </c>
      <c r="BH113" s="227">
        <f>IF(N113="sníž. přenesená",J113,0)</f>
        <v>0</v>
      </c>
      <c r="BI113" s="227">
        <f>IF(N113="nulová",J113,0)</f>
        <v>0</v>
      </c>
      <c r="BJ113" s="17" t="s">
        <v>77</v>
      </c>
      <c r="BK113" s="227">
        <f>ROUND(I113*H113,2)</f>
        <v>0</v>
      </c>
      <c r="BL113" s="17" t="s">
        <v>164</v>
      </c>
      <c r="BM113" s="226" t="s">
        <v>376</v>
      </c>
    </row>
    <row r="114" s="2" customFormat="1" ht="33" customHeight="1">
      <c r="A114" s="38"/>
      <c r="B114" s="39"/>
      <c r="C114" s="214" t="s">
        <v>111</v>
      </c>
      <c r="D114" s="214" t="s">
        <v>160</v>
      </c>
      <c r="E114" s="215" t="s">
        <v>377</v>
      </c>
      <c r="F114" s="216" t="s">
        <v>378</v>
      </c>
      <c r="G114" s="217" t="s">
        <v>191</v>
      </c>
      <c r="H114" s="218">
        <v>120</v>
      </c>
      <c r="I114" s="219"/>
      <c r="J114" s="220">
        <f>ROUND(I114*H114,2)</f>
        <v>0</v>
      </c>
      <c r="K114" s="221"/>
      <c r="L114" s="44"/>
      <c r="M114" s="222" t="s">
        <v>19</v>
      </c>
      <c r="N114" s="223" t="s">
        <v>41</v>
      </c>
      <c r="O114" s="84"/>
      <c r="P114" s="224">
        <f>O114*H114</f>
        <v>0</v>
      </c>
      <c r="Q114" s="224">
        <v>0</v>
      </c>
      <c r="R114" s="224">
        <f>Q114*H114</f>
        <v>0</v>
      </c>
      <c r="S114" s="224">
        <v>0</v>
      </c>
      <c r="T114" s="225">
        <f>S114*H114</f>
        <v>0</v>
      </c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R114" s="226" t="s">
        <v>164</v>
      </c>
      <c r="AT114" s="226" t="s">
        <v>160</v>
      </c>
      <c r="AU114" s="226" t="s">
        <v>79</v>
      </c>
      <c r="AY114" s="17" t="s">
        <v>157</v>
      </c>
      <c r="BE114" s="227">
        <f>IF(N114="základní",J114,0)</f>
        <v>0</v>
      </c>
      <c r="BF114" s="227">
        <f>IF(N114="snížená",J114,0)</f>
        <v>0</v>
      </c>
      <c r="BG114" s="227">
        <f>IF(N114="zákl. přenesená",J114,0)</f>
        <v>0</v>
      </c>
      <c r="BH114" s="227">
        <f>IF(N114="sníž. přenesená",J114,0)</f>
        <v>0</v>
      </c>
      <c r="BI114" s="227">
        <f>IF(N114="nulová",J114,0)</f>
        <v>0</v>
      </c>
      <c r="BJ114" s="17" t="s">
        <v>77</v>
      </c>
      <c r="BK114" s="227">
        <f>ROUND(I114*H114,2)</f>
        <v>0</v>
      </c>
      <c r="BL114" s="17" t="s">
        <v>164</v>
      </c>
      <c r="BM114" s="226" t="s">
        <v>379</v>
      </c>
    </row>
    <row r="115" s="2" customFormat="1" ht="21.75" customHeight="1">
      <c r="A115" s="38"/>
      <c r="B115" s="39"/>
      <c r="C115" s="214" t="s">
        <v>209</v>
      </c>
      <c r="D115" s="214" t="s">
        <v>160</v>
      </c>
      <c r="E115" s="215" t="s">
        <v>202</v>
      </c>
      <c r="F115" s="216" t="s">
        <v>203</v>
      </c>
      <c r="G115" s="217" t="s">
        <v>191</v>
      </c>
      <c r="H115" s="218">
        <v>2.3999999999999999</v>
      </c>
      <c r="I115" s="219"/>
      <c r="J115" s="220">
        <f>ROUND(I115*H115,2)</f>
        <v>0</v>
      </c>
      <c r="K115" s="221"/>
      <c r="L115" s="44"/>
      <c r="M115" s="222" t="s">
        <v>19</v>
      </c>
      <c r="N115" s="223" t="s">
        <v>41</v>
      </c>
      <c r="O115" s="84"/>
      <c r="P115" s="224">
        <f>O115*H115</f>
        <v>0</v>
      </c>
      <c r="Q115" s="224">
        <v>0</v>
      </c>
      <c r="R115" s="224">
        <f>Q115*H115</f>
        <v>0</v>
      </c>
      <c r="S115" s="224">
        <v>0</v>
      </c>
      <c r="T115" s="225">
        <f>S115*H115</f>
        <v>0</v>
      </c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R115" s="226" t="s">
        <v>164</v>
      </c>
      <c r="AT115" s="226" t="s">
        <v>160</v>
      </c>
      <c r="AU115" s="226" t="s">
        <v>79</v>
      </c>
      <c r="AY115" s="17" t="s">
        <v>157</v>
      </c>
      <c r="BE115" s="227">
        <f>IF(N115="základní",J115,0)</f>
        <v>0</v>
      </c>
      <c r="BF115" s="227">
        <f>IF(N115="snížená",J115,0)</f>
        <v>0</v>
      </c>
      <c r="BG115" s="227">
        <f>IF(N115="zákl. přenesená",J115,0)</f>
        <v>0</v>
      </c>
      <c r="BH115" s="227">
        <f>IF(N115="sníž. přenesená",J115,0)</f>
        <v>0</v>
      </c>
      <c r="BI115" s="227">
        <f>IF(N115="nulová",J115,0)</f>
        <v>0</v>
      </c>
      <c r="BJ115" s="17" t="s">
        <v>77</v>
      </c>
      <c r="BK115" s="227">
        <f>ROUND(I115*H115,2)</f>
        <v>0</v>
      </c>
      <c r="BL115" s="17" t="s">
        <v>164</v>
      </c>
      <c r="BM115" s="226" t="s">
        <v>380</v>
      </c>
    </row>
    <row r="116" s="13" customFormat="1">
      <c r="A116" s="13"/>
      <c r="B116" s="228"/>
      <c r="C116" s="229"/>
      <c r="D116" s="230" t="s">
        <v>166</v>
      </c>
      <c r="E116" s="231" t="s">
        <v>19</v>
      </c>
      <c r="F116" s="232" t="s">
        <v>381</v>
      </c>
      <c r="G116" s="229"/>
      <c r="H116" s="231" t="s">
        <v>19</v>
      </c>
      <c r="I116" s="233"/>
      <c r="J116" s="229"/>
      <c r="K116" s="229"/>
      <c r="L116" s="234"/>
      <c r="M116" s="235"/>
      <c r="N116" s="236"/>
      <c r="O116" s="236"/>
      <c r="P116" s="236"/>
      <c r="Q116" s="236"/>
      <c r="R116" s="236"/>
      <c r="S116" s="236"/>
      <c r="T116" s="237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38" t="s">
        <v>166</v>
      </c>
      <c r="AU116" s="238" t="s">
        <v>79</v>
      </c>
      <c r="AV116" s="13" t="s">
        <v>77</v>
      </c>
      <c r="AW116" s="13" t="s">
        <v>31</v>
      </c>
      <c r="AX116" s="13" t="s">
        <v>70</v>
      </c>
      <c r="AY116" s="238" t="s">
        <v>157</v>
      </c>
    </row>
    <row r="117" s="14" customFormat="1">
      <c r="A117" s="14"/>
      <c r="B117" s="239"/>
      <c r="C117" s="240"/>
      <c r="D117" s="230" t="s">
        <v>166</v>
      </c>
      <c r="E117" s="241" t="s">
        <v>19</v>
      </c>
      <c r="F117" s="242" t="s">
        <v>382</v>
      </c>
      <c r="G117" s="240"/>
      <c r="H117" s="243">
        <v>2.3999999999999999</v>
      </c>
      <c r="I117" s="244"/>
      <c r="J117" s="240"/>
      <c r="K117" s="240"/>
      <c r="L117" s="245"/>
      <c r="M117" s="246"/>
      <c r="N117" s="247"/>
      <c r="O117" s="247"/>
      <c r="P117" s="247"/>
      <c r="Q117" s="247"/>
      <c r="R117" s="247"/>
      <c r="S117" s="247"/>
      <c r="T117" s="248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T117" s="249" t="s">
        <v>166</v>
      </c>
      <c r="AU117" s="249" t="s">
        <v>79</v>
      </c>
      <c r="AV117" s="14" t="s">
        <v>79</v>
      </c>
      <c r="AW117" s="14" t="s">
        <v>31</v>
      </c>
      <c r="AX117" s="14" t="s">
        <v>77</v>
      </c>
      <c r="AY117" s="249" t="s">
        <v>157</v>
      </c>
    </row>
    <row r="118" s="2" customFormat="1" ht="33" customHeight="1">
      <c r="A118" s="38"/>
      <c r="B118" s="39"/>
      <c r="C118" s="214" t="s">
        <v>216</v>
      </c>
      <c r="D118" s="214" t="s">
        <v>160</v>
      </c>
      <c r="E118" s="215" t="s">
        <v>206</v>
      </c>
      <c r="F118" s="216" t="s">
        <v>207</v>
      </c>
      <c r="G118" s="217" t="s">
        <v>191</v>
      </c>
      <c r="H118" s="218">
        <v>2.3999999999999999</v>
      </c>
      <c r="I118" s="219"/>
      <c r="J118" s="220">
        <f>ROUND(I118*H118,2)</f>
        <v>0</v>
      </c>
      <c r="K118" s="221"/>
      <c r="L118" s="44"/>
      <c r="M118" s="222" t="s">
        <v>19</v>
      </c>
      <c r="N118" s="223" t="s">
        <v>41</v>
      </c>
      <c r="O118" s="84"/>
      <c r="P118" s="224">
        <f>O118*H118</f>
        <v>0</v>
      </c>
      <c r="Q118" s="224">
        <v>0</v>
      </c>
      <c r="R118" s="224">
        <f>Q118*H118</f>
        <v>0</v>
      </c>
      <c r="S118" s="224">
        <v>0</v>
      </c>
      <c r="T118" s="225">
        <f>S118*H118</f>
        <v>0</v>
      </c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R118" s="226" t="s">
        <v>164</v>
      </c>
      <c r="AT118" s="226" t="s">
        <v>160</v>
      </c>
      <c r="AU118" s="226" t="s">
        <v>79</v>
      </c>
      <c r="AY118" s="17" t="s">
        <v>157</v>
      </c>
      <c r="BE118" s="227">
        <f>IF(N118="základní",J118,0)</f>
        <v>0</v>
      </c>
      <c r="BF118" s="227">
        <f>IF(N118="snížená",J118,0)</f>
        <v>0</v>
      </c>
      <c r="BG118" s="227">
        <f>IF(N118="zákl. přenesená",J118,0)</f>
        <v>0</v>
      </c>
      <c r="BH118" s="227">
        <f>IF(N118="sníž. přenesená",J118,0)</f>
        <v>0</v>
      </c>
      <c r="BI118" s="227">
        <f>IF(N118="nulová",J118,0)</f>
        <v>0</v>
      </c>
      <c r="BJ118" s="17" t="s">
        <v>77</v>
      </c>
      <c r="BK118" s="227">
        <f>ROUND(I118*H118,2)</f>
        <v>0</v>
      </c>
      <c r="BL118" s="17" t="s">
        <v>164</v>
      </c>
      <c r="BM118" s="226" t="s">
        <v>383</v>
      </c>
    </row>
    <row r="119" s="13" customFormat="1">
      <c r="A119" s="13"/>
      <c r="B119" s="228"/>
      <c r="C119" s="229"/>
      <c r="D119" s="230" t="s">
        <v>166</v>
      </c>
      <c r="E119" s="231" t="s">
        <v>19</v>
      </c>
      <c r="F119" s="232" t="s">
        <v>381</v>
      </c>
      <c r="G119" s="229"/>
      <c r="H119" s="231" t="s">
        <v>19</v>
      </c>
      <c r="I119" s="233"/>
      <c r="J119" s="229"/>
      <c r="K119" s="229"/>
      <c r="L119" s="234"/>
      <c r="M119" s="235"/>
      <c r="N119" s="236"/>
      <c r="O119" s="236"/>
      <c r="P119" s="236"/>
      <c r="Q119" s="236"/>
      <c r="R119" s="236"/>
      <c r="S119" s="236"/>
      <c r="T119" s="237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38" t="s">
        <v>166</v>
      </c>
      <c r="AU119" s="238" t="s">
        <v>79</v>
      </c>
      <c r="AV119" s="13" t="s">
        <v>77</v>
      </c>
      <c r="AW119" s="13" t="s">
        <v>31</v>
      </c>
      <c r="AX119" s="13" t="s">
        <v>70</v>
      </c>
      <c r="AY119" s="238" t="s">
        <v>157</v>
      </c>
    </row>
    <row r="120" s="14" customFormat="1">
      <c r="A120" s="14"/>
      <c r="B120" s="239"/>
      <c r="C120" s="240"/>
      <c r="D120" s="230" t="s">
        <v>166</v>
      </c>
      <c r="E120" s="241" t="s">
        <v>19</v>
      </c>
      <c r="F120" s="242" t="s">
        <v>382</v>
      </c>
      <c r="G120" s="240"/>
      <c r="H120" s="243">
        <v>2.3999999999999999</v>
      </c>
      <c r="I120" s="244"/>
      <c r="J120" s="240"/>
      <c r="K120" s="240"/>
      <c r="L120" s="245"/>
      <c r="M120" s="246"/>
      <c r="N120" s="247"/>
      <c r="O120" s="247"/>
      <c r="P120" s="247"/>
      <c r="Q120" s="247"/>
      <c r="R120" s="247"/>
      <c r="S120" s="247"/>
      <c r="T120" s="248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T120" s="249" t="s">
        <v>166</v>
      </c>
      <c r="AU120" s="249" t="s">
        <v>79</v>
      </c>
      <c r="AV120" s="14" t="s">
        <v>79</v>
      </c>
      <c r="AW120" s="14" t="s">
        <v>31</v>
      </c>
      <c r="AX120" s="14" t="s">
        <v>77</v>
      </c>
      <c r="AY120" s="249" t="s">
        <v>157</v>
      </c>
    </row>
    <row r="121" s="2" customFormat="1" ht="33" customHeight="1">
      <c r="A121" s="38"/>
      <c r="B121" s="39"/>
      <c r="C121" s="214" t="s">
        <v>220</v>
      </c>
      <c r="D121" s="214" t="s">
        <v>160</v>
      </c>
      <c r="E121" s="215" t="s">
        <v>384</v>
      </c>
      <c r="F121" s="216" t="s">
        <v>385</v>
      </c>
      <c r="G121" s="217" t="s">
        <v>191</v>
      </c>
      <c r="H121" s="218">
        <v>2.3999999999999999</v>
      </c>
      <c r="I121" s="219"/>
      <c r="J121" s="220">
        <f>ROUND(I121*H121,2)</f>
        <v>0</v>
      </c>
      <c r="K121" s="221"/>
      <c r="L121" s="44"/>
      <c r="M121" s="222" t="s">
        <v>19</v>
      </c>
      <c r="N121" s="223" t="s">
        <v>41</v>
      </c>
      <c r="O121" s="84"/>
      <c r="P121" s="224">
        <f>O121*H121</f>
        <v>0</v>
      </c>
      <c r="Q121" s="224">
        <v>0</v>
      </c>
      <c r="R121" s="224">
        <f>Q121*H121</f>
        <v>0</v>
      </c>
      <c r="S121" s="224">
        <v>0</v>
      </c>
      <c r="T121" s="225">
        <f>S121*H121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R121" s="226" t="s">
        <v>164</v>
      </c>
      <c r="AT121" s="226" t="s">
        <v>160</v>
      </c>
      <c r="AU121" s="226" t="s">
        <v>79</v>
      </c>
      <c r="AY121" s="17" t="s">
        <v>157</v>
      </c>
      <c r="BE121" s="227">
        <f>IF(N121="základní",J121,0)</f>
        <v>0</v>
      </c>
      <c r="BF121" s="227">
        <f>IF(N121="snížená",J121,0)</f>
        <v>0</v>
      </c>
      <c r="BG121" s="227">
        <f>IF(N121="zákl. přenesená",J121,0)</f>
        <v>0</v>
      </c>
      <c r="BH121" s="227">
        <f>IF(N121="sníž. přenesená",J121,0)</f>
        <v>0</v>
      </c>
      <c r="BI121" s="227">
        <f>IF(N121="nulová",J121,0)</f>
        <v>0</v>
      </c>
      <c r="BJ121" s="17" t="s">
        <v>77</v>
      </c>
      <c r="BK121" s="227">
        <f>ROUND(I121*H121,2)</f>
        <v>0</v>
      </c>
      <c r="BL121" s="17" t="s">
        <v>164</v>
      </c>
      <c r="BM121" s="226" t="s">
        <v>386</v>
      </c>
    </row>
    <row r="122" s="13" customFormat="1">
      <c r="A122" s="13"/>
      <c r="B122" s="228"/>
      <c r="C122" s="229"/>
      <c r="D122" s="230" t="s">
        <v>166</v>
      </c>
      <c r="E122" s="231" t="s">
        <v>19</v>
      </c>
      <c r="F122" s="232" t="s">
        <v>387</v>
      </c>
      <c r="G122" s="229"/>
      <c r="H122" s="231" t="s">
        <v>19</v>
      </c>
      <c r="I122" s="233"/>
      <c r="J122" s="229"/>
      <c r="K122" s="229"/>
      <c r="L122" s="234"/>
      <c r="M122" s="235"/>
      <c r="N122" s="236"/>
      <c r="O122" s="236"/>
      <c r="P122" s="236"/>
      <c r="Q122" s="236"/>
      <c r="R122" s="236"/>
      <c r="S122" s="236"/>
      <c r="T122" s="237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38" t="s">
        <v>166</v>
      </c>
      <c r="AU122" s="238" t="s">
        <v>79</v>
      </c>
      <c r="AV122" s="13" t="s">
        <v>77</v>
      </c>
      <c r="AW122" s="13" t="s">
        <v>31</v>
      </c>
      <c r="AX122" s="13" t="s">
        <v>70</v>
      </c>
      <c r="AY122" s="238" t="s">
        <v>157</v>
      </c>
    </row>
    <row r="123" s="14" customFormat="1">
      <c r="A123" s="14"/>
      <c r="B123" s="239"/>
      <c r="C123" s="240"/>
      <c r="D123" s="230" t="s">
        <v>166</v>
      </c>
      <c r="E123" s="241" t="s">
        <v>19</v>
      </c>
      <c r="F123" s="242" t="s">
        <v>382</v>
      </c>
      <c r="G123" s="240"/>
      <c r="H123" s="243">
        <v>2.3999999999999999</v>
      </c>
      <c r="I123" s="244"/>
      <c r="J123" s="240"/>
      <c r="K123" s="240"/>
      <c r="L123" s="245"/>
      <c r="M123" s="246"/>
      <c r="N123" s="247"/>
      <c r="O123" s="247"/>
      <c r="P123" s="247"/>
      <c r="Q123" s="247"/>
      <c r="R123" s="247"/>
      <c r="S123" s="247"/>
      <c r="T123" s="248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249" t="s">
        <v>166</v>
      </c>
      <c r="AU123" s="249" t="s">
        <v>79</v>
      </c>
      <c r="AV123" s="14" t="s">
        <v>79</v>
      </c>
      <c r="AW123" s="14" t="s">
        <v>31</v>
      </c>
      <c r="AX123" s="14" t="s">
        <v>77</v>
      </c>
      <c r="AY123" s="249" t="s">
        <v>157</v>
      </c>
    </row>
    <row r="124" s="2" customFormat="1" ht="33" customHeight="1">
      <c r="A124" s="38"/>
      <c r="B124" s="39"/>
      <c r="C124" s="214" t="s">
        <v>224</v>
      </c>
      <c r="D124" s="214" t="s">
        <v>160</v>
      </c>
      <c r="E124" s="215" t="s">
        <v>388</v>
      </c>
      <c r="F124" s="216" t="s">
        <v>389</v>
      </c>
      <c r="G124" s="217" t="s">
        <v>191</v>
      </c>
      <c r="H124" s="218">
        <v>2.3999999999999999</v>
      </c>
      <c r="I124" s="219"/>
      <c r="J124" s="220">
        <f>ROUND(I124*H124,2)</f>
        <v>0</v>
      </c>
      <c r="K124" s="221"/>
      <c r="L124" s="44"/>
      <c r="M124" s="222" t="s">
        <v>19</v>
      </c>
      <c r="N124" s="223" t="s">
        <v>41</v>
      </c>
      <c r="O124" s="84"/>
      <c r="P124" s="224">
        <f>O124*H124</f>
        <v>0</v>
      </c>
      <c r="Q124" s="224">
        <v>0</v>
      </c>
      <c r="R124" s="224">
        <f>Q124*H124</f>
        <v>0</v>
      </c>
      <c r="S124" s="224">
        <v>0</v>
      </c>
      <c r="T124" s="225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26" t="s">
        <v>164</v>
      </c>
      <c r="AT124" s="226" t="s">
        <v>160</v>
      </c>
      <c r="AU124" s="226" t="s">
        <v>79</v>
      </c>
      <c r="AY124" s="17" t="s">
        <v>157</v>
      </c>
      <c r="BE124" s="227">
        <f>IF(N124="základní",J124,0)</f>
        <v>0</v>
      </c>
      <c r="BF124" s="227">
        <f>IF(N124="snížená",J124,0)</f>
        <v>0</v>
      </c>
      <c r="BG124" s="227">
        <f>IF(N124="zákl. přenesená",J124,0)</f>
        <v>0</v>
      </c>
      <c r="BH124" s="227">
        <f>IF(N124="sníž. přenesená",J124,0)</f>
        <v>0</v>
      </c>
      <c r="BI124" s="227">
        <f>IF(N124="nulová",J124,0)</f>
        <v>0</v>
      </c>
      <c r="BJ124" s="17" t="s">
        <v>77</v>
      </c>
      <c r="BK124" s="227">
        <f>ROUND(I124*H124,2)</f>
        <v>0</v>
      </c>
      <c r="BL124" s="17" t="s">
        <v>164</v>
      </c>
      <c r="BM124" s="226" t="s">
        <v>390</v>
      </c>
    </row>
    <row r="125" s="13" customFormat="1">
      <c r="A125" s="13"/>
      <c r="B125" s="228"/>
      <c r="C125" s="229"/>
      <c r="D125" s="230" t="s">
        <v>166</v>
      </c>
      <c r="E125" s="231" t="s">
        <v>19</v>
      </c>
      <c r="F125" s="232" t="s">
        <v>387</v>
      </c>
      <c r="G125" s="229"/>
      <c r="H125" s="231" t="s">
        <v>19</v>
      </c>
      <c r="I125" s="233"/>
      <c r="J125" s="229"/>
      <c r="K125" s="229"/>
      <c r="L125" s="234"/>
      <c r="M125" s="235"/>
      <c r="N125" s="236"/>
      <c r="O125" s="236"/>
      <c r="P125" s="236"/>
      <c r="Q125" s="236"/>
      <c r="R125" s="236"/>
      <c r="S125" s="236"/>
      <c r="T125" s="237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38" t="s">
        <v>166</v>
      </c>
      <c r="AU125" s="238" t="s">
        <v>79</v>
      </c>
      <c r="AV125" s="13" t="s">
        <v>77</v>
      </c>
      <c r="AW125" s="13" t="s">
        <v>31</v>
      </c>
      <c r="AX125" s="13" t="s">
        <v>70</v>
      </c>
      <c r="AY125" s="238" t="s">
        <v>157</v>
      </c>
    </row>
    <row r="126" s="14" customFormat="1">
      <c r="A126" s="14"/>
      <c r="B126" s="239"/>
      <c r="C126" s="240"/>
      <c r="D126" s="230" t="s">
        <v>166</v>
      </c>
      <c r="E126" s="241" t="s">
        <v>19</v>
      </c>
      <c r="F126" s="242" t="s">
        <v>382</v>
      </c>
      <c r="G126" s="240"/>
      <c r="H126" s="243">
        <v>2.3999999999999999</v>
      </c>
      <c r="I126" s="244"/>
      <c r="J126" s="240"/>
      <c r="K126" s="240"/>
      <c r="L126" s="245"/>
      <c r="M126" s="272"/>
      <c r="N126" s="273"/>
      <c r="O126" s="273"/>
      <c r="P126" s="273"/>
      <c r="Q126" s="273"/>
      <c r="R126" s="273"/>
      <c r="S126" s="273"/>
      <c r="T126" s="274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49" t="s">
        <v>166</v>
      </c>
      <c r="AU126" s="249" t="s">
        <v>79</v>
      </c>
      <c r="AV126" s="14" t="s">
        <v>79</v>
      </c>
      <c r="AW126" s="14" t="s">
        <v>31</v>
      </c>
      <c r="AX126" s="14" t="s">
        <v>77</v>
      </c>
      <c r="AY126" s="249" t="s">
        <v>157</v>
      </c>
    </row>
    <row r="127" s="2" customFormat="1" ht="6.96" customHeight="1">
      <c r="A127" s="38"/>
      <c r="B127" s="59"/>
      <c r="C127" s="60"/>
      <c r="D127" s="60"/>
      <c r="E127" s="60"/>
      <c r="F127" s="60"/>
      <c r="G127" s="60"/>
      <c r="H127" s="60"/>
      <c r="I127" s="60"/>
      <c r="J127" s="60"/>
      <c r="K127" s="60"/>
      <c r="L127" s="44"/>
      <c r="M127" s="38"/>
      <c r="O127" s="38"/>
      <c r="P127" s="38"/>
      <c r="Q127" s="38"/>
      <c r="R127" s="38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</row>
  </sheetData>
  <mergeCells count="15">
    <mergeCell ref="E7:H7"/>
    <mergeCell ref="E11:H11"/>
    <mergeCell ref="E9:H9"/>
    <mergeCell ref="E13:H13"/>
    <mergeCell ref="E22:H22"/>
    <mergeCell ref="E31:H31"/>
    <mergeCell ref="E52:H52"/>
    <mergeCell ref="E56:H56"/>
    <mergeCell ref="E54:H54"/>
    <mergeCell ref="E58:H58"/>
    <mergeCell ref="E79:H79"/>
    <mergeCell ref="E83:H83"/>
    <mergeCell ref="E81:H81"/>
    <mergeCell ref="E85:H85"/>
    <mergeCell ref="L2:V2"/>
  </mergeCells>
  <pageMargins left="0.39375" right="0.39375" top="0.39375" bottom="0.39375" header="0" footer="0"/>
  <pageSetup orientation="landscape" blackAndWhite="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101</v>
      </c>
    </row>
    <row r="3" s="1" customFormat="1" ht="6.96" customHeight="1">
      <c r="B3" s="138"/>
      <c r="C3" s="139"/>
      <c r="D3" s="139"/>
      <c r="E3" s="139"/>
      <c r="F3" s="139"/>
      <c r="G3" s="139"/>
      <c r="H3" s="139"/>
      <c r="I3" s="139"/>
      <c r="J3" s="139"/>
      <c r="K3" s="139"/>
      <c r="L3" s="20"/>
      <c r="AT3" s="17" t="s">
        <v>79</v>
      </c>
    </row>
    <row r="4" s="1" customFormat="1" ht="24.96" customHeight="1">
      <c r="B4" s="20"/>
      <c r="D4" s="140" t="s">
        <v>129</v>
      </c>
      <c r="L4" s="20"/>
      <c r="M4" s="14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2" t="s">
        <v>16</v>
      </c>
      <c r="L6" s="20"/>
    </row>
    <row r="7" s="1" customFormat="1" ht="16.5" customHeight="1">
      <c r="B7" s="20"/>
      <c r="E7" s="143">
        <f>'Rekapitulace stavby'!K6</f>
        <v>0</v>
      </c>
      <c r="F7" s="142"/>
      <c r="G7" s="142"/>
      <c r="H7" s="142"/>
      <c r="L7" s="20"/>
    </row>
    <row r="8">
      <c r="B8" s="20"/>
      <c r="D8" s="142" t="s">
        <v>130</v>
      </c>
      <c r="L8" s="20"/>
    </row>
    <row r="9" s="1" customFormat="1" ht="16.5" customHeight="1">
      <c r="B9" s="20"/>
      <c r="E9" s="143" t="s">
        <v>131</v>
      </c>
      <c r="F9" s="1"/>
      <c r="G9" s="1"/>
      <c r="H9" s="1"/>
      <c r="L9" s="20"/>
    </row>
    <row r="10" s="1" customFormat="1" ht="12" customHeight="1">
      <c r="B10" s="20"/>
      <c r="D10" s="142" t="s">
        <v>132</v>
      </c>
      <c r="L10" s="20"/>
    </row>
    <row r="11" s="2" customFormat="1" ht="16.5" customHeight="1">
      <c r="A11" s="38"/>
      <c r="B11" s="44"/>
      <c r="C11" s="38"/>
      <c r="D11" s="38"/>
      <c r="E11" s="144" t="s">
        <v>133</v>
      </c>
      <c r="F11" s="38"/>
      <c r="G11" s="38"/>
      <c r="H11" s="38"/>
      <c r="I11" s="38"/>
      <c r="J11" s="38"/>
      <c r="K11" s="38"/>
      <c r="L11" s="145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2" t="s">
        <v>134</v>
      </c>
      <c r="E12" s="38"/>
      <c r="F12" s="38"/>
      <c r="G12" s="38"/>
      <c r="H12" s="38"/>
      <c r="I12" s="38"/>
      <c r="J12" s="38"/>
      <c r="K12" s="38"/>
      <c r="L12" s="145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6.5" customHeight="1">
      <c r="A13" s="38"/>
      <c r="B13" s="44"/>
      <c r="C13" s="38"/>
      <c r="D13" s="38"/>
      <c r="E13" s="146" t="s">
        <v>391</v>
      </c>
      <c r="F13" s="38"/>
      <c r="G13" s="38"/>
      <c r="H13" s="38"/>
      <c r="I13" s="38"/>
      <c r="J13" s="38"/>
      <c r="K13" s="38"/>
      <c r="L13" s="145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>
      <c r="A14" s="38"/>
      <c r="B14" s="44"/>
      <c r="C14" s="38"/>
      <c r="D14" s="38"/>
      <c r="E14" s="38"/>
      <c r="F14" s="38"/>
      <c r="G14" s="38"/>
      <c r="H14" s="38"/>
      <c r="I14" s="38"/>
      <c r="J14" s="38"/>
      <c r="K14" s="38"/>
      <c r="L14" s="145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2" customHeight="1">
      <c r="A15" s="38"/>
      <c r="B15" s="44"/>
      <c r="C15" s="38"/>
      <c r="D15" s="142" t="s">
        <v>18</v>
      </c>
      <c r="E15" s="38"/>
      <c r="F15" s="133" t="s">
        <v>19</v>
      </c>
      <c r="G15" s="38"/>
      <c r="H15" s="38"/>
      <c r="I15" s="142" t="s">
        <v>20</v>
      </c>
      <c r="J15" s="133" t="s">
        <v>19</v>
      </c>
      <c r="K15" s="38"/>
      <c r="L15" s="145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42" t="s">
        <v>21</v>
      </c>
      <c r="E16" s="38"/>
      <c r="F16" s="133" t="s">
        <v>22</v>
      </c>
      <c r="G16" s="38"/>
      <c r="H16" s="38"/>
      <c r="I16" s="142" t="s">
        <v>23</v>
      </c>
      <c r="J16" s="147">
        <f>'Rekapitulace stavby'!AN8</f>
        <v>0</v>
      </c>
      <c r="K16" s="38"/>
      <c r="L16" s="145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0.8" customHeight="1">
      <c r="A17" s="38"/>
      <c r="B17" s="44"/>
      <c r="C17" s="38"/>
      <c r="D17" s="38"/>
      <c r="E17" s="38"/>
      <c r="F17" s="38"/>
      <c r="G17" s="38"/>
      <c r="H17" s="38"/>
      <c r="I17" s="38"/>
      <c r="J17" s="38"/>
      <c r="K17" s="38"/>
      <c r="L17" s="145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2" customHeight="1">
      <c r="A18" s="38"/>
      <c r="B18" s="44"/>
      <c r="C18" s="38"/>
      <c r="D18" s="142" t="s">
        <v>25</v>
      </c>
      <c r="E18" s="38"/>
      <c r="F18" s="38"/>
      <c r="G18" s="38"/>
      <c r="H18" s="38"/>
      <c r="I18" s="142" t="s">
        <v>26</v>
      </c>
      <c r="J18" s="133">
        <f>IF('Rekapitulace stavby'!AN10="","",'Rekapitulace stavby'!AN10)</f>
        <v>0</v>
      </c>
      <c r="K18" s="38"/>
      <c r="L18" s="145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8" customHeight="1">
      <c r="A19" s="38"/>
      <c r="B19" s="44"/>
      <c r="C19" s="38"/>
      <c r="D19" s="38"/>
      <c r="E19" s="133">
        <f>IF('Rekapitulace stavby'!E11="","",'Rekapitulace stavby'!E11)</f>
        <v>0</v>
      </c>
      <c r="F19" s="38"/>
      <c r="G19" s="38"/>
      <c r="H19" s="38"/>
      <c r="I19" s="142" t="s">
        <v>27</v>
      </c>
      <c r="J19" s="133">
        <f>IF('Rekapitulace stavby'!AN11="","",'Rekapitulace stavby'!AN11)</f>
        <v>0</v>
      </c>
      <c r="K19" s="38"/>
      <c r="L19" s="145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6.96" customHeight="1">
      <c r="A20" s="38"/>
      <c r="B20" s="44"/>
      <c r="C20" s="38"/>
      <c r="D20" s="38"/>
      <c r="E20" s="38"/>
      <c r="F20" s="38"/>
      <c r="G20" s="38"/>
      <c r="H20" s="38"/>
      <c r="I20" s="38"/>
      <c r="J20" s="38"/>
      <c r="K20" s="38"/>
      <c r="L20" s="145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2" customHeight="1">
      <c r="A21" s="38"/>
      <c r="B21" s="44"/>
      <c r="C21" s="38"/>
      <c r="D21" s="142" t="s">
        <v>28</v>
      </c>
      <c r="E21" s="38"/>
      <c r="F21" s="38"/>
      <c r="G21" s="38"/>
      <c r="H21" s="38"/>
      <c r="I21" s="142" t="s">
        <v>26</v>
      </c>
      <c r="J21" s="33">
        <f>'Rekapitulace stavby'!AN13</f>
        <v>0</v>
      </c>
      <c r="K21" s="38"/>
      <c r="L21" s="145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8" customHeight="1">
      <c r="A22" s="38"/>
      <c r="B22" s="44"/>
      <c r="C22" s="38"/>
      <c r="D22" s="38"/>
      <c r="E22" s="33">
        <f>'Rekapitulace stavby'!E14</f>
        <v>0</v>
      </c>
      <c r="F22" s="133"/>
      <c r="G22" s="133"/>
      <c r="H22" s="133"/>
      <c r="I22" s="142" t="s">
        <v>27</v>
      </c>
      <c r="J22" s="33">
        <f>'Rekapitulace stavby'!AN14</f>
        <v>0</v>
      </c>
      <c r="K22" s="38"/>
      <c r="L22" s="145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6.96" customHeight="1">
      <c r="A23" s="38"/>
      <c r="B23" s="44"/>
      <c r="C23" s="38"/>
      <c r="D23" s="38"/>
      <c r="E23" s="38"/>
      <c r="F23" s="38"/>
      <c r="G23" s="38"/>
      <c r="H23" s="38"/>
      <c r="I23" s="38"/>
      <c r="J23" s="38"/>
      <c r="K23" s="38"/>
      <c r="L23" s="145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2" customHeight="1">
      <c r="A24" s="38"/>
      <c r="B24" s="44"/>
      <c r="C24" s="38"/>
      <c r="D24" s="142" t="s">
        <v>30</v>
      </c>
      <c r="E24" s="38"/>
      <c r="F24" s="38"/>
      <c r="G24" s="38"/>
      <c r="H24" s="38"/>
      <c r="I24" s="142" t="s">
        <v>26</v>
      </c>
      <c r="J24" s="133">
        <f>IF('Rekapitulace stavby'!AN16="","",'Rekapitulace stavby'!AN16)</f>
        <v>0</v>
      </c>
      <c r="K24" s="38"/>
      <c r="L24" s="145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8" customHeight="1">
      <c r="A25" s="38"/>
      <c r="B25" s="44"/>
      <c r="C25" s="38"/>
      <c r="D25" s="38"/>
      <c r="E25" s="133">
        <f>IF('Rekapitulace stavby'!E17="","",'Rekapitulace stavby'!E17)</f>
        <v>0</v>
      </c>
      <c r="F25" s="38"/>
      <c r="G25" s="38"/>
      <c r="H25" s="38"/>
      <c r="I25" s="142" t="s">
        <v>27</v>
      </c>
      <c r="J25" s="133">
        <f>IF('Rekapitulace stavby'!AN17="","",'Rekapitulace stavby'!AN17)</f>
        <v>0</v>
      </c>
      <c r="K25" s="38"/>
      <c r="L25" s="145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6.96" customHeight="1">
      <c r="A26" s="38"/>
      <c r="B26" s="44"/>
      <c r="C26" s="38"/>
      <c r="D26" s="38"/>
      <c r="E26" s="38"/>
      <c r="F26" s="38"/>
      <c r="G26" s="38"/>
      <c r="H26" s="38"/>
      <c r="I26" s="38"/>
      <c r="J26" s="38"/>
      <c r="K26" s="38"/>
      <c r="L26" s="145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12" customHeight="1">
      <c r="A27" s="38"/>
      <c r="B27" s="44"/>
      <c r="C27" s="38"/>
      <c r="D27" s="142" t="s">
        <v>32</v>
      </c>
      <c r="E27" s="38"/>
      <c r="F27" s="38"/>
      <c r="G27" s="38"/>
      <c r="H27" s="38"/>
      <c r="I27" s="142" t="s">
        <v>26</v>
      </c>
      <c r="J27" s="133" t="s">
        <v>19</v>
      </c>
      <c r="K27" s="38"/>
      <c r="L27" s="145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8" customHeight="1">
      <c r="A28" s="38"/>
      <c r="B28" s="44"/>
      <c r="C28" s="38"/>
      <c r="D28" s="38"/>
      <c r="E28" s="133" t="s">
        <v>33</v>
      </c>
      <c r="F28" s="38"/>
      <c r="G28" s="38"/>
      <c r="H28" s="38"/>
      <c r="I28" s="142" t="s">
        <v>27</v>
      </c>
      <c r="J28" s="133" t="s">
        <v>19</v>
      </c>
      <c r="K28" s="38"/>
      <c r="L28" s="145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38"/>
      <c r="E29" s="38"/>
      <c r="F29" s="38"/>
      <c r="G29" s="38"/>
      <c r="H29" s="38"/>
      <c r="I29" s="38"/>
      <c r="J29" s="38"/>
      <c r="K29" s="38"/>
      <c r="L29" s="145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12" customHeight="1">
      <c r="A30" s="38"/>
      <c r="B30" s="44"/>
      <c r="C30" s="38"/>
      <c r="D30" s="142" t="s">
        <v>34</v>
      </c>
      <c r="E30" s="38"/>
      <c r="F30" s="38"/>
      <c r="G30" s="38"/>
      <c r="H30" s="38"/>
      <c r="I30" s="38"/>
      <c r="J30" s="38"/>
      <c r="K30" s="38"/>
      <c r="L30" s="145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8" customFormat="1" ht="16.5" customHeight="1">
      <c r="A31" s="148"/>
      <c r="B31" s="149"/>
      <c r="C31" s="148"/>
      <c r="D31" s="148"/>
      <c r="E31" s="150" t="s">
        <v>19</v>
      </c>
      <c r="F31" s="150"/>
      <c r="G31" s="150"/>
      <c r="H31" s="150"/>
      <c r="I31" s="148"/>
      <c r="J31" s="148"/>
      <c r="K31" s="148"/>
      <c r="L31" s="151"/>
      <c r="S31" s="148"/>
      <c r="T31" s="148"/>
      <c r="U31" s="148"/>
      <c r="V31" s="148"/>
      <c r="W31" s="148"/>
      <c r="X31" s="148"/>
      <c r="Y31" s="148"/>
      <c r="Z31" s="148"/>
      <c r="AA31" s="148"/>
      <c r="AB31" s="148"/>
      <c r="AC31" s="148"/>
      <c r="AD31" s="148"/>
      <c r="AE31" s="148"/>
    </row>
    <row r="32" s="2" customFormat="1" ht="6.96" customHeight="1">
      <c r="A32" s="38"/>
      <c r="B32" s="44"/>
      <c r="C32" s="38"/>
      <c r="D32" s="38"/>
      <c r="E32" s="38"/>
      <c r="F32" s="38"/>
      <c r="G32" s="38"/>
      <c r="H32" s="38"/>
      <c r="I32" s="38"/>
      <c r="J32" s="38"/>
      <c r="K32" s="38"/>
      <c r="L32" s="145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52"/>
      <c r="E33" s="152"/>
      <c r="F33" s="152"/>
      <c r="G33" s="152"/>
      <c r="H33" s="152"/>
      <c r="I33" s="152"/>
      <c r="J33" s="152"/>
      <c r="K33" s="152"/>
      <c r="L33" s="145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25.44" customHeight="1">
      <c r="A34" s="38"/>
      <c r="B34" s="44"/>
      <c r="C34" s="38"/>
      <c r="D34" s="153" t="s">
        <v>36</v>
      </c>
      <c r="E34" s="38"/>
      <c r="F34" s="38"/>
      <c r="G34" s="38"/>
      <c r="H34" s="38"/>
      <c r="I34" s="38"/>
      <c r="J34" s="154">
        <f>ROUND(J91, 2)</f>
        <v>0</v>
      </c>
      <c r="K34" s="38"/>
      <c r="L34" s="145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6.96" customHeight="1">
      <c r="A35" s="38"/>
      <c r="B35" s="44"/>
      <c r="C35" s="38"/>
      <c r="D35" s="152"/>
      <c r="E35" s="152"/>
      <c r="F35" s="152"/>
      <c r="G35" s="152"/>
      <c r="H35" s="152"/>
      <c r="I35" s="152"/>
      <c r="J35" s="152"/>
      <c r="K35" s="152"/>
      <c r="L35" s="145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38"/>
      <c r="F36" s="155" t="s">
        <v>38</v>
      </c>
      <c r="G36" s="38"/>
      <c r="H36" s="38"/>
      <c r="I36" s="155" t="s">
        <v>37</v>
      </c>
      <c r="J36" s="155" t="s">
        <v>39</v>
      </c>
      <c r="K36" s="38"/>
      <c r="L36" s="145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s="2" customFormat="1" ht="14.4" customHeight="1">
      <c r="A37" s="38"/>
      <c r="B37" s="44"/>
      <c r="C37" s="38"/>
      <c r="D37" s="144" t="s">
        <v>40</v>
      </c>
      <c r="E37" s="142" t="s">
        <v>41</v>
      </c>
      <c r="F37" s="156">
        <f>ROUND((SUM(BE91:BE113)),  2)</f>
        <v>0</v>
      </c>
      <c r="G37" s="38"/>
      <c r="H37" s="38"/>
      <c r="I37" s="157">
        <v>0.20999999999999999</v>
      </c>
      <c r="J37" s="156">
        <f>ROUND(((SUM(BE91:BE113))*I37),  2)</f>
        <v>0</v>
      </c>
      <c r="K37" s="38"/>
      <c r="L37" s="145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14.4" customHeight="1">
      <c r="A38" s="38"/>
      <c r="B38" s="44"/>
      <c r="C38" s="38"/>
      <c r="D38" s="38"/>
      <c r="E38" s="142" t="s">
        <v>42</v>
      </c>
      <c r="F38" s="156">
        <f>ROUND((SUM(BF91:BF113)),  2)</f>
        <v>0</v>
      </c>
      <c r="G38" s="38"/>
      <c r="H38" s="38"/>
      <c r="I38" s="157">
        <v>0.14999999999999999</v>
      </c>
      <c r="J38" s="156">
        <f>ROUND(((SUM(BF91:BF113))*I38),  2)</f>
        <v>0</v>
      </c>
      <c r="K38" s="38"/>
      <c r="L38" s="145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42" t="s">
        <v>43</v>
      </c>
      <c r="F39" s="156">
        <f>ROUND((SUM(BG91:BG113)),  2)</f>
        <v>0</v>
      </c>
      <c r="G39" s="38"/>
      <c r="H39" s="38"/>
      <c r="I39" s="157">
        <v>0.20999999999999999</v>
      </c>
      <c r="J39" s="156">
        <f>0</f>
        <v>0</v>
      </c>
      <c r="K39" s="38"/>
      <c r="L39" s="145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14.4" customHeight="1">
      <c r="A40" s="38"/>
      <c r="B40" s="44"/>
      <c r="C40" s="38"/>
      <c r="D40" s="38"/>
      <c r="E40" s="142" t="s">
        <v>44</v>
      </c>
      <c r="F40" s="156">
        <f>ROUND((SUM(BH91:BH113)),  2)</f>
        <v>0</v>
      </c>
      <c r="G40" s="38"/>
      <c r="H40" s="38"/>
      <c r="I40" s="157">
        <v>0.14999999999999999</v>
      </c>
      <c r="J40" s="156">
        <f>0</f>
        <v>0</v>
      </c>
      <c r="K40" s="38"/>
      <c r="L40" s="145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 s="2" customFormat="1" ht="14.4" customHeight="1">
      <c r="A41" s="38"/>
      <c r="B41" s="44"/>
      <c r="C41" s="38"/>
      <c r="D41" s="38"/>
      <c r="E41" s="142" t="s">
        <v>45</v>
      </c>
      <c r="F41" s="156">
        <f>ROUND((SUM(BI91:BI113)),  2)</f>
        <v>0</v>
      </c>
      <c r="G41" s="38"/>
      <c r="H41" s="38"/>
      <c r="I41" s="157">
        <v>0</v>
      </c>
      <c r="J41" s="156">
        <f>0</f>
        <v>0</v>
      </c>
      <c r="K41" s="38"/>
      <c r="L41" s="145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6.96" customHeight="1">
      <c r="A42" s="38"/>
      <c r="B42" s="44"/>
      <c r="C42" s="38"/>
      <c r="D42" s="38"/>
      <c r="E42" s="38"/>
      <c r="F42" s="38"/>
      <c r="G42" s="38"/>
      <c r="H42" s="38"/>
      <c r="I42" s="38"/>
      <c r="J42" s="38"/>
      <c r="K42" s="38"/>
      <c r="L42" s="145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2" customFormat="1" ht="25.44" customHeight="1">
      <c r="A43" s="38"/>
      <c r="B43" s="44"/>
      <c r="C43" s="158"/>
      <c r="D43" s="159" t="s">
        <v>46</v>
      </c>
      <c r="E43" s="160"/>
      <c r="F43" s="160"/>
      <c r="G43" s="161" t="s">
        <v>47</v>
      </c>
      <c r="H43" s="162" t="s">
        <v>48</v>
      </c>
      <c r="I43" s="160"/>
      <c r="J43" s="163">
        <f>SUM(J34:J41)</f>
        <v>0</v>
      </c>
      <c r="K43" s="164"/>
      <c r="L43" s="145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</row>
    <row r="44" s="2" customFormat="1" ht="14.4" customHeight="1">
      <c r="A44" s="38"/>
      <c r="B44" s="165"/>
      <c r="C44" s="166"/>
      <c r="D44" s="166"/>
      <c r="E44" s="166"/>
      <c r="F44" s="166"/>
      <c r="G44" s="166"/>
      <c r="H44" s="166"/>
      <c r="I44" s="166"/>
      <c r="J44" s="166"/>
      <c r="K44" s="166"/>
      <c r="L44" s="145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8" s="2" customFormat="1" ht="6.96" customHeight="1">
      <c r="A48" s="38"/>
      <c r="B48" s="167"/>
      <c r="C48" s="168"/>
      <c r="D48" s="168"/>
      <c r="E48" s="168"/>
      <c r="F48" s="168"/>
      <c r="G48" s="168"/>
      <c r="H48" s="168"/>
      <c r="I48" s="168"/>
      <c r="J48" s="168"/>
      <c r="K48" s="168"/>
      <c r="L48" s="145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24.96" customHeight="1">
      <c r="A49" s="38"/>
      <c r="B49" s="39"/>
      <c r="C49" s="23" t="s">
        <v>136</v>
      </c>
      <c r="D49" s="40"/>
      <c r="E49" s="40"/>
      <c r="F49" s="40"/>
      <c r="G49" s="40"/>
      <c r="H49" s="40"/>
      <c r="I49" s="40"/>
      <c r="J49" s="40"/>
      <c r="K49" s="40"/>
      <c r="L49" s="145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6.96" customHeight="1">
      <c r="A50" s="38"/>
      <c r="B50" s="39"/>
      <c r="C50" s="40"/>
      <c r="D50" s="40"/>
      <c r="E50" s="40"/>
      <c r="F50" s="40"/>
      <c r="G50" s="40"/>
      <c r="H50" s="40"/>
      <c r="I50" s="40"/>
      <c r="J50" s="40"/>
      <c r="K50" s="40"/>
      <c r="L50" s="145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12" customHeight="1">
      <c r="A51" s="38"/>
      <c r="B51" s="39"/>
      <c r="C51" s="32" t="s">
        <v>16</v>
      </c>
      <c r="D51" s="40"/>
      <c r="E51" s="40"/>
      <c r="F51" s="40"/>
      <c r="G51" s="40"/>
      <c r="H51" s="40"/>
      <c r="I51" s="40"/>
      <c r="J51" s="40"/>
      <c r="K51" s="40"/>
      <c r="L51" s="145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6.5" customHeight="1">
      <c r="A52" s="38"/>
      <c r="B52" s="39"/>
      <c r="C52" s="40"/>
      <c r="D52" s="40"/>
      <c r="E52" s="169">
        <f>E7</f>
        <v>0</v>
      </c>
      <c r="F52" s="32"/>
      <c r="G52" s="32"/>
      <c r="H52" s="32"/>
      <c r="I52" s="40"/>
      <c r="J52" s="40"/>
      <c r="K52" s="40"/>
      <c r="L52" s="145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1" customFormat="1" ht="12" customHeight="1">
      <c r="B53" s="21"/>
      <c r="C53" s="32" t="s">
        <v>130</v>
      </c>
      <c r="D53" s="22"/>
      <c r="E53" s="22"/>
      <c r="F53" s="22"/>
      <c r="G53" s="22"/>
      <c r="H53" s="22"/>
      <c r="I53" s="22"/>
      <c r="J53" s="22"/>
      <c r="K53" s="22"/>
      <c r="L53" s="20"/>
    </row>
    <row r="54" s="1" customFormat="1" ht="16.5" customHeight="1">
      <c r="B54" s="21"/>
      <c r="C54" s="22"/>
      <c r="D54" s="22"/>
      <c r="E54" s="169" t="s">
        <v>131</v>
      </c>
      <c r="F54" s="22"/>
      <c r="G54" s="22"/>
      <c r="H54" s="22"/>
      <c r="I54" s="22"/>
      <c r="J54" s="22"/>
      <c r="K54" s="22"/>
      <c r="L54" s="20"/>
    </row>
    <row r="55" s="1" customFormat="1" ht="12" customHeight="1">
      <c r="B55" s="21"/>
      <c r="C55" s="32" t="s">
        <v>132</v>
      </c>
      <c r="D55" s="22"/>
      <c r="E55" s="22"/>
      <c r="F55" s="22"/>
      <c r="G55" s="22"/>
      <c r="H55" s="22"/>
      <c r="I55" s="22"/>
      <c r="J55" s="22"/>
      <c r="K55" s="22"/>
      <c r="L55" s="20"/>
    </row>
    <row r="56" s="2" customFormat="1" ht="16.5" customHeight="1">
      <c r="A56" s="38"/>
      <c r="B56" s="39"/>
      <c r="C56" s="40"/>
      <c r="D56" s="40"/>
      <c r="E56" s="170" t="s">
        <v>133</v>
      </c>
      <c r="F56" s="40"/>
      <c r="G56" s="40"/>
      <c r="H56" s="40"/>
      <c r="I56" s="40"/>
      <c r="J56" s="40"/>
      <c r="K56" s="40"/>
      <c r="L56" s="145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12" customHeight="1">
      <c r="A57" s="38"/>
      <c r="B57" s="39"/>
      <c r="C57" s="32" t="s">
        <v>134</v>
      </c>
      <c r="D57" s="40"/>
      <c r="E57" s="40"/>
      <c r="F57" s="40"/>
      <c r="G57" s="40"/>
      <c r="H57" s="40"/>
      <c r="I57" s="40"/>
      <c r="J57" s="40"/>
      <c r="K57" s="40"/>
      <c r="L57" s="145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6.5" customHeight="1">
      <c r="A58" s="38"/>
      <c r="B58" s="39"/>
      <c r="C58" s="40"/>
      <c r="D58" s="40"/>
      <c r="E58" s="69">
        <f>E13</f>
        <v>0</v>
      </c>
      <c r="F58" s="40"/>
      <c r="G58" s="40"/>
      <c r="H58" s="40"/>
      <c r="I58" s="40"/>
      <c r="J58" s="40"/>
      <c r="K58" s="40"/>
      <c r="L58" s="145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6.96" customHeight="1">
      <c r="A59" s="38"/>
      <c r="B59" s="39"/>
      <c r="C59" s="40"/>
      <c r="D59" s="40"/>
      <c r="E59" s="40"/>
      <c r="F59" s="40"/>
      <c r="G59" s="40"/>
      <c r="H59" s="40"/>
      <c r="I59" s="40"/>
      <c r="J59" s="40"/>
      <c r="K59" s="40"/>
      <c r="L59" s="145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</row>
    <row r="60" s="2" customFormat="1" ht="12" customHeight="1">
      <c r="A60" s="38"/>
      <c r="B60" s="39"/>
      <c r="C60" s="32" t="s">
        <v>21</v>
      </c>
      <c r="D60" s="40"/>
      <c r="E60" s="40"/>
      <c r="F60" s="27">
        <f>F16</f>
        <v>0</v>
      </c>
      <c r="G60" s="40"/>
      <c r="H60" s="40"/>
      <c r="I60" s="32" t="s">
        <v>23</v>
      </c>
      <c r="J60" s="72">
        <f>IF(J16="","",J16)</f>
        <v>0</v>
      </c>
      <c r="K60" s="40"/>
      <c r="L60" s="145"/>
      <c r="S60" s="38"/>
      <c r="T60" s="38"/>
      <c r="U60" s="38"/>
      <c r="V60" s="38"/>
      <c r="W60" s="38"/>
      <c r="X60" s="38"/>
      <c r="Y60" s="38"/>
      <c r="Z60" s="38"/>
      <c r="AA60" s="38"/>
      <c r="AB60" s="38"/>
      <c r="AC60" s="38"/>
      <c r="AD60" s="38"/>
      <c r="AE60" s="38"/>
    </row>
    <row r="61" s="2" customFormat="1" ht="6.96" customHeight="1">
      <c r="A61" s="38"/>
      <c r="B61" s="39"/>
      <c r="C61" s="40"/>
      <c r="D61" s="40"/>
      <c r="E61" s="40"/>
      <c r="F61" s="40"/>
      <c r="G61" s="40"/>
      <c r="H61" s="40"/>
      <c r="I61" s="40"/>
      <c r="J61" s="40"/>
      <c r="K61" s="40"/>
      <c r="L61" s="145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s="2" customFormat="1" ht="15.15" customHeight="1">
      <c r="A62" s="38"/>
      <c r="B62" s="39"/>
      <c r="C62" s="32" t="s">
        <v>25</v>
      </c>
      <c r="D62" s="40"/>
      <c r="E62" s="40"/>
      <c r="F62" s="27">
        <f>E19</f>
        <v>0</v>
      </c>
      <c r="G62" s="40"/>
      <c r="H62" s="40"/>
      <c r="I62" s="32" t="s">
        <v>30</v>
      </c>
      <c r="J62" s="36">
        <f>E25</f>
        <v>0</v>
      </c>
      <c r="K62" s="40"/>
      <c r="L62" s="145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  <c r="AE62" s="38"/>
    </row>
    <row r="63" s="2" customFormat="1" ht="15.15" customHeight="1">
      <c r="A63" s="38"/>
      <c r="B63" s="39"/>
      <c r="C63" s="32" t="s">
        <v>28</v>
      </c>
      <c r="D63" s="40"/>
      <c r="E63" s="40"/>
      <c r="F63" s="27">
        <f>IF(E22="","",E22)</f>
        <v>0</v>
      </c>
      <c r="G63" s="40"/>
      <c r="H63" s="40"/>
      <c r="I63" s="32" t="s">
        <v>32</v>
      </c>
      <c r="J63" s="36">
        <f>E28</f>
        <v>0</v>
      </c>
      <c r="K63" s="40"/>
      <c r="L63" s="145"/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  <c r="AD63" s="38"/>
      <c r="AE63" s="38"/>
    </row>
    <row r="64" s="2" customFormat="1" ht="10.32" customHeight="1">
      <c r="A64" s="38"/>
      <c r="B64" s="39"/>
      <c r="C64" s="40"/>
      <c r="D64" s="40"/>
      <c r="E64" s="40"/>
      <c r="F64" s="40"/>
      <c r="G64" s="40"/>
      <c r="H64" s="40"/>
      <c r="I64" s="40"/>
      <c r="J64" s="40"/>
      <c r="K64" s="40"/>
      <c r="L64" s="145"/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  <c r="AD64" s="38"/>
      <c r="AE64" s="38"/>
    </row>
    <row r="65" s="2" customFormat="1" ht="29.28" customHeight="1">
      <c r="A65" s="38"/>
      <c r="B65" s="39"/>
      <c r="C65" s="171" t="s">
        <v>137</v>
      </c>
      <c r="D65" s="172"/>
      <c r="E65" s="172"/>
      <c r="F65" s="172"/>
      <c r="G65" s="172"/>
      <c r="H65" s="172"/>
      <c r="I65" s="172"/>
      <c r="J65" s="173" t="s">
        <v>138</v>
      </c>
      <c r="K65" s="172"/>
      <c r="L65" s="145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 s="2" customFormat="1" ht="10.32" customHeight="1">
      <c r="A66" s="38"/>
      <c r="B66" s="39"/>
      <c r="C66" s="40"/>
      <c r="D66" s="40"/>
      <c r="E66" s="40"/>
      <c r="F66" s="40"/>
      <c r="G66" s="40"/>
      <c r="H66" s="40"/>
      <c r="I66" s="40"/>
      <c r="J66" s="40"/>
      <c r="K66" s="40"/>
      <c r="L66" s="145"/>
      <c r="S66" s="38"/>
      <c r="T66" s="38"/>
      <c r="U66" s="38"/>
      <c r="V66" s="38"/>
      <c r="W66" s="38"/>
      <c r="X66" s="38"/>
      <c r="Y66" s="38"/>
      <c r="Z66" s="38"/>
      <c r="AA66" s="38"/>
      <c r="AB66" s="38"/>
      <c r="AC66" s="38"/>
      <c r="AD66" s="38"/>
      <c r="AE66" s="38"/>
    </row>
    <row r="67" s="2" customFormat="1" ht="22.8" customHeight="1">
      <c r="A67" s="38"/>
      <c r="B67" s="39"/>
      <c r="C67" s="174" t="s">
        <v>68</v>
      </c>
      <c r="D67" s="40"/>
      <c r="E67" s="40"/>
      <c r="F67" s="40"/>
      <c r="G67" s="40"/>
      <c r="H67" s="40"/>
      <c r="I67" s="40"/>
      <c r="J67" s="102">
        <f>J91</f>
        <v>0</v>
      </c>
      <c r="K67" s="40"/>
      <c r="L67" s="145"/>
      <c r="S67" s="38"/>
      <c r="T67" s="38"/>
      <c r="U67" s="38"/>
      <c r="V67" s="38"/>
      <c r="W67" s="38"/>
      <c r="X67" s="38"/>
      <c r="Y67" s="38"/>
      <c r="Z67" s="38"/>
      <c r="AA67" s="38"/>
      <c r="AB67" s="38"/>
      <c r="AC67" s="38"/>
      <c r="AD67" s="38"/>
      <c r="AE67" s="38"/>
      <c r="AU67" s="17" t="s">
        <v>139</v>
      </c>
    </row>
    <row r="68" s="2" customFormat="1" ht="21.84" customHeight="1">
      <c r="A68" s="38"/>
      <c r="B68" s="39"/>
      <c r="C68" s="40"/>
      <c r="D68" s="40"/>
      <c r="E68" s="40"/>
      <c r="F68" s="40"/>
      <c r="G68" s="40"/>
      <c r="H68" s="40"/>
      <c r="I68" s="40"/>
      <c r="J68" s="40"/>
      <c r="K68" s="40"/>
      <c r="L68" s="145"/>
      <c r="S68" s="38"/>
      <c r="T68" s="38"/>
      <c r="U68" s="38"/>
      <c r="V68" s="38"/>
      <c r="W68" s="38"/>
      <c r="X68" s="38"/>
      <c r="Y68" s="38"/>
      <c r="Z68" s="38"/>
      <c r="AA68" s="38"/>
      <c r="AB68" s="38"/>
      <c r="AC68" s="38"/>
      <c r="AD68" s="38"/>
      <c r="AE68" s="38"/>
    </row>
    <row r="69" s="2" customFormat="1" ht="6.96" customHeight="1">
      <c r="A69" s="38"/>
      <c r="B69" s="59"/>
      <c r="C69" s="60"/>
      <c r="D69" s="60"/>
      <c r="E69" s="60"/>
      <c r="F69" s="60"/>
      <c r="G69" s="60"/>
      <c r="H69" s="60"/>
      <c r="I69" s="60"/>
      <c r="J69" s="60"/>
      <c r="K69" s="60"/>
      <c r="L69" s="145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3" s="2" customFormat="1" ht="6.96" customHeight="1">
      <c r="A73" s="38"/>
      <c r="B73" s="61"/>
      <c r="C73" s="62"/>
      <c r="D73" s="62"/>
      <c r="E73" s="62"/>
      <c r="F73" s="62"/>
      <c r="G73" s="62"/>
      <c r="H73" s="62"/>
      <c r="I73" s="62"/>
      <c r="J73" s="62"/>
      <c r="K73" s="62"/>
      <c r="L73" s="145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24.96" customHeight="1">
      <c r="A74" s="38"/>
      <c r="B74" s="39"/>
      <c r="C74" s="23" t="s">
        <v>142</v>
      </c>
      <c r="D74" s="40"/>
      <c r="E74" s="40"/>
      <c r="F74" s="40"/>
      <c r="G74" s="40"/>
      <c r="H74" s="40"/>
      <c r="I74" s="40"/>
      <c r="J74" s="40"/>
      <c r="K74" s="40"/>
      <c r="L74" s="145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6.96" customHeight="1">
      <c r="A75" s="38"/>
      <c r="B75" s="39"/>
      <c r="C75" s="40"/>
      <c r="D75" s="40"/>
      <c r="E75" s="40"/>
      <c r="F75" s="40"/>
      <c r="G75" s="40"/>
      <c r="H75" s="40"/>
      <c r="I75" s="40"/>
      <c r="J75" s="40"/>
      <c r="K75" s="40"/>
      <c r="L75" s="145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12" customHeight="1">
      <c r="A76" s="38"/>
      <c r="B76" s="39"/>
      <c r="C76" s="32" t="s">
        <v>16</v>
      </c>
      <c r="D76" s="40"/>
      <c r="E76" s="40"/>
      <c r="F76" s="40"/>
      <c r="G76" s="40"/>
      <c r="H76" s="40"/>
      <c r="I76" s="40"/>
      <c r="J76" s="40"/>
      <c r="K76" s="40"/>
      <c r="L76" s="145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6.5" customHeight="1">
      <c r="A77" s="38"/>
      <c r="B77" s="39"/>
      <c r="C77" s="40"/>
      <c r="D77" s="40"/>
      <c r="E77" s="169">
        <f>E7</f>
        <v>0</v>
      </c>
      <c r="F77" s="32"/>
      <c r="G77" s="32"/>
      <c r="H77" s="32"/>
      <c r="I77" s="40"/>
      <c r="J77" s="40"/>
      <c r="K77" s="40"/>
      <c r="L77" s="145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1" customFormat="1" ht="12" customHeight="1">
      <c r="B78" s="21"/>
      <c r="C78" s="32" t="s">
        <v>130</v>
      </c>
      <c r="D78" s="22"/>
      <c r="E78" s="22"/>
      <c r="F78" s="22"/>
      <c r="G78" s="22"/>
      <c r="H78" s="22"/>
      <c r="I78" s="22"/>
      <c r="J78" s="22"/>
      <c r="K78" s="22"/>
      <c r="L78" s="20"/>
    </row>
    <row r="79" s="1" customFormat="1" ht="16.5" customHeight="1">
      <c r="B79" s="21"/>
      <c r="C79" s="22"/>
      <c r="D79" s="22"/>
      <c r="E79" s="169" t="s">
        <v>131</v>
      </c>
      <c r="F79" s="22"/>
      <c r="G79" s="22"/>
      <c r="H79" s="22"/>
      <c r="I79" s="22"/>
      <c r="J79" s="22"/>
      <c r="K79" s="22"/>
      <c r="L79" s="20"/>
    </row>
    <row r="80" s="1" customFormat="1" ht="12" customHeight="1">
      <c r="B80" s="21"/>
      <c r="C80" s="32" t="s">
        <v>132</v>
      </c>
      <c r="D80" s="22"/>
      <c r="E80" s="22"/>
      <c r="F80" s="22"/>
      <c r="G80" s="22"/>
      <c r="H80" s="22"/>
      <c r="I80" s="22"/>
      <c r="J80" s="22"/>
      <c r="K80" s="22"/>
      <c r="L80" s="20"/>
    </row>
    <row r="81" s="2" customFormat="1" ht="16.5" customHeight="1">
      <c r="A81" s="38"/>
      <c r="B81" s="39"/>
      <c r="C81" s="40"/>
      <c r="D81" s="40"/>
      <c r="E81" s="170" t="s">
        <v>133</v>
      </c>
      <c r="F81" s="40"/>
      <c r="G81" s="40"/>
      <c r="H81" s="40"/>
      <c r="I81" s="40"/>
      <c r="J81" s="40"/>
      <c r="K81" s="40"/>
      <c r="L81" s="145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12" customHeight="1">
      <c r="A82" s="38"/>
      <c r="B82" s="39"/>
      <c r="C82" s="32" t="s">
        <v>134</v>
      </c>
      <c r="D82" s="40"/>
      <c r="E82" s="40"/>
      <c r="F82" s="40"/>
      <c r="G82" s="40"/>
      <c r="H82" s="40"/>
      <c r="I82" s="40"/>
      <c r="J82" s="40"/>
      <c r="K82" s="40"/>
      <c r="L82" s="145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16.5" customHeight="1">
      <c r="A83" s="38"/>
      <c r="B83" s="39"/>
      <c r="C83" s="40"/>
      <c r="D83" s="40"/>
      <c r="E83" s="69">
        <f>E13</f>
        <v>0</v>
      </c>
      <c r="F83" s="40"/>
      <c r="G83" s="40"/>
      <c r="H83" s="40"/>
      <c r="I83" s="40"/>
      <c r="J83" s="40"/>
      <c r="K83" s="40"/>
      <c r="L83" s="145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6.96" customHeight="1">
      <c r="A84" s="38"/>
      <c r="B84" s="39"/>
      <c r="C84" s="40"/>
      <c r="D84" s="40"/>
      <c r="E84" s="40"/>
      <c r="F84" s="40"/>
      <c r="G84" s="40"/>
      <c r="H84" s="40"/>
      <c r="I84" s="40"/>
      <c r="J84" s="40"/>
      <c r="K84" s="40"/>
      <c r="L84" s="145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2" customHeight="1">
      <c r="A85" s="38"/>
      <c r="B85" s="39"/>
      <c r="C85" s="32" t="s">
        <v>21</v>
      </c>
      <c r="D85" s="40"/>
      <c r="E85" s="40"/>
      <c r="F85" s="27">
        <f>F16</f>
        <v>0</v>
      </c>
      <c r="G85" s="40"/>
      <c r="H85" s="40"/>
      <c r="I85" s="32" t="s">
        <v>23</v>
      </c>
      <c r="J85" s="72">
        <f>IF(J16="","",J16)</f>
        <v>0</v>
      </c>
      <c r="K85" s="40"/>
      <c r="L85" s="145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145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5.15" customHeight="1">
      <c r="A87" s="38"/>
      <c r="B87" s="39"/>
      <c r="C87" s="32" t="s">
        <v>25</v>
      </c>
      <c r="D87" s="40"/>
      <c r="E87" s="40"/>
      <c r="F87" s="27">
        <f>E19</f>
        <v>0</v>
      </c>
      <c r="G87" s="40"/>
      <c r="H87" s="40"/>
      <c r="I87" s="32" t="s">
        <v>30</v>
      </c>
      <c r="J87" s="36">
        <f>E25</f>
        <v>0</v>
      </c>
      <c r="K87" s="40"/>
      <c r="L87" s="145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5.15" customHeight="1">
      <c r="A88" s="38"/>
      <c r="B88" s="39"/>
      <c r="C88" s="32" t="s">
        <v>28</v>
      </c>
      <c r="D88" s="40"/>
      <c r="E88" s="40"/>
      <c r="F88" s="27">
        <f>IF(E22="","",E22)</f>
        <v>0</v>
      </c>
      <c r="G88" s="40"/>
      <c r="H88" s="40"/>
      <c r="I88" s="32" t="s">
        <v>32</v>
      </c>
      <c r="J88" s="36">
        <f>E28</f>
        <v>0</v>
      </c>
      <c r="K88" s="40"/>
      <c r="L88" s="145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0.32" customHeight="1">
      <c r="A89" s="38"/>
      <c r="B89" s="39"/>
      <c r="C89" s="40"/>
      <c r="D89" s="40"/>
      <c r="E89" s="40"/>
      <c r="F89" s="40"/>
      <c r="G89" s="40"/>
      <c r="H89" s="40"/>
      <c r="I89" s="40"/>
      <c r="J89" s="40"/>
      <c r="K89" s="40"/>
      <c r="L89" s="145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11" customFormat="1" ht="29.28" customHeight="1">
      <c r="A90" s="186"/>
      <c r="B90" s="187"/>
      <c r="C90" s="188" t="s">
        <v>143</v>
      </c>
      <c r="D90" s="189" t="s">
        <v>55</v>
      </c>
      <c r="E90" s="189" t="s">
        <v>51</v>
      </c>
      <c r="F90" s="189" t="s">
        <v>52</v>
      </c>
      <c r="G90" s="189" t="s">
        <v>144</v>
      </c>
      <c r="H90" s="189" t="s">
        <v>145</v>
      </c>
      <c r="I90" s="189" t="s">
        <v>146</v>
      </c>
      <c r="J90" s="190" t="s">
        <v>138</v>
      </c>
      <c r="K90" s="191" t="s">
        <v>147</v>
      </c>
      <c r="L90" s="192"/>
      <c r="M90" s="92" t="s">
        <v>19</v>
      </c>
      <c r="N90" s="93" t="s">
        <v>40</v>
      </c>
      <c r="O90" s="93" t="s">
        <v>148</v>
      </c>
      <c r="P90" s="93" t="s">
        <v>149</v>
      </c>
      <c r="Q90" s="93" t="s">
        <v>150</v>
      </c>
      <c r="R90" s="93" t="s">
        <v>151</v>
      </c>
      <c r="S90" s="93" t="s">
        <v>152</v>
      </c>
      <c r="T90" s="94" t="s">
        <v>153</v>
      </c>
      <c r="U90" s="186"/>
      <c r="V90" s="186"/>
      <c r="W90" s="186"/>
      <c r="X90" s="186"/>
      <c r="Y90" s="186"/>
      <c r="Z90" s="186"/>
      <c r="AA90" s="186"/>
      <c r="AB90" s="186"/>
      <c r="AC90" s="186"/>
      <c r="AD90" s="186"/>
      <c r="AE90" s="186"/>
    </row>
    <row r="91" s="2" customFormat="1" ht="22.8" customHeight="1">
      <c r="A91" s="38"/>
      <c r="B91" s="39"/>
      <c r="C91" s="99" t="s">
        <v>154</v>
      </c>
      <c r="D91" s="40"/>
      <c r="E91" s="40"/>
      <c r="F91" s="40"/>
      <c r="G91" s="40"/>
      <c r="H91" s="40"/>
      <c r="I91" s="40"/>
      <c r="J91" s="193">
        <f>BK91</f>
        <v>0</v>
      </c>
      <c r="K91" s="40"/>
      <c r="L91" s="44"/>
      <c r="M91" s="95"/>
      <c r="N91" s="194"/>
      <c r="O91" s="96"/>
      <c r="P91" s="195">
        <f>SUM(P92:P113)</f>
        <v>0</v>
      </c>
      <c r="Q91" s="96"/>
      <c r="R91" s="195">
        <f>SUM(R92:R113)</f>
        <v>0</v>
      </c>
      <c r="S91" s="96"/>
      <c r="T91" s="196">
        <f>SUM(T92:T113)</f>
        <v>0</v>
      </c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T91" s="17" t="s">
        <v>69</v>
      </c>
      <c r="AU91" s="17" t="s">
        <v>139</v>
      </c>
      <c r="BK91" s="197">
        <f>SUM(BK92:BK113)</f>
        <v>0</v>
      </c>
    </row>
    <row r="92" s="2" customFormat="1" ht="66.75" customHeight="1">
      <c r="A92" s="38"/>
      <c r="B92" s="39"/>
      <c r="C92" s="214" t="s">
        <v>77</v>
      </c>
      <c r="D92" s="214" t="s">
        <v>160</v>
      </c>
      <c r="E92" s="215" t="s">
        <v>161</v>
      </c>
      <c r="F92" s="216" t="s">
        <v>162</v>
      </c>
      <c r="G92" s="217" t="s">
        <v>163</v>
      </c>
      <c r="H92" s="218">
        <v>2.8849999999999998</v>
      </c>
      <c r="I92" s="219"/>
      <c r="J92" s="220">
        <f>ROUND(I92*H92,2)</f>
        <v>0</v>
      </c>
      <c r="K92" s="221"/>
      <c r="L92" s="44"/>
      <c r="M92" s="222" t="s">
        <v>19</v>
      </c>
      <c r="N92" s="223" t="s">
        <v>41</v>
      </c>
      <c r="O92" s="84"/>
      <c r="P92" s="224">
        <f>O92*H92</f>
        <v>0</v>
      </c>
      <c r="Q92" s="224">
        <v>0</v>
      </c>
      <c r="R92" s="224">
        <f>Q92*H92</f>
        <v>0</v>
      </c>
      <c r="S92" s="224">
        <v>0</v>
      </c>
      <c r="T92" s="225">
        <f>S92*H92</f>
        <v>0</v>
      </c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R92" s="226" t="s">
        <v>164</v>
      </c>
      <c r="AT92" s="226" t="s">
        <v>160</v>
      </c>
      <c r="AU92" s="226" t="s">
        <v>70</v>
      </c>
      <c r="AY92" s="17" t="s">
        <v>157</v>
      </c>
      <c r="BE92" s="227">
        <f>IF(N92="základní",J92,0)</f>
        <v>0</v>
      </c>
      <c r="BF92" s="227">
        <f>IF(N92="snížená",J92,0)</f>
        <v>0</v>
      </c>
      <c r="BG92" s="227">
        <f>IF(N92="zákl. přenesená",J92,0)</f>
        <v>0</v>
      </c>
      <c r="BH92" s="227">
        <f>IF(N92="sníž. přenesená",J92,0)</f>
        <v>0</v>
      </c>
      <c r="BI92" s="227">
        <f>IF(N92="nulová",J92,0)</f>
        <v>0</v>
      </c>
      <c r="BJ92" s="17" t="s">
        <v>77</v>
      </c>
      <c r="BK92" s="227">
        <f>ROUND(I92*H92,2)</f>
        <v>0</v>
      </c>
      <c r="BL92" s="17" t="s">
        <v>164</v>
      </c>
      <c r="BM92" s="226" t="s">
        <v>392</v>
      </c>
    </row>
    <row r="93" s="13" customFormat="1">
      <c r="A93" s="13"/>
      <c r="B93" s="228"/>
      <c r="C93" s="229"/>
      <c r="D93" s="230" t="s">
        <v>166</v>
      </c>
      <c r="E93" s="231" t="s">
        <v>19</v>
      </c>
      <c r="F93" s="232" t="s">
        <v>393</v>
      </c>
      <c r="G93" s="229"/>
      <c r="H93" s="231" t="s">
        <v>19</v>
      </c>
      <c r="I93" s="233"/>
      <c r="J93" s="229"/>
      <c r="K93" s="229"/>
      <c r="L93" s="234"/>
      <c r="M93" s="235"/>
      <c r="N93" s="236"/>
      <c r="O93" s="236"/>
      <c r="P93" s="236"/>
      <c r="Q93" s="236"/>
      <c r="R93" s="236"/>
      <c r="S93" s="236"/>
      <c r="T93" s="237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38" t="s">
        <v>166</v>
      </c>
      <c r="AU93" s="238" t="s">
        <v>70</v>
      </c>
      <c r="AV93" s="13" t="s">
        <v>77</v>
      </c>
      <c r="AW93" s="13" t="s">
        <v>31</v>
      </c>
      <c r="AX93" s="13" t="s">
        <v>70</v>
      </c>
      <c r="AY93" s="238" t="s">
        <v>157</v>
      </c>
    </row>
    <row r="94" s="14" customFormat="1">
      <c r="A94" s="14"/>
      <c r="B94" s="239"/>
      <c r="C94" s="240"/>
      <c r="D94" s="230" t="s">
        <v>166</v>
      </c>
      <c r="E94" s="241" t="s">
        <v>19</v>
      </c>
      <c r="F94" s="242" t="s">
        <v>394</v>
      </c>
      <c r="G94" s="240"/>
      <c r="H94" s="243">
        <v>2.8849999999999998</v>
      </c>
      <c r="I94" s="244"/>
      <c r="J94" s="240"/>
      <c r="K94" s="240"/>
      <c r="L94" s="245"/>
      <c r="M94" s="246"/>
      <c r="N94" s="247"/>
      <c r="O94" s="247"/>
      <c r="P94" s="247"/>
      <c r="Q94" s="247"/>
      <c r="R94" s="247"/>
      <c r="S94" s="247"/>
      <c r="T94" s="248"/>
      <c r="U94" s="14"/>
      <c r="V94" s="14"/>
      <c r="W94" s="14"/>
      <c r="X94" s="14"/>
      <c r="Y94" s="14"/>
      <c r="Z94" s="14"/>
      <c r="AA94" s="14"/>
      <c r="AB94" s="14"/>
      <c r="AC94" s="14"/>
      <c r="AD94" s="14"/>
      <c r="AE94" s="14"/>
      <c r="AT94" s="249" t="s">
        <v>166</v>
      </c>
      <c r="AU94" s="249" t="s">
        <v>70</v>
      </c>
      <c r="AV94" s="14" t="s">
        <v>79</v>
      </c>
      <c r="AW94" s="14" t="s">
        <v>31</v>
      </c>
      <c r="AX94" s="14" t="s">
        <v>77</v>
      </c>
      <c r="AY94" s="249" t="s">
        <v>157</v>
      </c>
    </row>
    <row r="95" s="2" customFormat="1" ht="66.75" customHeight="1">
      <c r="A95" s="38"/>
      <c r="B95" s="39"/>
      <c r="C95" s="214" t="s">
        <v>79</v>
      </c>
      <c r="D95" s="214" t="s">
        <v>160</v>
      </c>
      <c r="E95" s="215" t="s">
        <v>358</v>
      </c>
      <c r="F95" s="216" t="s">
        <v>359</v>
      </c>
      <c r="G95" s="217" t="s">
        <v>191</v>
      </c>
      <c r="H95" s="218">
        <v>500</v>
      </c>
      <c r="I95" s="219"/>
      <c r="J95" s="220">
        <f>ROUND(I95*H95,2)</f>
        <v>0</v>
      </c>
      <c r="K95" s="221"/>
      <c r="L95" s="44"/>
      <c r="M95" s="222" t="s">
        <v>19</v>
      </c>
      <c r="N95" s="223" t="s">
        <v>41</v>
      </c>
      <c r="O95" s="84"/>
      <c r="P95" s="224">
        <f>O95*H95</f>
        <v>0</v>
      </c>
      <c r="Q95" s="224">
        <v>0</v>
      </c>
      <c r="R95" s="224">
        <f>Q95*H95</f>
        <v>0</v>
      </c>
      <c r="S95" s="224">
        <v>0</v>
      </c>
      <c r="T95" s="225">
        <f>S95*H95</f>
        <v>0</v>
      </c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R95" s="226" t="s">
        <v>164</v>
      </c>
      <c r="AT95" s="226" t="s">
        <v>160</v>
      </c>
      <c r="AU95" s="226" t="s">
        <v>70</v>
      </c>
      <c r="AY95" s="17" t="s">
        <v>157</v>
      </c>
      <c r="BE95" s="227">
        <f>IF(N95="základní",J95,0)</f>
        <v>0</v>
      </c>
      <c r="BF95" s="227">
        <f>IF(N95="snížená",J95,0)</f>
        <v>0</v>
      </c>
      <c r="BG95" s="227">
        <f>IF(N95="zákl. přenesená",J95,0)</f>
        <v>0</v>
      </c>
      <c r="BH95" s="227">
        <f>IF(N95="sníž. přenesená",J95,0)</f>
        <v>0</v>
      </c>
      <c r="BI95" s="227">
        <f>IF(N95="nulová",J95,0)</f>
        <v>0</v>
      </c>
      <c r="BJ95" s="17" t="s">
        <v>77</v>
      </c>
      <c r="BK95" s="227">
        <f>ROUND(I95*H95,2)</f>
        <v>0</v>
      </c>
      <c r="BL95" s="17" t="s">
        <v>164</v>
      </c>
      <c r="BM95" s="226" t="s">
        <v>395</v>
      </c>
    </row>
    <row r="96" s="13" customFormat="1">
      <c r="A96" s="13"/>
      <c r="B96" s="228"/>
      <c r="C96" s="229"/>
      <c r="D96" s="230" t="s">
        <v>166</v>
      </c>
      <c r="E96" s="231" t="s">
        <v>19</v>
      </c>
      <c r="F96" s="232" t="s">
        <v>393</v>
      </c>
      <c r="G96" s="229"/>
      <c r="H96" s="231" t="s">
        <v>19</v>
      </c>
      <c r="I96" s="233"/>
      <c r="J96" s="229"/>
      <c r="K96" s="229"/>
      <c r="L96" s="234"/>
      <c r="M96" s="235"/>
      <c r="N96" s="236"/>
      <c r="O96" s="236"/>
      <c r="P96" s="236"/>
      <c r="Q96" s="236"/>
      <c r="R96" s="236"/>
      <c r="S96" s="236"/>
      <c r="T96" s="237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38" t="s">
        <v>166</v>
      </c>
      <c r="AU96" s="238" t="s">
        <v>70</v>
      </c>
      <c r="AV96" s="13" t="s">
        <v>77</v>
      </c>
      <c r="AW96" s="13" t="s">
        <v>31</v>
      </c>
      <c r="AX96" s="13" t="s">
        <v>70</v>
      </c>
      <c r="AY96" s="238" t="s">
        <v>157</v>
      </c>
    </row>
    <row r="97" s="14" customFormat="1">
      <c r="A97" s="14"/>
      <c r="B97" s="239"/>
      <c r="C97" s="240"/>
      <c r="D97" s="230" t="s">
        <v>166</v>
      </c>
      <c r="E97" s="241" t="s">
        <v>19</v>
      </c>
      <c r="F97" s="242" t="s">
        <v>396</v>
      </c>
      <c r="G97" s="240"/>
      <c r="H97" s="243">
        <v>500</v>
      </c>
      <c r="I97" s="244"/>
      <c r="J97" s="240"/>
      <c r="K97" s="240"/>
      <c r="L97" s="245"/>
      <c r="M97" s="246"/>
      <c r="N97" s="247"/>
      <c r="O97" s="247"/>
      <c r="P97" s="247"/>
      <c r="Q97" s="247"/>
      <c r="R97" s="247"/>
      <c r="S97" s="247"/>
      <c r="T97" s="248"/>
      <c r="U97" s="14"/>
      <c r="V97" s="14"/>
      <c r="W97" s="14"/>
      <c r="X97" s="14"/>
      <c r="Y97" s="14"/>
      <c r="Z97" s="14"/>
      <c r="AA97" s="14"/>
      <c r="AB97" s="14"/>
      <c r="AC97" s="14"/>
      <c r="AD97" s="14"/>
      <c r="AE97" s="14"/>
      <c r="AT97" s="249" t="s">
        <v>166</v>
      </c>
      <c r="AU97" s="249" t="s">
        <v>70</v>
      </c>
      <c r="AV97" s="14" t="s">
        <v>79</v>
      </c>
      <c r="AW97" s="14" t="s">
        <v>31</v>
      </c>
      <c r="AX97" s="14" t="s">
        <v>77</v>
      </c>
      <c r="AY97" s="249" t="s">
        <v>157</v>
      </c>
    </row>
    <row r="98" s="2" customFormat="1" ht="21.75" customHeight="1">
      <c r="A98" s="38"/>
      <c r="B98" s="39"/>
      <c r="C98" s="214" t="s">
        <v>85</v>
      </c>
      <c r="D98" s="214" t="s">
        <v>160</v>
      </c>
      <c r="E98" s="215" t="s">
        <v>170</v>
      </c>
      <c r="F98" s="216" t="s">
        <v>171</v>
      </c>
      <c r="G98" s="217" t="s">
        <v>163</v>
      </c>
      <c r="H98" s="218">
        <v>1.4450000000000001</v>
      </c>
      <c r="I98" s="219"/>
      <c r="J98" s="220">
        <f>ROUND(I98*H98,2)</f>
        <v>0</v>
      </c>
      <c r="K98" s="221"/>
      <c r="L98" s="44"/>
      <c r="M98" s="222" t="s">
        <v>19</v>
      </c>
      <c r="N98" s="223" t="s">
        <v>41</v>
      </c>
      <c r="O98" s="84"/>
      <c r="P98" s="224">
        <f>O98*H98</f>
        <v>0</v>
      </c>
      <c r="Q98" s="224">
        <v>0</v>
      </c>
      <c r="R98" s="224">
        <f>Q98*H98</f>
        <v>0</v>
      </c>
      <c r="S98" s="224">
        <v>0</v>
      </c>
      <c r="T98" s="225">
        <f>S98*H98</f>
        <v>0</v>
      </c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R98" s="226" t="s">
        <v>164</v>
      </c>
      <c r="AT98" s="226" t="s">
        <v>160</v>
      </c>
      <c r="AU98" s="226" t="s">
        <v>70</v>
      </c>
      <c r="AY98" s="17" t="s">
        <v>157</v>
      </c>
      <c r="BE98" s="227">
        <f>IF(N98="základní",J98,0)</f>
        <v>0</v>
      </c>
      <c r="BF98" s="227">
        <f>IF(N98="snížená",J98,0)</f>
        <v>0</v>
      </c>
      <c r="BG98" s="227">
        <f>IF(N98="zákl. přenesená",J98,0)</f>
        <v>0</v>
      </c>
      <c r="BH98" s="227">
        <f>IF(N98="sníž. přenesená",J98,0)</f>
        <v>0</v>
      </c>
      <c r="BI98" s="227">
        <f>IF(N98="nulová",J98,0)</f>
        <v>0</v>
      </c>
      <c r="BJ98" s="17" t="s">
        <v>77</v>
      </c>
      <c r="BK98" s="227">
        <f>ROUND(I98*H98,2)</f>
        <v>0</v>
      </c>
      <c r="BL98" s="17" t="s">
        <v>164</v>
      </c>
      <c r="BM98" s="226" t="s">
        <v>397</v>
      </c>
    </row>
    <row r="99" s="2" customFormat="1" ht="21.75" customHeight="1">
      <c r="A99" s="38"/>
      <c r="B99" s="39"/>
      <c r="C99" s="214" t="s">
        <v>164</v>
      </c>
      <c r="D99" s="214" t="s">
        <v>160</v>
      </c>
      <c r="E99" s="215" t="s">
        <v>238</v>
      </c>
      <c r="F99" s="216" t="s">
        <v>239</v>
      </c>
      <c r="G99" s="217" t="s">
        <v>163</v>
      </c>
      <c r="H99" s="218">
        <v>1.44</v>
      </c>
      <c r="I99" s="219"/>
      <c r="J99" s="220">
        <f>ROUND(I99*H99,2)</f>
        <v>0</v>
      </c>
      <c r="K99" s="221"/>
      <c r="L99" s="44"/>
      <c r="M99" s="222" t="s">
        <v>19</v>
      </c>
      <c r="N99" s="223" t="s">
        <v>41</v>
      </c>
      <c r="O99" s="84"/>
      <c r="P99" s="224">
        <f>O99*H99</f>
        <v>0</v>
      </c>
      <c r="Q99" s="224">
        <v>0</v>
      </c>
      <c r="R99" s="224">
        <f>Q99*H99</f>
        <v>0</v>
      </c>
      <c r="S99" s="224">
        <v>0</v>
      </c>
      <c r="T99" s="225">
        <f>S99*H99</f>
        <v>0</v>
      </c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R99" s="226" t="s">
        <v>164</v>
      </c>
      <c r="AT99" s="226" t="s">
        <v>160</v>
      </c>
      <c r="AU99" s="226" t="s">
        <v>70</v>
      </c>
      <c r="AY99" s="17" t="s">
        <v>157</v>
      </c>
      <c r="BE99" s="227">
        <f>IF(N99="základní",J99,0)</f>
        <v>0</v>
      </c>
      <c r="BF99" s="227">
        <f>IF(N99="snížená",J99,0)</f>
        <v>0</v>
      </c>
      <c r="BG99" s="227">
        <f>IF(N99="zákl. přenesená",J99,0)</f>
        <v>0</v>
      </c>
      <c r="BH99" s="227">
        <f>IF(N99="sníž. přenesená",J99,0)</f>
        <v>0</v>
      </c>
      <c r="BI99" s="227">
        <f>IF(N99="nulová",J99,0)</f>
        <v>0</v>
      </c>
      <c r="BJ99" s="17" t="s">
        <v>77</v>
      </c>
      <c r="BK99" s="227">
        <f>ROUND(I99*H99,2)</f>
        <v>0</v>
      </c>
      <c r="BL99" s="17" t="s">
        <v>164</v>
      </c>
      <c r="BM99" s="226" t="s">
        <v>398</v>
      </c>
    </row>
    <row r="100" s="2" customFormat="1" ht="33" customHeight="1">
      <c r="A100" s="38"/>
      <c r="B100" s="39"/>
      <c r="C100" s="214" t="s">
        <v>158</v>
      </c>
      <c r="D100" s="214" t="s">
        <v>160</v>
      </c>
      <c r="E100" s="215" t="s">
        <v>367</v>
      </c>
      <c r="F100" s="216" t="s">
        <v>368</v>
      </c>
      <c r="G100" s="217" t="s">
        <v>191</v>
      </c>
      <c r="H100" s="218">
        <v>500</v>
      </c>
      <c r="I100" s="219"/>
      <c r="J100" s="220">
        <f>ROUND(I100*H100,2)</f>
        <v>0</v>
      </c>
      <c r="K100" s="221"/>
      <c r="L100" s="44"/>
      <c r="M100" s="222" t="s">
        <v>19</v>
      </c>
      <c r="N100" s="223" t="s">
        <v>41</v>
      </c>
      <c r="O100" s="84"/>
      <c r="P100" s="224">
        <f>O100*H100</f>
        <v>0</v>
      </c>
      <c r="Q100" s="224">
        <v>0</v>
      </c>
      <c r="R100" s="224">
        <f>Q100*H100</f>
        <v>0</v>
      </c>
      <c r="S100" s="224">
        <v>0</v>
      </c>
      <c r="T100" s="225">
        <f>S100*H100</f>
        <v>0</v>
      </c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R100" s="226" t="s">
        <v>164</v>
      </c>
      <c r="AT100" s="226" t="s">
        <v>160</v>
      </c>
      <c r="AU100" s="226" t="s">
        <v>70</v>
      </c>
      <c r="AY100" s="17" t="s">
        <v>157</v>
      </c>
      <c r="BE100" s="227">
        <f>IF(N100="základní",J100,0)</f>
        <v>0</v>
      </c>
      <c r="BF100" s="227">
        <f>IF(N100="snížená",J100,0)</f>
        <v>0</v>
      </c>
      <c r="BG100" s="227">
        <f>IF(N100="zákl. přenesená",J100,0)</f>
        <v>0</v>
      </c>
      <c r="BH100" s="227">
        <f>IF(N100="sníž. přenesená",J100,0)</f>
        <v>0</v>
      </c>
      <c r="BI100" s="227">
        <f>IF(N100="nulová",J100,0)</f>
        <v>0</v>
      </c>
      <c r="BJ100" s="17" t="s">
        <v>77</v>
      </c>
      <c r="BK100" s="227">
        <f>ROUND(I100*H100,2)</f>
        <v>0</v>
      </c>
      <c r="BL100" s="17" t="s">
        <v>164</v>
      </c>
      <c r="BM100" s="226" t="s">
        <v>399</v>
      </c>
    </row>
    <row r="101" s="2" customFormat="1" ht="33" customHeight="1">
      <c r="A101" s="38"/>
      <c r="B101" s="39"/>
      <c r="C101" s="214" t="s">
        <v>188</v>
      </c>
      <c r="D101" s="214" t="s">
        <v>160</v>
      </c>
      <c r="E101" s="215" t="s">
        <v>173</v>
      </c>
      <c r="F101" s="216" t="s">
        <v>174</v>
      </c>
      <c r="G101" s="217" t="s">
        <v>175</v>
      </c>
      <c r="H101" s="218">
        <v>330</v>
      </c>
      <c r="I101" s="219"/>
      <c r="J101" s="220">
        <f>ROUND(I101*H101,2)</f>
        <v>0</v>
      </c>
      <c r="K101" s="221"/>
      <c r="L101" s="44"/>
      <c r="M101" s="222" t="s">
        <v>19</v>
      </c>
      <c r="N101" s="223" t="s">
        <v>41</v>
      </c>
      <c r="O101" s="84"/>
      <c r="P101" s="224">
        <f>O101*H101</f>
        <v>0</v>
      </c>
      <c r="Q101" s="224">
        <v>0</v>
      </c>
      <c r="R101" s="224">
        <f>Q101*H101</f>
        <v>0</v>
      </c>
      <c r="S101" s="224">
        <v>0</v>
      </c>
      <c r="T101" s="225">
        <f>S101*H101</f>
        <v>0</v>
      </c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R101" s="226" t="s">
        <v>164</v>
      </c>
      <c r="AT101" s="226" t="s">
        <v>160</v>
      </c>
      <c r="AU101" s="226" t="s">
        <v>70</v>
      </c>
      <c r="AY101" s="17" t="s">
        <v>157</v>
      </c>
      <c r="BE101" s="227">
        <f>IF(N101="základní",J101,0)</f>
        <v>0</v>
      </c>
      <c r="BF101" s="227">
        <f>IF(N101="snížená",J101,0)</f>
        <v>0</v>
      </c>
      <c r="BG101" s="227">
        <f>IF(N101="zákl. přenesená",J101,0)</f>
        <v>0</v>
      </c>
      <c r="BH101" s="227">
        <f>IF(N101="sníž. přenesená",J101,0)</f>
        <v>0</v>
      </c>
      <c r="BI101" s="227">
        <f>IF(N101="nulová",J101,0)</f>
        <v>0</v>
      </c>
      <c r="BJ101" s="17" t="s">
        <v>77</v>
      </c>
      <c r="BK101" s="227">
        <f>ROUND(I101*H101,2)</f>
        <v>0</v>
      </c>
      <c r="BL101" s="17" t="s">
        <v>164</v>
      </c>
      <c r="BM101" s="226" t="s">
        <v>400</v>
      </c>
    </row>
    <row r="102" s="14" customFormat="1">
      <c r="A102" s="14"/>
      <c r="B102" s="239"/>
      <c r="C102" s="240"/>
      <c r="D102" s="230" t="s">
        <v>166</v>
      </c>
      <c r="E102" s="241" t="s">
        <v>19</v>
      </c>
      <c r="F102" s="242" t="s">
        <v>177</v>
      </c>
      <c r="G102" s="240"/>
      <c r="H102" s="243">
        <v>330</v>
      </c>
      <c r="I102" s="244"/>
      <c r="J102" s="240"/>
      <c r="K102" s="240"/>
      <c r="L102" s="245"/>
      <c r="M102" s="246"/>
      <c r="N102" s="247"/>
      <c r="O102" s="247"/>
      <c r="P102" s="247"/>
      <c r="Q102" s="247"/>
      <c r="R102" s="247"/>
      <c r="S102" s="247"/>
      <c r="T102" s="248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T102" s="249" t="s">
        <v>166</v>
      </c>
      <c r="AU102" s="249" t="s">
        <v>70</v>
      </c>
      <c r="AV102" s="14" t="s">
        <v>79</v>
      </c>
      <c r="AW102" s="14" t="s">
        <v>31</v>
      </c>
      <c r="AX102" s="14" t="s">
        <v>77</v>
      </c>
      <c r="AY102" s="249" t="s">
        <v>157</v>
      </c>
    </row>
    <row r="103" s="2" customFormat="1" ht="16.5" customHeight="1">
      <c r="A103" s="38"/>
      <c r="B103" s="39"/>
      <c r="C103" s="261" t="s">
        <v>193</v>
      </c>
      <c r="D103" s="261" t="s">
        <v>178</v>
      </c>
      <c r="E103" s="262" t="s">
        <v>179</v>
      </c>
      <c r="F103" s="263" t="s">
        <v>180</v>
      </c>
      <c r="G103" s="264" t="s">
        <v>181</v>
      </c>
      <c r="H103" s="265">
        <v>528</v>
      </c>
      <c r="I103" s="266"/>
      <c r="J103" s="267">
        <f>ROUND(I103*H103,2)</f>
        <v>0</v>
      </c>
      <c r="K103" s="268"/>
      <c r="L103" s="269"/>
      <c r="M103" s="270" t="s">
        <v>19</v>
      </c>
      <c r="N103" s="271" t="s">
        <v>41</v>
      </c>
      <c r="O103" s="84"/>
      <c r="P103" s="224">
        <f>O103*H103</f>
        <v>0</v>
      </c>
      <c r="Q103" s="224">
        <v>1</v>
      </c>
      <c r="R103" s="224">
        <f>Q103*H103</f>
        <v>0</v>
      </c>
      <c r="S103" s="224">
        <v>0</v>
      </c>
      <c r="T103" s="225">
        <f>S103*H103</f>
        <v>0</v>
      </c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R103" s="226" t="s">
        <v>182</v>
      </c>
      <c r="AT103" s="226" t="s">
        <v>178</v>
      </c>
      <c r="AU103" s="226" t="s">
        <v>70</v>
      </c>
      <c r="AY103" s="17" t="s">
        <v>157</v>
      </c>
      <c r="BE103" s="227">
        <f>IF(N103="základní",J103,0)</f>
        <v>0</v>
      </c>
      <c r="BF103" s="227">
        <f>IF(N103="snížená",J103,0)</f>
        <v>0</v>
      </c>
      <c r="BG103" s="227">
        <f>IF(N103="zákl. přenesená",J103,0)</f>
        <v>0</v>
      </c>
      <c r="BH103" s="227">
        <f>IF(N103="sníž. přenesená",J103,0)</f>
        <v>0</v>
      </c>
      <c r="BI103" s="227">
        <f>IF(N103="nulová",J103,0)</f>
        <v>0</v>
      </c>
      <c r="BJ103" s="17" t="s">
        <v>77</v>
      </c>
      <c r="BK103" s="227">
        <f>ROUND(I103*H103,2)</f>
        <v>0</v>
      </c>
      <c r="BL103" s="17" t="s">
        <v>164</v>
      </c>
      <c r="BM103" s="226" t="s">
        <v>401</v>
      </c>
    </row>
    <row r="104" s="14" customFormat="1">
      <c r="A104" s="14"/>
      <c r="B104" s="239"/>
      <c r="C104" s="240"/>
      <c r="D104" s="230" t="s">
        <v>166</v>
      </c>
      <c r="E104" s="241" t="s">
        <v>19</v>
      </c>
      <c r="F104" s="242" t="s">
        <v>184</v>
      </c>
      <c r="G104" s="240"/>
      <c r="H104" s="243">
        <v>528</v>
      </c>
      <c r="I104" s="244"/>
      <c r="J104" s="240"/>
      <c r="K104" s="240"/>
      <c r="L104" s="245"/>
      <c r="M104" s="246"/>
      <c r="N104" s="247"/>
      <c r="O104" s="247"/>
      <c r="P104" s="247"/>
      <c r="Q104" s="247"/>
      <c r="R104" s="247"/>
      <c r="S104" s="247"/>
      <c r="T104" s="248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T104" s="249" t="s">
        <v>166</v>
      </c>
      <c r="AU104" s="249" t="s">
        <v>70</v>
      </c>
      <c r="AV104" s="14" t="s">
        <v>79</v>
      </c>
      <c r="AW104" s="14" t="s">
        <v>31</v>
      </c>
      <c r="AX104" s="14" t="s">
        <v>77</v>
      </c>
      <c r="AY104" s="249" t="s">
        <v>157</v>
      </c>
    </row>
    <row r="105" s="2" customFormat="1" ht="78" customHeight="1">
      <c r="A105" s="38"/>
      <c r="B105" s="39"/>
      <c r="C105" s="214" t="s">
        <v>182</v>
      </c>
      <c r="D105" s="214" t="s">
        <v>160</v>
      </c>
      <c r="E105" s="215" t="s">
        <v>185</v>
      </c>
      <c r="F105" s="216" t="s">
        <v>186</v>
      </c>
      <c r="G105" s="217" t="s">
        <v>181</v>
      </c>
      <c r="H105" s="218">
        <v>528</v>
      </c>
      <c r="I105" s="219"/>
      <c r="J105" s="220">
        <f>ROUND(I105*H105,2)</f>
        <v>0</v>
      </c>
      <c r="K105" s="221"/>
      <c r="L105" s="44"/>
      <c r="M105" s="222" t="s">
        <v>19</v>
      </c>
      <c r="N105" s="223" t="s">
        <v>41</v>
      </c>
      <c r="O105" s="84"/>
      <c r="P105" s="224">
        <f>O105*H105</f>
        <v>0</v>
      </c>
      <c r="Q105" s="224">
        <v>0</v>
      </c>
      <c r="R105" s="224">
        <f>Q105*H105</f>
        <v>0</v>
      </c>
      <c r="S105" s="224">
        <v>0</v>
      </c>
      <c r="T105" s="225">
        <f>S105*H105</f>
        <v>0</v>
      </c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R105" s="226" t="s">
        <v>164</v>
      </c>
      <c r="AT105" s="226" t="s">
        <v>160</v>
      </c>
      <c r="AU105" s="226" t="s">
        <v>70</v>
      </c>
      <c r="AY105" s="17" t="s">
        <v>157</v>
      </c>
      <c r="BE105" s="227">
        <f>IF(N105="základní",J105,0)</f>
        <v>0</v>
      </c>
      <c r="BF105" s="227">
        <f>IF(N105="snížená",J105,0)</f>
        <v>0</v>
      </c>
      <c r="BG105" s="227">
        <f>IF(N105="zákl. přenesená",J105,0)</f>
        <v>0</v>
      </c>
      <c r="BH105" s="227">
        <f>IF(N105="sníž. přenesená",J105,0)</f>
        <v>0</v>
      </c>
      <c r="BI105" s="227">
        <f>IF(N105="nulová",J105,0)</f>
        <v>0</v>
      </c>
      <c r="BJ105" s="17" t="s">
        <v>77</v>
      </c>
      <c r="BK105" s="227">
        <f>ROUND(I105*H105,2)</f>
        <v>0</v>
      </c>
      <c r="BL105" s="17" t="s">
        <v>164</v>
      </c>
      <c r="BM105" s="226" t="s">
        <v>402</v>
      </c>
    </row>
    <row r="106" s="2" customFormat="1" ht="33" customHeight="1">
      <c r="A106" s="38"/>
      <c r="B106" s="39"/>
      <c r="C106" s="214" t="s">
        <v>201</v>
      </c>
      <c r="D106" s="214" t="s">
        <v>160</v>
      </c>
      <c r="E106" s="215" t="s">
        <v>189</v>
      </c>
      <c r="F106" s="216" t="s">
        <v>190</v>
      </c>
      <c r="G106" s="217" t="s">
        <v>191</v>
      </c>
      <c r="H106" s="218">
        <v>150</v>
      </c>
      <c r="I106" s="219"/>
      <c r="J106" s="220">
        <f>ROUND(I106*H106,2)</f>
        <v>0</v>
      </c>
      <c r="K106" s="221"/>
      <c r="L106" s="44"/>
      <c r="M106" s="222" t="s">
        <v>19</v>
      </c>
      <c r="N106" s="223" t="s">
        <v>41</v>
      </c>
      <c r="O106" s="84"/>
      <c r="P106" s="224">
        <f>O106*H106</f>
        <v>0</v>
      </c>
      <c r="Q106" s="224">
        <v>0</v>
      </c>
      <c r="R106" s="224">
        <f>Q106*H106</f>
        <v>0</v>
      </c>
      <c r="S106" s="224">
        <v>0</v>
      </c>
      <c r="T106" s="225">
        <f>S106*H106</f>
        <v>0</v>
      </c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R106" s="226" t="s">
        <v>164</v>
      </c>
      <c r="AT106" s="226" t="s">
        <v>160</v>
      </c>
      <c r="AU106" s="226" t="s">
        <v>70</v>
      </c>
      <c r="AY106" s="17" t="s">
        <v>157</v>
      </c>
      <c r="BE106" s="227">
        <f>IF(N106="základní",J106,0)</f>
        <v>0</v>
      </c>
      <c r="BF106" s="227">
        <f>IF(N106="snížená",J106,0)</f>
        <v>0</v>
      </c>
      <c r="BG106" s="227">
        <f>IF(N106="zákl. přenesená",J106,0)</f>
        <v>0</v>
      </c>
      <c r="BH106" s="227">
        <f>IF(N106="sníž. přenesená",J106,0)</f>
        <v>0</v>
      </c>
      <c r="BI106" s="227">
        <f>IF(N106="nulová",J106,0)</f>
        <v>0</v>
      </c>
      <c r="BJ106" s="17" t="s">
        <v>77</v>
      </c>
      <c r="BK106" s="227">
        <f>ROUND(I106*H106,2)</f>
        <v>0</v>
      </c>
      <c r="BL106" s="17" t="s">
        <v>164</v>
      </c>
      <c r="BM106" s="226" t="s">
        <v>403</v>
      </c>
    </row>
    <row r="107" s="2" customFormat="1" ht="33" customHeight="1">
      <c r="A107" s="38"/>
      <c r="B107" s="39"/>
      <c r="C107" s="214" t="s">
        <v>111</v>
      </c>
      <c r="D107" s="214" t="s">
        <v>160</v>
      </c>
      <c r="E107" s="215" t="s">
        <v>377</v>
      </c>
      <c r="F107" s="216" t="s">
        <v>378</v>
      </c>
      <c r="G107" s="217" t="s">
        <v>191</v>
      </c>
      <c r="H107" s="218">
        <v>120</v>
      </c>
      <c r="I107" s="219"/>
      <c r="J107" s="220">
        <f>ROUND(I107*H107,2)</f>
        <v>0</v>
      </c>
      <c r="K107" s="221"/>
      <c r="L107" s="44"/>
      <c r="M107" s="222" t="s">
        <v>19</v>
      </c>
      <c r="N107" s="223" t="s">
        <v>41</v>
      </c>
      <c r="O107" s="84"/>
      <c r="P107" s="224">
        <f>O107*H107</f>
        <v>0</v>
      </c>
      <c r="Q107" s="224">
        <v>0</v>
      </c>
      <c r="R107" s="224">
        <f>Q107*H107</f>
        <v>0</v>
      </c>
      <c r="S107" s="224">
        <v>0</v>
      </c>
      <c r="T107" s="225">
        <f>S107*H107</f>
        <v>0</v>
      </c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R107" s="226" t="s">
        <v>164</v>
      </c>
      <c r="AT107" s="226" t="s">
        <v>160</v>
      </c>
      <c r="AU107" s="226" t="s">
        <v>70</v>
      </c>
      <c r="AY107" s="17" t="s">
        <v>157</v>
      </c>
      <c r="BE107" s="227">
        <f>IF(N107="základní",J107,0)</f>
        <v>0</v>
      </c>
      <c r="BF107" s="227">
        <f>IF(N107="snížená",J107,0)</f>
        <v>0</v>
      </c>
      <c r="BG107" s="227">
        <f>IF(N107="zákl. přenesená",J107,0)</f>
        <v>0</v>
      </c>
      <c r="BH107" s="227">
        <f>IF(N107="sníž. přenesená",J107,0)</f>
        <v>0</v>
      </c>
      <c r="BI107" s="227">
        <f>IF(N107="nulová",J107,0)</f>
        <v>0</v>
      </c>
      <c r="BJ107" s="17" t="s">
        <v>77</v>
      </c>
      <c r="BK107" s="227">
        <f>ROUND(I107*H107,2)</f>
        <v>0</v>
      </c>
      <c r="BL107" s="17" t="s">
        <v>164</v>
      </c>
      <c r="BM107" s="226" t="s">
        <v>404</v>
      </c>
    </row>
    <row r="108" s="2" customFormat="1" ht="21.75" customHeight="1">
      <c r="A108" s="38"/>
      <c r="B108" s="39"/>
      <c r="C108" s="214" t="s">
        <v>209</v>
      </c>
      <c r="D108" s="214" t="s">
        <v>160</v>
      </c>
      <c r="E108" s="215" t="s">
        <v>202</v>
      </c>
      <c r="F108" s="216" t="s">
        <v>203</v>
      </c>
      <c r="G108" s="217" t="s">
        <v>191</v>
      </c>
      <c r="H108" s="218">
        <v>8.4000000000000004</v>
      </c>
      <c r="I108" s="219"/>
      <c r="J108" s="220">
        <f>ROUND(I108*H108,2)</f>
        <v>0</v>
      </c>
      <c r="K108" s="221"/>
      <c r="L108" s="44"/>
      <c r="M108" s="222" t="s">
        <v>19</v>
      </c>
      <c r="N108" s="223" t="s">
        <v>41</v>
      </c>
      <c r="O108" s="84"/>
      <c r="P108" s="224">
        <f>O108*H108</f>
        <v>0</v>
      </c>
      <c r="Q108" s="224">
        <v>0</v>
      </c>
      <c r="R108" s="224">
        <f>Q108*H108</f>
        <v>0</v>
      </c>
      <c r="S108" s="224">
        <v>0</v>
      </c>
      <c r="T108" s="225">
        <f>S108*H108</f>
        <v>0</v>
      </c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R108" s="226" t="s">
        <v>164</v>
      </c>
      <c r="AT108" s="226" t="s">
        <v>160</v>
      </c>
      <c r="AU108" s="226" t="s">
        <v>70</v>
      </c>
      <c r="AY108" s="17" t="s">
        <v>157</v>
      </c>
      <c r="BE108" s="227">
        <f>IF(N108="základní",J108,0)</f>
        <v>0</v>
      </c>
      <c r="BF108" s="227">
        <f>IF(N108="snížená",J108,0)</f>
        <v>0</v>
      </c>
      <c r="BG108" s="227">
        <f>IF(N108="zákl. přenesená",J108,0)</f>
        <v>0</v>
      </c>
      <c r="BH108" s="227">
        <f>IF(N108="sníž. přenesená",J108,0)</f>
        <v>0</v>
      </c>
      <c r="BI108" s="227">
        <f>IF(N108="nulová",J108,0)</f>
        <v>0</v>
      </c>
      <c r="BJ108" s="17" t="s">
        <v>77</v>
      </c>
      <c r="BK108" s="227">
        <f>ROUND(I108*H108,2)</f>
        <v>0</v>
      </c>
      <c r="BL108" s="17" t="s">
        <v>164</v>
      </c>
      <c r="BM108" s="226" t="s">
        <v>405</v>
      </c>
    </row>
    <row r="109" s="13" customFormat="1">
      <c r="A109" s="13"/>
      <c r="B109" s="228"/>
      <c r="C109" s="229"/>
      <c r="D109" s="230" t="s">
        <v>166</v>
      </c>
      <c r="E109" s="231" t="s">
        <v>19</v>
      </c>
      <c r="F109" s="232" t="s">
        <v>406</v>
      </c>
      <c r="G109" s="229"/>
      <c r="H109" s="231" t="s">
        <v>19</v>
      </c>
      <c r="I109" s="233"/>
      <c r="J109" s="229"/>
      <c r="K109" s="229"/>
      <c r="L109" s="234"/>
      <c r="M109" s="235"/>
      <c r="N109" s="236"/>
      <c r="O109" s="236"/>
      <c r="P109" s="236"/>
      <c r="Q109" s="236"/>
      <c r="R109" s="236"/>
      <c r="S109" s="236"/>
      <c r="T109" s="237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38" t="s">
        <v>166</v>
      </c>
      <c r="AU109" s="238" t="s">
        <v>70</v>
      </c>
      <c r="AV109" s="13" t="s">
        <v>77</v>
      </c>
      <c r="AW109" s="13" t="s">
        <v>31</v>
      </c>
      <c r="AX109" s="13" t="s">
        <v>70</v>
      </c>
      <c r="AY109" s="238" t="s">
        <v>157</v>
      </c>
    </row>
    <row r="110" s="14" customFormat="1">
      <c r="A110" s="14"/>
      <c r="B110" s="239"/>
      <c r="C110" s="240"/>
      <c r="D110" s="230" t="s">
        <v>166</v>
      </c>
      <c r="E110" s="241" t="s">
        <v>19</v>
      </c>
      <c r="F110" s="242" t="s">
        <v>295</v>
      </c>
      <c r="G110" s="240"/>
      <c r="H110" s="243">
        <v>8.4000000000000004</v>
      </c>
      <c r="I110" s="244"/>
      <c r="J110" s="240"/>
      <c r="K110" s="240"/>
      <c r="L110" s="245"/>
      <c r="M110" s="246"/>
      <c r="N110" s="247"/>
      <c r="O110" s="247"/>
      <c r="P110" s="247"/>
      <c r="Q110" s="247"/>
      <c r="R110" s="247"/>
      <c r="S110" s="247"/>
      <c r="T110" s="248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T110" s="249" t="s">
        <v>166</v>
      </c>
      <c r="AU110" s="249" t="s">
        <v>70</v>
      </c>
      <c r="AV110" s="14" t="s">
        <v>79</v>
      </c>
      <c r="AW110" s="14" t="s">
        <v>31</v>
      </c>
      <c r="AX110" s="14" t="s">
        <v>77</v>
      </c>
      <c r="AY110" s="249" t="s">
        <v>157</v>
      </c>
    </row>
    <row r="111" s="2" customFormat="1" ht="33" customHeight="1">
      <c r="A111" s="38"/>
      <c r="B111" s="39"/>
      <c r="C111" s="214" t="s">
        <v>216</v>
      </c>
      <c r="D111" s="214" t="s">
        <v>160</v>
      </c>
      <c r="E111" s="215" t="s">
        <v>206</v>
      </c>
      <c r="F111" s="216" t="s">
        <v>207</v>
      </c>
      <c r="G111" s="217" t="s">
        <v>191</v>
      </c>
      <c r="H111" s="218">
        <v>8.4000000000000004</v>
      </c>
      <c r="I111" s="219"/>
      <c r="J111" s="220">
        <f>ROUND(I111*H111,2)</f>
        <v>0</v>
      </c>
      <c r="K111" s="221"/>
      <c r="L111" s="44"/>
      <c r="M111" s="222" t="s">
        <v>19</v>
      </c>
      <c r="N111" s="223" t="s">
        <v>41</v>
      </c>
      <c r="O111" s="84"/>
      <c r="P111" s="224">
        <f>O111*H111</f>
        <v>0</v>
      </c>
      <c r="Q111" s="224">
        <v>0</v>
      </c>
      <c r="R111" s="224">
        <f>Q111*H111</f>
        <v>0</v>
      </c>
      <c r="S111" s="224">
        <v>0</v>
      </c>
      <c r="T111" s="225">
        <f>S111*H111</f>
        <v>0</v>
      </c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R111" s="226" t="s">
        <v>164</v>
      </c>
      <c r="AT111" s="226" t="s">
        <v>160</v>
      </c>
      <c r="AU111" s="226" t="s">
        <v>70</v>
      </c>
      <c r="AY111" s="17" t="s">
        <v>157</v>
      </c>
      <c r="BE111" s="227">
        <f>IF(N111="základní",J111,0)</f>
        <v>0</v>
      </c>
      <c r="BF111" s="227">
        <f>IF(N111="snížená",J111,0)</f>
        <v>0</v>
      </c>
      <c r="BG111" s="227">
        <f>IF(N111="zákl. přenesená",J111,0)</f>
        <v>0</v>
      </c>
      <c r="BH111" s="227">
        <f>IF(N111="sníž. přenesená",J111,0)</f>
        <v>0</v>
      </c>
      <c r="BI111" s="227">
        <f>IF(N111="nulová",J111,0)</f>
        <v>0</v>
      </c>
      <c r="BJ111" s="17" t="s">
        <v>77</v>
      </c>
      <c r="BK111" s="227">
        <f>ROUND(I111*H111,2)</f>
        <v>0</v>
      </c>
      <c r="BL111" s="17" t="s">
        <v>164</v>
      </c>
      <c r="BM111" s="226" t="s">
        <v>407</v>
      </c>
    </row>
    <row r="112" s="13" customFormat="1">
      <c r="A112" s="13"/>
      <c r="B112" s="228"/>
      <c r="C112" s="229"/>
      <c r="D112" s="230" t="s">
        <v>166</v>
      </c>
      <c r="E112" s="231" t="s">
        <v>19</v>
      </c>
      <c r="F112" s="232" t="s">
        <v>406</v>
      </c>
      <c r="G112" s="229"/>
      <c r="H112" s="231" t="s">
        <v>19</v>
      </c>
      <c r="I112" s="233"/>
      <c r="J112" s="229"/>
      <c r="K112" s="229"/>
      <c r="L112" s="234"/>
      <c r="M112" s="235"/>
      <c r="N112" s="236"/>
      <c r="O112" s="236"/>
      <c r="P112" s="236"/>
      <c r="Q112" s="236"/>
      <c r="R112" s="236"/>
      <c r="S112" s="236"/>
      <c r="T112" s="237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38" t="s">
        <v>166</v>
      </c>
      <c r="AU112" s="238" t="s">
        <v>70</v>
      </c>
      <c r="AV112" s="13" t="s">
        <v>77</v>
      </c>
      <c r="AW112" s="13" t="s">
        <v>31</v>
      </c>
      <c r="AX112" s="13" t="s">
        <v>70</v>
      </c>
      <c r="AY112" s="238" t="s">
        <v>157</v>
      </c>
    </row>
    <row r="113" s="14" customFormat="1">
      <c r="A113" s="14"/>
      <c r="B113" s="239"/>
      <c r="C113" s="240"/>
      <c r="D113" s="230" t="s">
        <v>166</v>
      </c>
      <c r="E113" s="241" t="s">
        <v>19</v>
      </c>
      <c r="F113" s="242" t="s">
        <v>295</v>
      </c>
      <c r="G113" s="240"/>
      <c r="H113" s="243">
        <v>8.4000000000000004</v>
      </c>
      <c r="I113" s="244"/>
      <c r="J113" s="240"/>
      <c r="K113" s="240"/>
      <c r="L113" s="245"/>
      <c r="M113" s="272"/>
      <c r="N113" s="273"/>
      <c r="O113" s="273"/>
      <c r="P113" s="273"/>
      <c r="Q113" s="273"/>
      <c r="R113" s="273"/>
      <c r="S113" s="273"/>
      <c r="T113" s="274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249" t="s">
        <v>166</v>
      </c>
      <c r="AU113" s="249" t="s">
        <v>70</v>
      </c>
      <c r="AV113" s="14" t="s">
        <v>79</v>
      </c>
      <c r="AW113" s="14" t="s">
        <v>31</v>
      </c>
      <c r="AX113" s="14" t="s">
        <v>77</v>
      </c>
      <c r="AY113" s="249" t="s">
        <v>157</v>
      </c>
    </row>
    <row r="114" s="2" customFormat="1" ht="6.96" customHeight="1">
      <c r="A114" s="38"/>
      <c r="B114" s="59"/>
      <c r="C114" s="60"/>
      <c r="D114" s="60"/>
      <c r="E114" s="60"/>
      <c r="F114" s="60"/>
      <c r="G114" s="60"/>
      <c r="H114" s="60"/>
      <c r="I114" s="60"/>
      <c r="J114" s="60"/>
      <c r="K114" s="60"/>
      <c r="L114" s="44"/>
      <c r="M114" s="38"/>
      <c r="O114" s="38"/>
      <c r="P114" s="38"/>
      <c r="Q114" s="38"/>
      <c r="R114" s="38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</sheetData>
  <mergeCells count="15">
    <mergeCell ref="E7:H7"/>
    <mergeCell ref="E11:H11"/>
    <mergeCell ref="E9:H9"/>
    <mergeCell ref="E13:H13"/>
    <mergeCell ref="E22:H22"/>
    <mergeCell ref="E31:H31"/>
    <mergeCell ref="E52:H52"/>
    <mergeCell ref="E56:H56"/>
    <mergeCell ref="E54:H54"/>
    <mergeCell ref="E58:H58"/>
    <mergeCell ref="E77:H77"/>
    <mergeCell ref="E81:H81"/>
    <mergeCell ref="E79:H79"/>
    <mergeCell ref="E83:H83"/>
    <mergeCell ref="L2:V2"/>
  </mergeCells>
  <pageMargins left="0.39375" right="0.39375" top="0.39375" bottom="0.39375" header="0" footer="0"/>
  <pageSetup orientation="landscape" blackAndWhite="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104</v>
      </c>
    </row>
    <row r="3" s="1" customFormat="1" ht="6.96" customHeight="1">
      <c r="B3" s="138"/>
      <c r="C3" s="139"/>
      <c r="D3" s="139"/>
      <c r="E3" s="139"/>
      <c r="F3" s="139"/>
      <c r="G3" s="139"/>
      <c r="H3" s="139"/>
      <c r="I3" s="139"/>
      <c r="J3" s="139"/>
      <c r="K3" s="139"/>
      <c r="L3" s="20"/>
      <c r="AT3" s="17" t="s">
        <v>79</v>
      </c>
    </row>
    <row r="4" s="1" customFormat="1" ht="24.96" customHeight="1">
      <c r="B4" s="20"/>
      <c r="D4" s="140" t="s">
        <v>129</v>
      </c>
      <c r="L4" s="20"/>
      <c r="M4" s="14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2" t="s">
        <v>16</v>
      </c>
      <c r="L6" s="20"/>
    </row>
    <row r="7" s="1" customFormat="1" ht="16.5" customHeight="1">
      <c r="B7" s="20"/>
      <c r="E7" s="143">
        <f>'Rekapitulace stavby'!K6</f>
        <v>0</v>
      </c>
      <c r="F7" s="142"/>
      <c r="G7" s="142"/>
      <c r="H7" s="142"/>
      <c r="L7" s="20"/>
    </row>
    <row r="8">
      <c r="B8" s="20"/>
      <c r="D8" s="142" t="s">
        <v>130</v>
      </c>
      <c r="L8" s="20"/>
    </row>
    <row r="9" s="1" customFormat="1" ht="16.5" customHeight="1">
      <c r="B9" s="20"/>
      <c r="E9" s="143" t="s">
        <v>131</v>
      </c>
      <c r="F9" s="1"/>
      <c r="G9" s="1"/>
      <c r="H9" s="1"/>
      <c r="L9" s="20"/>
    </row>
    <row r="10" s="1" customFormat="1" ht="12" customHeight="1">
      <c r="B10" s="20"/>
      <c r="D10" s="142" t="s">
        <v>132</v>
      </c>
      <c r="L10" s="20"/>
    </row>
    <row r="11" s="2" customFormat="1" ht="16.5" customHeight="1">
      <c r="A11" s="38"/>
      <c r="B11" s="44"/>
      <c r="C11" s="38"/>
      <c r="D11" s="38"/>
      <c r="E11" s="144" t="s">
        <v>133</v>
      </c>
      <c r="F11" s="38"/>
      <c r="G11" s="38"/>
      <c r="H11" s="38"/>
      <c r="I11" s="38"/>
      <c r="J11" s="38"/>
      <c r="K11" s="38"/>
      <c r="L11" s="145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2" t="s">
        <v>134</v>
      </c>
      <c r="E12" s="38"/>
      <c r="F12" s="38"/>
      <c r="G12" s="38"/>
      <c r="H12" s="38"/>
      <c r="I12" s="38"/>
      <c r="J12" s="38"/>
      <c r="K12" s="38"/>
      <c r="L12" s="145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6.5" customHeight="1">
      <c r="A13" s="38"/>
      <c r="B13" s="44"/>
      <c r="C13" s="38"/>
      <c r="D13" s="38"/>
      <c r="E13" s="146" t="s">
        <v>408</v>
      </c>
      <c r="F13" s="38"/>
      <c r="G13" s="38"/>
      <c r="H13" s="38"/>
      <c r="I13" s="38"/>
      <c r="J13" s="38"/>
      <c r="K13" s="38"/>
      <c r="L13" s="145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>
      <c r="A14" s="38"/>
      <c r="B14" s="44"/>
      <c r="C14" s="38"/>
      <c r="D14" s="38"/>
      <c r="E14" s="38"/>
      <c r="F14" s="38"/>
      <c r="G14" s="38"/>
      <c r="H14" s="38"/>
      <c r="I14" s="38"/>
      <c r="J14" s="38"/>
      <c r="K14" s="38"/>
      <c r="L14" s="145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2" customHeight="1">
      <c r="A15" s="38"/>
      <c r="B15" s="44"/>
      <c r="C15" s="38"/>
      <c r="D15" s="142" t="s">
        <v>18</v>
      </c>
      <c r="E15" s="38"/>
      <c r="F15" s="133" t="s">
        <v>19</v>
      </c>
      <c r="G15" s="38"/>
      <c r="H15" s="38"/>
      <c r="I15" s="142" t="s">
        <v>20</v>
      </c>
      <c r="J15" s="133" t="s">
        <v>19</v>
      </c>
      <c r="K15" s="38"/>
      <c r="L15" s="145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42" t="s">
        <v>21</v>
      </c>
      <c r="E16" s="38"/>
      <c r="F16" s="133" t="s">
        <v>22</v>
      </c>
      <c r="G16" s="38"/>
      <c r="H16" s="38"/>
      <c r="I16" s="142" t="s">
        <v>23</v>
      </c>
      <c r="J16" s="147">
        <f>'Rekapitulace stavby'!AN8</f>
        <v>0</v>
      </c>
      <c r="K16" s="38"/>
      <c r="L16" s="145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0.8" customHeight="1">
      <c r="A17" s="38"/>
      <c r="B17" s="44"/>
      <c r="C17" s="38"/>
      <c r="D17" s="38"/>
      <c r="E17" s="38"/>
      <c r="F17" s="38"/>
      <c r="G17" s="38"/>
      <c r="H17" s="38"/>
      <c r="I17" s="38"/>
      <c r="J17" s="38"/>
      <c r="K17" s="38"/>
      <c r="L17" s="145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2" customHeight="1">
      <c r="A18" s="38"/>
      <c r="B18" s="44"/>
      <c r="C18" s="38"/>
      <c r="D18" s="142" t="s">
        <v>25</v>
      </c>
      <c r="E18" s="38"/>
      <c r="F18" s="38"/>
      <c r="G18" s="38"/>
      <c r="H18" s="38"/>
      <c r="I18" s="142" t="s">
        <v>26</v>
      </c>
      <c r="J18" s="133">
        <f>IF('Rekapitulace stavby'!AN10="","",'Rekapitulace stavby'!AN10)</f>
        <v>0</v>
      </c>
      <c r="K18" s="38"/>
      <c r="L18" s="145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8" customHeight="1">
      <c r="A19" s="38"/>
      <c r="B19" s="44"/>
      <c r="C19" s="38"/>
      <c r="D19" s="38"/>
      <c r="E19" s="133">
        <f>IF('Rekapitulace stavby'!E11="","",'Rekapitulace stavby'!E11)</f>
        <v>0</v>
      </c>
      <c r="F19" s="38"/>
      <c r="G19" s="38"/>
      <c r="H19" s="38"/>
      <c r="I19" s="142" t="s">
        <v>27</v>
      </c>
      <c r="J19" s="133">
        <f>IF('Rekapitulace stavby'!AN11="","",'Rekapitulace stavby'!AN11)</f>
        <v>0</v>
      </c>
      <c r="K19" s="38"/>
      <c r="L19" s="145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6.96" customHeight="1">
      <c r="A20" s="38"/>
      <c r="B20" s="44"/>
      <c r="C20" s="38"/>
      <c r="D20" s="38"/>
      <c r="E20" s="38"/>
      <c r="F20" s="38"/>
      <c r="G20" s="38"/>
      <c r="H20" s="38"/>
      <c r="I20" s="38"/>
      <c r="J20" s="38"/>
      <c r="K20" s="38"/>
      <c r="L20" s="145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2" customHeight="1">
      <c r="A21" s="38"/>
      <c r="B21" s="44"/>
      <c r="C21" s="38"/>
      <c r="D21" s="142" t="s">
        <v>28</v>
      </c>
      <c r="E21" s="38"/>
      <c r="F21" s="38"/>
      <c r="G21" s="38"/>
      <c r="H21" s="38"/>
      <c r="I21" s="142" t="s">
        <v>26</v>
      </c>
      <c r="J21" s="33">
        <f>'Rekapitulace stavby'!AN13</f>
        <v>0</v>
      </c>
      <c r="K21" s="38"/>
      <c r="L21" s="145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8" customHeight="1">
      <c r="A22" s="38"/>
      <c r="B22" s="44"/>
      <c r="C22" s="38"/>
      <c r="D22" s="38"/>
      <c r="E22" s="33">
        <f>'Rekapitulace stavby'!E14</f>
        <v>0</v>
      </c>
      <c r="F22" s="133"/>
      <c r="G22" s="133"/>
      <c r="H22" s="133"/>
      <c r="I22" s="142" t="s">
        <v>27</v>
      </c>
      <c r="J22" s="33">
        <f>'Rekapitulace stavby'!AN14</f>
        <v>0</v>
      </c>
      <c r="K22" s="38"/>
      <c r="L22" s="145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6.96" customHeight="1">
      <c r="A23" s="38"/>
      <c r="B23" s="44"/>
      <c r="C23" s="38"/>
      <c r="D23" s="38"/>
      <c r="E23" s="38"/>
      <c r="F23" s="38"/>
      <c r="G23" s="38"/>
      <c r="H23" s="38"/>
      <c r="I23" s="38"/>
      <c r="J23" s="38"/>
      <c r="K23" s="38"/>
      <c r="L23" s="145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2" customHeight="1">
      <c r="A24" s="38"/>
      <c r="B24" s="44"/>
      <c r="C24" s="38"/>
      <c r="D24" s="142" t="s">
        <v>30</v>
      </c>
      <c r="E24" s="38"/>
      <c r="F24" s="38"/>
      <c r="G24" s="38"/>
      <c r="H24" s="38"/>
      <c r="I24" s="142" t="s">
        <v>26</v>
      </c>
      <c r="J24" s="133">
        <f>IF('Rekapitulace stavby'!AN16="","",'Rekapitulace stavby'!AN16)</f>
        <v>0</v>
      </c>
      <c r="K24" s="38"/>
      <c r="L24" s="145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8" customHeight="1">
      <c r="A25" s="38"/>
      <c r="B25" s="44"/>
      <c r="C25" s="38"/>
      <c r="D25" s="38"/>
      <c r="E25" s="133">
        <f>IF('Rekapitulace stavby'!E17="","",'Rekapitulace stavby'!E17)</f>
        <v>0</v>
      </c>
      <c r="F25" s="38"/>
      <c r="G25" s="38"/>
      <c r="H25" s="38"/>
      <c r="I25" s="142" t="s">
        <v>27</v>
      </c>
      <c r="J25" s="133">
        <f>IF('Rekapitulace stavby'!AN17="","",'Rekapitulace stavby'!AN17)</f>
        <v>0</v>
      </c>
      <c r="K25" s="38"/>
      <c r="L25" s="145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6.96" customHeight="1">
      <c r="A26" s="38"/>
      <c r="B26" s="44"/>
      <c r="C26" s="38"/>
      <c r="D26" s="38"/>
      <c r="E26" s="38"/>
      <c r="F26" s="38"/>
      <c r="G26" s="38"/>
      <c r="H26" s="38"/>
      <c r="I26" s="38"/>
      <c r="J26" s="38"/>
      <c r="K26" s="38"/>
      <c r="L26" s="145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12" customHeight="1">
      <c r="A27" s="38"/>
      <c r="B27" s="44"/>
      <c r="C27" s="38"/>
      <c r="D27" s="142" t="s">
        <v>32</v>
      </c>
      <c r="E27" s="38"/>
      <c r="F27" s="38"/>
      <c r="G27" s="38"/>
      <c r="H27" s="38"/>
      <c r="I27" s="142" t="s">
        <v>26</v>
      </c>
      <c r="J27" s="133" t="s">
        <v>19</v>
      </c>
      <c r="K27" s="38"/>
      <c r="L27" s="145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8" customHeight="1">
      <c r="A28" s="38"/>
      <c r="B28" s="44"/>
      <c r="C28" s="38"/>
      <c r="D28" s="38"/>
      <c r="E28" s="133" t="s">
        <v>33</v>
      </c>
      <c r="F28" s="38"/>
      <c r="G28" s="38"/>
      <c r="H28" s="38"/>
      <c r="I28" s="142" t="s">
        <v>27</v>
      </c>
      <c r="J28" s="133" t="s">
        <v>19</v>
      </c>
      <c r="K28" s="38"/>
      <c r="L28" s="145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38"/>
      <c r="E29" s="38"/>
      <c r="F29" s="38"/>
      <c r="G29" s="38"/>
      <c r="H29" s="38"/>
      <c r="I29" s="38"/>
      <c r="J29" s="38"/>
      <c r="K29" s="38"/>
      <c r="L29" s="145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12" customHeight="1">
      <c r="A30" s="38"/>
      <c r="B30" s="44"/>
      <c r="C30" s="38"/>
      <c r="D30" s="142" t="s">
        <v>34</v>
      </c>
      <c r="E30" s="38"/>
      <c r="F30" s="38"/>
      <c r="G30" s="38"/>
      <c r="H30" s="38"/>
      <c r="I30" s="38"/>
      <c r="J30" s="38"/>
      <c r="K30" s="38"/>
      <c r="L30" s="145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8" customFormat="1" ht="16.5" customHeight="1">
      <c r="A31" s="148"/>
      <c r="B31" s="149"/>
      <c r="C31" s="148"/>
      <c r="D31" s="148"/>
      <c r="E31" s="150" t="s">
        <v>19</v>
      </c>
      <c r="F31" s="150"/>
      <c r="G31" s="150"/>
      <c r="H31" s="150"/>
      <c r="I31" s="148"/>
      <c r="J31" s="148"/>
      <c r="K31" s="148"/>
      <c r="L31" s="151"/>
      <c r="S31" s="148"/>
      <c r="T31" s="148"/>
      <c r="U31" s="148"/>
      <c r="V31" s="148"/>
      <c r="W31" s="148"/>
      <c r="X31" s="148"/>
      <c r="Y31" s="148"/>
      <c r="Z31" s="148"/>
      <c r="AA31" s="148"/>
      <c r="AB31" s="148"/>
      <c r="AC31" s="148"/>
      <c r="AD31" s="148"/>
      <c r="AE31" s="148"/>
    </row>
    <row r="32" s="2" customFormat="1" ht="6.96" customHeight="1">
      <c r="A32" s="38"/>
      <c r="B32" s="44"/>
      <c r="C32" s="38"/>
      <c r="D32" s="38"/>
      <c r="E32" s="38"/>
      <c r="F32" s="38"/>
      <c r="G32" s="38"/>
      <c r="H32" s="38"/>
      <c r="I32" s="38"/>
      <c r="J32" s="38"/>
      <c r="K32" s="38"/>
      <c r="L32" s="145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52"/>
      <c r="E33" s="152"/>
      <c r="F33" s="152"/>
      <c r="G33" s="152"/>
      <c r="H33" s="152"/>
      <c r="I33" s="152"/>
      <c r="J33" s="152"/>
      <c r="K33" s="152"/>
      <c r="L33" s="145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25.44" customHeight="1">
      <c r="A34" s="38"/>
      <c r="B34" s="44"/>
      <c r="C34" s="38"/>
      <c r="D34" s="153" t="s">
        <v>36</v>
      </c>
      <c r="E34" s="38"/>
      <c r="F34" s="38"/>
      <c r="G34" s="38"/>
      <c r="H34" s="38"/>
      <c r="I34" s="38"/>
      <c r="J34" s="154">
        <f>ROUND(J91, 2)</f>
        <v>0</v>
      </c>
      <c r="K34" s="38"/>
      <c r="L34" s="145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6.96" customHeight="1">
      <c r="A35" s="38"/>
      <c r="B35" s="44"/>
      <c r="C35" s="38"/>
      <c r="D35" s="152"/>
      <c r="E35" s="152"/>
      <c r="F35" s="152"/>
      <c r="G35" s="152"/>
      <c r="H35" s="152"/>
      <c r="I35" s="152"/>
      <c r="J35" s="152"/>
      <c r="K35" s="152"/>
      <c r="L35" s="145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38"/>
      <c r="F36" s="155" t="s">
        <v>38</v>
      </c>
      <c r="G36" s="38"/>
      <c r="H36" s="38"/>
      <c r="I36" s="155" t="s">
        <v>37</v>
      </c>
      <c r="J36" s="155" t="s">
        <v>39</v>
      </c>
      <c r="K36" s="38"/>
      <c r="L36" s="145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s="2" customFormat="1" ht="14.4" customHeight="1">
      <c r="A37" s="38"/>
      <c r="B37" s="44"/>
      <c r="C37" s="38"/>
      <c r="D37" s="144" t="s">
        <v>40</v>
      </c>
      <c r="E37" s="142" t="s">
        <v>41</v>
      </c>
      <c r="F37" s="156">
        <f>ROUND((SUM(BE91:BE105)),  2)</f>
        <v>0</v>
      </c>
      <c r="G37" s="38"/>
      <c r="H37" s="38"/>
      <c r="I37" s="157">
        <v>0.20999999999999999</v>
      </c>
      <c r="J37" s="156">
        <f>ROUND(((SUM(BE91:BE105))*I37),  2)</f>
        <v>0</v>
      </c>
      <c r="K37" s="38"/>
      <c r="L37" s="145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14.4" customHeight="1">
      <c r="A38" s="38"/>
      <c r="B38" s="44"/>
      <c r="C38" s="38"/>
      <c r="D38" s="38"/>
      <c r="E38" s="142" t="s">
        <v>42</v>
      </c>
      <c r="F38" s="156">
        <f>ROUND((SUM(BF91:BF105)),  2)</f>
        <v>0</v>
      </c>
      <c r="G38" s="38"/>
      <c r="H38" s="38"/>
      <c r="I38" s="157">
        <v>0.14999999999999999</v>
      </c>
      <c r="J38" s="156">
        <f>ROUND(((SUM(BF91:BF105))*I38),  2)</f>
        <v>0</v>
      </c>
      <c r="K38" s="38"/>
      <c r="L38" s="145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42" t="s">
        <v>43</v>
      </c>
      <c r="F39" s="156">
        <f>ROUND((SUM(BG91:BG105)),  2)</f>
        <v>0</v>
      </c>
      <c r="G39" s="38"/>
      <c r="H39" s="38"/>
      <c r="I39" s="157">
        <v>0.20999999999999999</v>
      </c>
      <c r="J39" s="156">
        <f>0</f>
        <v>0</v>
      </c>
      <c r="K39" s="38"/>
      <c r="L39" s="145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14.4" customHeight="1">
      <c r="A40" s="38"/>
      <c r="B40" s="44"/>
      <c r="C40" s="38"/>
      <c r="D40" s="38"/>
      <c r="E40" s="142" t="s">
        <v>44</v>
      </c>
      <c r="F40" s="156">
        <f>ROUND((SUM(BH91:BH105)),  2)</f>
        <v>0</v>
      </c>
      <c r="G40" s="38"/>
      <c r="H40" s="38"/>
      <c r="I40" s="157">
        <v>0.14999999999999999</v>
      </c>
      <c r="J40" s="156">
        <f>0</f>
        <v>0</v>
      </c>
      <c r="K40" s="38"/>
      <c r="L40" s="145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 s="2" customFormat="1" ht="14.4" customHeight="1">
      <c r="A41" s="38"/>
      <c r="B41" s="44"/>
      <c r="C41" s="38"/>
      <c r="D41" s="38"/>
      <c r="E41" s="142" t="s">
        <v>45</v>
      </c>
      <c r="F41" s="156">
        <f>ROUND((SUM(BI91:BI105)),  2)</f>
        <v>0</v>
      </c>
      <c r="G41" s="38"/>
      <c r="H41" s="38"/>
      <c r="I41" s="157">
        <v>0</v>
      </c>
      <c r="J41" s="156">
        <f>0</f>
        <v>0</v>
      </c>
      <c r="K41" s="38"/>
      <c r="L41" s="145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6.96" customHeight="1">
      <c r="A42" s="38"/>
      <c r="B42" s="44"/>
      <c r="C42" s="38"/>
      <c r="D42" s="38"/>
      <c r="E42" s="38"/>
      <c r="F42" s="38"/>
      <c r="G42" s="38"/>
      <c r="H42" s="38"/>
      <c r="I42" s="38"/>
      <c r="J42" s="38"/>
      <c r="K42" s="38"/>
      <c r="L42" s="145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2" customFormat="1" ht="25.44" customHeight="1">
      <c r="A43" s="38"/>
      <c r="B43" s="44"/>
      <c r="C43" s="158"/>
      <c r="D43" s="159" t="s">
        <v>46</v>
      </c>
      <c r="E43" s="160"/>
      <c r="F43" s="160"/>
      <c r="G43" s="161" t="s">
        <v>47</v>
      </c>
      <c r="H43" s="162" t="s">
        <v>48</v>
      </c>
      <c r="I43" s="160"/>
      <c r="J43" s="163">
        <f>SUM(J34:J41)</f>
        <v>0</v>
      </c>
      <c r="K43" s="164"/>
      <c r="L43" s="145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</row>
    <row r="44" s="2" customFormat="1" ht="14.4" customHeight="1">
      <c r="A44" s="38"/>
      <c r="B44" s="165"/>
      <c r="C44" s="166"/>
      <c r="D44" s="166"/>
      <c r="E44" s="166"/>
      <c r="F44" s="166"/>
      <c r="G44" s="166"/>
      <c r="H44" s="166"/>
      <c r="I44" s="166"/>
      <c r="J44" s="166"/>
      <c r="K44" s="166"/>
      <c r="L44" s="145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8" s="2" customFormat="1" ht="6.96" customHeight="1">
      <c r="A48" s="38"/>
      <c r="B48" s="167"/>
      <c r="C48" s="168"/>
      <c r="D48" s="168"/>
      <c r="E48" s="168"/>
      <c r="F48" s="168"/>
      <c r="G48" s="168"/>
      <c r="H48" s="168"/>
      <c r="I48" s="168"/>
      <c r="J48" s="168"/>
      <c r="K48" s="168"/>
      <c r="L48" s="145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24.96" customHeight="1">
      <c r="A49" s="38"/>
      <c r="B49" s="39"/>
      <c r="C49" s="23" t="s">
        <v>136</v>
      </c>
      <c r="D49" s="40"/>
      <c r="E49" s="40"/>
      <c r="F49" s="40"/>
      <c r="G49" s="40"/>
      <c r="H49" s="40"/>
      <c r="I49" s="40"/>
      <c r="J49" s="40"/>
      <c r="K49" s="40"/>
      <c r="L49" s="145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6.96" customHeight="1">
      <c r="A50" s="38"/>
      <c r="B50" s="39"/>
      <c r="C50" s="40"/>
      <c r="D50" s="40"/>
      <c r="E50" s="40"/>
      <c r="F50" s="40"/>
      <c r="G50" s="40"/>
      <c r="H50" s="40"/>
      <c r="I50" s="40"/>
      <c r="J50" s="40"/>
      <c r="K50" s="40"/>
      <c r="L50" s="145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12" customHeight="1">
      <c r="A51" s="38"/>
      <c r="B51" s="39"/>
      <c r="C51" s="32" t="s">
        <v>16</v>
      </c>
      <c r="D51" s="40"/>
      <c r="E51" s="40"/>
      <c r="F51" s="40"/>
      <c r="G51" s="40"/>
      <c r="H51" s="40"/>
      <c r="I51" s="40"/>
      <c r="J51" s="40"/>
      <c r="K51" s="40"/>
      <c r="L51" s="145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6.5" customHeight="1">
      <c r="A52" s="38"/>
      <c r="B52" s="39"/>
      <c r="C52" s="40"/>
      <c r="D52" s="40"/>
      <c r="E52" s="169">
        <f>E7</f>
        <v>0</v>
      </c>
      <c r="F52" s="32"/>
      <c r="G52" s="32"/>
      <c r="H52" s="32"/>
      <c r="I52" s="40"/>
      <c r="J52" s="40"/>
      <c r="K52" s="40"/>
      <c r="L52" s="145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1" customFormat="1" ht="12" customHeight="1">
      <c r="B53" s="21"/>
      <c r="C53" s="32" t="s">
        <v>130</v>
      </c>
      <c r="D53" s="22"/>
      <c r="E53" s="22"/>
      <c r="F53" s="22"/>
      <c r="G53" s="22"/>
      <c r="H53" s="22"/>
      <c r="I53" s="22"/>
      <c r="J53" s="22"/>
      <c r="K53" s="22"/>
      <c r="L53" s="20"/>
    </row>
    <row r="54" s="1" customFormat="1" ht="16.5" customHeight="1">
      <c r="B54" s="21"/>
      <c r="C54" s="22"/>
      <c r="D54" s="22"/>
      <c r="E54" s="169" t="s">
        <v>131</v>
      </c>
      <c r="F54" s="22"/>
      <c r="G54" s="22"/>
      <c r="H54" s="22"/>
      <c r="I54" s="22"/>
      <c r="J54" s="22"/>
      <c r="K54" s="22"/>
      <c r="L54" s="20"/>
    </row>
    <row r="55" s="1" customFormat="1" ht="12" customHeight="1">
      <c r="B55" s="21"/>
      <c r="C55" s="32" t="s">
        <v>132</v>
      </c>
      <c r="D55" s="22"/>
      <c r="E55" s="22"/>
      <c r="F55" s="22"/>
      <c r="G55" s="22"/>
      <c r="H55" s="22"/>
      <c r="I55" s="22"/>
      <c r="J55" s="22"/>
      <c r="K55" s="22"/>
      <c r="L55" s="20"/>
    </row>
    <row r="56" s="2" customFormat="1" ht="16.5" customHeight="1">
      <c r="A56" s="38"/>
      <c r="B56" s="39"/>
      <c r="C56" s="40"/>
      <c r="D56" s="40"/>
      <c r="E56" s="170" t="s">
        <v>133</v>
      </c>
      <c r="F56" s="40"/>
      <c r="G56" s="40"/>
      <c r="H56" s="40"/>
      <c r="I56" s="40"/>
      <c r="J56" s="40"/>
      <c r="K56" s="40"/>
      <c r="L56" s="145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12" customHeight="1">
      <c r="A57" s="38"/>
      <c r="B57" s="39"/>
      <c r="C57" s="32" t="s">
        <v>134</v>
      </c>
      <c r="D57" s="40"/>
      <c r="E57" s="40"/>
      <c r="F57" s="40"/>
      <c r="G57" s="40"/>
      <c r="H57" s="40"/>
      <c r="I57" s="40"/>
      <c r="J57" s="40"/>
      <c r="K57" s="40"/>
      <c r="L57" s="145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6.5" customHeight="1">
      <c r="A58" s="38"/>
      <c r="B58" s="39"/>
      <c r="C58" s="40"/>
      <c r="D58" s="40"/>
      <c r="E58" s="69">
        <f>E13</f>
        <v>0</v>
      </c>
      <c r="F58" s="40"/>
      <c r="G58" s="40"/>
      <c r="H58" s="40"/>
      <c r="I58" s="40"/>
      <c r="J58" s="40"/>
      <c r="K58" s="40"/>
      <c r="L58" s="145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6.96" customHeight="1">
      <c r="A59" s="38"/>
      <c r="B59" s="39"/>
      <c r="C59" s="40"/>
      <c r="D59" s="40"/>
      <c r="E59" s="40"/>
      <c r="F59" s="40"/>
      <c r="G59" s="40"/>
      <c r="H59" s="40"/>
      <c r="I59" s="40"/>
      <c r="J59" s="40"/>
      <c r="K59" s="40"/>
      <c r="L59" s="145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</row>
    <row r="60" s="2" customFormat="1" ht="12" customHeight="1">
      <c r="A60" s="38"/>
      <c r="B60" s="39"/>
      <c r="C60" s="32" t="s">
        <v>21</v>
      </c>
      <c r="D60" s="40"/>
      <c r="E60" s="40"/>
      <c r="F60" s="27">
        <f>F16</f>
        <v>0</v>
      </c>
      <c r="G60" s="40"/>
      <c r="H60" s="40"/>
      <c r="I60" s="32" t="s">
        <v>23</v>
      </c>
      <c r="J60" s="72">
        <f>IF(J16="","",J16)</f>
        <v>0</v>
      </c>
      <c r="K60" s="40"/>
      <c r="L60" s="145"/>
      <c r="S60" s="38"/>
      <c r="T60" s="38"/>
      <c r="U60" s="38"/>
      <c r="V60" s="38"/>
      <c r="W60" s="38"/>
      <c r="X60" s="38"/>
      <c r="Y60" s="38"/>
      <c r="Z60" s="38"/>
      <c r="AA60" s="38"/>
      <c r="AB60" s="38"/>
      <c r="AC60" s="38"/>
      <c r="AD60" s="38"/>
      <c r="AE60" s="38"/>
    </row>
    <row r="61" s="2" customFormat="1" ht="6.96" customHeight="1">
      <c r="A61" s="38"/>
      <c r="B61" s="39"/>
      <c r="C61" s="40"/>
      <c r="D61" s="40"/>
      <c r="E61" s="40"/>
      <c r="F61" s="40"/>
      <c r="G61" s="40"/>
      <c r="H61" s="40"/>
      <c r="I61" s="40"/>
      <c r="J61" s="40"/>
      <c r="K61" s="40"/>
      <c r="L61" s="145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s="2" customFormat="1" ht="15.15" customHeight="1">
      <c r="A62" s="38"/>
      <c r="B62" s="39"/>
      <c r="C62" s="32" t="s">
        <v>25</v>
      </c>
      <c r="D62" s="40"/>
      <c r="E62" s="40"/>
      <c r="F62" s="27">
        <f>E19</f>
        <v>0</v>
      </c>
      <c r="G62" s="40"/>
      <c r="H62" s="40"/>
      <c r="I62" s="32" t="s">
        <v>30</v>
      </c>
      <c r="J62" s="36">
        <f>E25</f>
        <v>0</v>
      </c>
      <c r="K62" s="40"/>
      <c r="L62" s="145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  <c r="AE62" s="38"/>
    </row>
    <row r="63" s="2" customFormat="1" ht="15.15" customHeight="1">
      <c r="A63" s="38"/>
      <c r="B63" s="39"/>
      <c r="C63" s="32" t="s">
        <v>28</v>
      </c>
      <c r="D63" s="40"/>
      <c r="E63" s="40"/>
      <c r="F63" s="27">
        <f>IF(E22="","",E22)</f>
        <v>0</v>
      </c>
      <c r="G63" s="40"/>
      <c r="H63" s="40"/>
      <c r="I63" s="32" t="s">
        <v>32</v>
      </c>
      <c r="J63" s="36">
        <f>E28</f>
        <v>0</v>
      </c>
      <c r="K63" s="40"/>
      <c r="L63" s="145"/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  <c r="AD63" s="38"/>
      <c r="AE63" s="38"/>
    </row>
    <row r="64" s="2" customFormat="1" ht="10.32" customHeight="1">
      <c r="A64" s="38"/>
      <c r="B64" s="39"/>
      <c r="C64" s="40"/>
      <c r="D64" s="40"/>
      <c r="E64" s="40"/>
      <c r="F64" s="40"/>
      <c r="G64" s="40"/>
      <c r="H64" s="40"/>
      <c r="I64" s="40"/>
      <c r="J64" s="40"/>
      <c r="K64" s="40"/>
      <c r="L64" s="145"/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  <c r="AD64" s="38"/>
      <c r="AE64" s="38"/>
    </row>
    <row r="65" s="2" customFormat="1" ht="29.28" customHeight="1">
      <c r="A65" s="38"/>
      <c r="B65" s="39"/>
      <c r="C65" s="171" t="s">
        <v>137</v>
      </c>
      <c r="D65" s="172"/>
      <c r="E65" s="172"/>
      <c r="F65" s="172"/>
      <c r="G65" s="172"/>
      <c r="H65" s="172"/>
      <c r="I65" s="172"/>
      <c r="J65" s="173" t="s">
        <v>138</v>
      </c>
      <c r="K65" s="172"/>
      <c r="L65" s="145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 s="2" customFormat="1" ht="10.32" customHeight="1">
      <c r="A66" s="38"/>
      <c r="B66" s="39"/>
      <c r="C66" s="40"/>
      <c r="D66" s="40"/>
      <c r="E66" s="40"/>
      <c r="F66" s="40"/>
      <c r="G66" s="40"/>
      <c r="H66" s="40"/>
      <c r="I66" s="40"/>
      <c r="J66" s="40"/>
      <c r="K66" s="40"/>
      <c r="L66" s="145"/>
      <c r="S66" s="38"/>
      <c r="T66" s="38"/>
      <c r="U66" s="38"/>
      <c r="V66" s="38"/>
      <c r="W66" s="38"/>
      <c r="X66" s="38"/>
      <c r="Y66" s="38"/>
      <c r="Z66" s="38"/>
      <c r="AA66" s="38"/>
      <c r="AB66" s="38"/>
      <c r="AC66" s="38"/>
      <c r="AD66" s="38"/>
      <c r="AE66" s="38"/>
    </row>
    <row r="67" s="2" customFormat="1" ht="22.8" customHeight="1">
      <c r="A67" s="38"/>
      <c r="B67" s="39"/>
      <c r="C67" s="174" t="s">
        <v>68</v>
      </c>
      <c r="D67" s="40"/>
      <c r="E67" s="40"/>
      <c r="F67" s="40"/>
      <c r="G67" s="40"/>
      <c r="H67" s="40"/>
      <c r="I67" s="40"/>
      <c r="J67" s="102">
        <f>J91</f>
        <v>0</v>
      </c>
      <c r="K67" s="40"/>
      <c r="L67" s="145"/>
      <c r="S67" s="38"/>
      <c r="T67" s="38"/>
      <c r="U67" s="38"/>
      <c r="V67" s="38"/>
      <c r="W67" s="38"/>
      <c r="X67" s="38"/>
      <c r="Y67" s="38"/>
      <c r="Z67" s="38"/>
      <c r="AA67" s="38"/>
      <c r="AB67" s="38"/>
      <c r="AC67" s="38"/>
      <c r="AD67" s="38"/>
      <c r="AE67" s="38"/>
      <c r="AU67" s="17" t="s">
        <v>139</v>
      </c>
    </row>
    <row r="68" s="2" customFormat="1" ht="21.84" customHeight="1">
      <c r="A68" s="38"/>
      <c r="B68" s="39"/>
      <c r="C68" s="40"/>
      <c r="D68" s="40"/>
      <c r="E68" s="40"/>
      <c r="F68" s="40"/>
      <c r="G68" s="40"/>
      <c r="H68" s="40"/>
      <c r="I68" s="40"/>
      <c r="J68" s="40"/>
      <c r="K68" s="40"/>
      <c r="L68" s="145"/>
      <c r="S68" s="38"/>
      <c r="T68" s="38"/>
      <c r="U68" s="38"/>
      <c r="V68" s="38"/>
      <c r="W68" s="38"/>
      <c r="X68" s="38"/>
      <c r="Y68" s="38"/>
      <c r="Z68" s="38"/>
      <c r="AA68" s="38"/>
      <c r="AB68" s="38"/>
      <c r="AC68" s="38"/>
      <c r="AD68" s="38"/>
      <c r="AE68" s="38"/>
    </row>
    <row r="69" s="2" customFormat="1" ht="6.96" customHeight="1">
      <c r="A69" s="38"/>
      <c r="B69" s="59"/>
      <c r="C69" s="60"/>
      <c r="D69" s="60"/>
      <c r="E69" s="60"/>
      <c r="F69" s="60"/>
      <c r="G69" s="60"/>
      <c r="H69" s="60"/>
      <c r="I69" s="60"/>
      <c r="J69" s="60"/>
      <c r="K69" s="60"/>
      <c r="L69" s="145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3" s="2" customFormat="1" ht="6.96" customHeight="1">
      <c r="A73" s="38"/>
      <c r="B73" s="61"/>
      <c r="C73" s="62"/>
      <c r="D73" s="62"/>
      <c r="E73" s="62"/>
      <c r="F73" s="62"/>
      <c r="G73" s="62"/>
      <c r="H73" s="62"/>
      <c r="I73" s="62"/>
      <c r="J73" s="62"/>
      <c r="K73" s="62"/>
      <c r="L73" s="145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24.96" customHeight="1">
      <c r="A74" s="38"/>
      <c r="B74" s="39"/>
      <c r="C74" s="23" t="s">
        <v>142</v>
      </c>
      <c r="D74" s="40"/>
      <c r="E74" s="40"/>
      <c r="F74" s="40"/>
      <c r="G74" s="40"/>
      <c r="H74" s="40"/>
      <c r="I74" s="40"/>
      <c r="J74" s="40"/>
      <c r="K74" s="40"/>
      <c r="L74" s="145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6.96" customHeight="1">
      <c r="A75" s="38"/>
      <c r="B75" s="39"/>
      <c r="C75" s="40"/>
      <c r="D75" s="40"/>
      <c r="E75" s="40"/>
      <c r="F75" s="40"/>
      <c r="G75" s="40"/>
      <c r="H75" s="40"/>
      <c r="I75" s="40"/>
      <c r="J75" s="40"/>
      <c r="K75" s="40"/>
      <c r="L75" s="145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12" customHeight="1">
      <c r="A76" s="38"/>
      <c r="B76" s="39"/>
      <c r="C76" s="32" t="s">
        <v>16</v>
      </c>
      <c r="D76" s="40"/>
      <c r="E76" s="40"/>
      <c r="F76" s="40"/>
      <c r="G76" s="40"/>
      <c r="H76" s="40"/>
      <c r="I76" s="40"/>
      <c r="J76" s="40"/>
      <c r="K76" s="40"/>
      <c r="L76" s="145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6.5" customHeight="1">
      <c r="A77" s="38"/>
      <c r="B77" s="39"/>
      <c r="C77" s="40"/>
      <c r="D77" s="40"/>
      <c r="E77" s="169">
        <f>E7</f>
        <v>0</v>
      </c>
      <c r="F77" s="32"/>
      <c r="G77" s="32"/>
      <c r="H77" s="32"/>
      <c r="I77" s="40"/>
      <c r="J77" s="40"/>
      <c r="K77" s="40"/>
      <c r="L77" s="145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1" customFormat="1" ht="12" customHeight="1">
      <c r="B78" s="21"/>
      <c r="C78" s="32" t="s">
        <v>130</v>
      </c>
      <c r="D78" s="22"/>
      <c r="E78" s="22"/>
      <c r="F78" s="22"/>
      <c r="G78" s="22"/>
      <c r="H78" s="22"/>
      <c r="I78" s="22"/>
      <c r="J78" s="22"/>
      <c r="K78" s="22"/>
      <c r="L78" s="20"/>
    </row>
    <row r="79" s="1" customFormat="1" ht="16.5" customHeight="1">
      <c r="B79" s="21"/>
      <c r="C79" s="22"/>
      <c r="D79" s="22"/>
      <c r="E79" s="169" t="s">
        <v>131</v>
      </c>
      <c r="F79" s="22"/>
      <c r="G79" s="22"/>
      <c r="H79" s="22"/>
      <c r="I79" s="22"/>
      <c r="J79" s="22"/>
      <c r="K79" s="22"/>
      <c r="L79" s="20"/>
    </row>
    <row r="80" s="1" customFormat="1" ht="12" customHeight="1">
      <c r="B80" s="21"/>
      <c r="C80" s="32" t="s">
        <v>132</v>
      </c>
      <c r="D80" s="22"/>
      <c r="E80" s="22"/>
      <c r="F80" s="22"/>
      <c r="G80" s="22"/>
      <c r="H80" s="22"/>
      <c r="I80" s="22"/>
      <c r="J80" s="22"/>
      <c r="K80" s="22"/>
      <c r="L80" s="20"/>
    </row>
    <row r="81" s="2" customFormat="1" ht="16.5" customHeight="1">
      <c r="A81" s="38"/>
      <c r="B81" s="39"/>
      <c r="C81" s="40"/>
      <c r="D81" s="40"/>
      <c r="E81" s="170" t="s">
        <v>133</v>
      </c>
      <c r="F81" s="40"/>
      <c r="G81" s="40"/>
      <c r="H81" s="40"/>
      <c r="I81" s="40"/>
      <c r="J81" s="40"/>
      <c r="K81" s="40"/>
      <c r="L81" s="145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12" customHeight="1">
      <c r="A82" s="38"/>
      <c r="B82" s="39"/>
      <c r="C82" s="32" t="s">
        <v>134</v>
      </c>
      <c r="D82" s="40"/>
      <c r="E82" s="40"/>
      <c r="F82" s="40"/>
      <c r="G82" s="40"/>
      <c r="H82" s="40"/>
      <c r="I82" s="40"/>
      <c r="J82" s="40"/>
      <c r="K82" s="40"/>
      <c r="L82" s="145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16.5" customHeight="1">
      <c r="A83" s="38"/>
      <c r="B83" s="39"/>
      <c r="C83" s="40"/>
      <c r="D83" s="40"/>
      <c r="E83" s="69">
        <f>E13</f>
        <v>0</v>
      </c>
      <c r="F83" s="40"/>
      <c r="G83" s="40"/>
      <c r="H83" s="40"/>
      <c r="I83" s="40"/>
      <c r="J83" s="40"/>
      <c r="K83" s="40"/>
      <c r="L83" s="145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6.96" customHeight="1">
      <c r="A84" s="38"/>
      <c r="B84" s="39"/>
      <c r="C84" s="40"/>
      <c r="D84" s="40"/>
      <c r="E84" s="40"/>
      <c r="F84" s="40"/>
      <c r="G84" s="40"/>
      <c r="H84" s="40"/>
      <c r="I84" s="40"/>
      <c r="J84" s="40"/>
      <c r="K84" s="40"/>
      <c r="L84" s="145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2" customHeight="1">
      <c r="A85" s="38"/>
      <c r="B85" s="39"/>
      <c r="C85" s="32" t="s">
        <v>21</v>
      </c>
      <c r="D85" s="40"/>
      <c r="E85" s="40"/>
      <c r="F85" s="27">
        <f>F16</f>
        <v>0</v>
      </c>
      <c r="G85" s="40"/>
      <c r="H85" s="40"/>
      <c r="I85" s="32" t="s">
        <v>23</v>
      </c>
      <c r="J85" s="72">
        <f>IF(J16="","",J16)</f>
        <v>0</v>
      </c>
      <c r="K85" s="40"/>
      <c r="L85" s="145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145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5.15" customHeight="1">
      <c r="A87" s="38"/>
      <c r="B87" s="39"/>
      <c r="C87" s="32" t="s">
        <v>25</v>
      </c>
      <c r="D87" s="40"/>
      <c r="E87" s="40"/>
      <c r="F87" s="27">
        <f>E19</f>
        <v>0</v>
      </c>
      <c r="G87" s="40"/>
      <c r="H87" s="40"/>
      <c r="I87" s="32" t="s">
        <v>30</v>
      </c>
      <c r="J87" s="36">
        <f>E25</f>
        <v>0</v>
      </c>
      <c r="K87" s="40"/>
      <c r="L87" s="145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5.15" customHeight="1">
      <c r="A88" s="38"/>
      <c r="B88" s="39"/>
      <c r="C88" s="32" t="s">
        <v>28</v>
      </c>
      <c r="D88" s="40"/>
      <c r="E88" s="40"/>
      <c r="F88" s="27">
        <f>IF(E22="","",E22)</f>
        <v>0</v>
      </c>
      <c r="G88" s="40"/>
      <c r="H88" s="40"/>
      <c r="I88" s="32" t="s">
        <v>32</v>
      </c>
      <c r="J88" s="36">
        <f>E28</f>
        <v>0</v>
      </c>
      <c r="K88" s="40"/>
      <c r="L88" s="145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0.32" customHeight="1">
      <c r="A89" s="38"/>
      <c r="B89" s="39"/>
      <c r="C89" s="40"/>
      <c r="D89" s="40"/>
      <c r="E89" s="40"/>
      <c r="F89" s="40"/>
      <c r="G89" s="40"/>
      <c r="H89" s="40"/>
      <c r="I89" s="40"/>
      <c r="J89" s="40"/>
      <c r="K89" s="40"/>
      <c r="L89" s="145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11" customFormat="1" ht="29.28" customHeight="1">
      <c r="A90" s="186"/>
      <c r="B90" s="187"/>
      <c r="C90" s="188" t="s">
        <v>143</v>
      </c>
      <c r="D90" s="189" t="s">
        <v>55</v>
      </c>
      <c r="E90" s="189" t="s">
        <v>51</v>
      </c>
      <c r="F90" s="189" t="s">
        <v>52</v>
      </c>
      <c r="G90" s="189" t="s">
        <v>144</v>
      </c>
      <c r="H90" s="189" t="s">
        <v>145</v>
      </c>
      <c r="I90" s="189" t="s">
        <v>146</v>
      </c>
      <c r="J90" s="190" t="s">
        <v>138</v>
      </c>
      <c r="K90" s="191" t="s">
        <v>147</v>
      </c>
      <c r="L90" s="192"/>
      <c r="M90" s="92" t="s">
        <v>19</v>
      </c>
      <c r="N90" s="93" t="s">
        <v>40</v>
      </c>
      <c r="O90" s="93" t="s">
        <v>148</v>
      </c>
      <c r="P90" s="93" t="s">
        <v>149</v>
      </c>
      <c r="Q90" s="93" t="s">
        <v>150</v>
      </c>
      <c r="R90" s="93" t="s">
        <v>151</v>
      </c>
      <c r="S90" s="93" t="s">
        <v>152</v>
      </c>
      <c r="T90" s="94" t="s">
        <v>153</v>
      </c>
      <c r="U90" s="186"/>
      <c r="V90" s="186"/>
      <c r="W90" s="186"/>
      <c r="X90" s="186"/>
      <c r="Y90" s="186"/>
      <c r="Z90" s="186"/>
      <c r="AA90" s="186"/>
      <c r="AB90" s="186"/>
      <c r="AC90" s="186"/>
      <c r="AD90" s="186"/>
      <c r="AE90" s="186"/>
    </row>
    <row r="91" s="2" customFormat="1" ht="22.8" customHeight="1">
      <c r="A91" s="38"/>
      <c r="B91" s="39"/>
      <c r="C91" s="99" t="s">
        <v>154</v>
      </c>
      <c r="D91" s="40"/>
      <c r="E91" s="40"/>
      <c r="F91" s="40"/>
      <c r="G91" s="40"/>
      <c r="H91" s="40"/>
      <c r="I91" s="40"/>
      <c r="J91" s="193">
        <f>BK91</f>
        <v>0</v>
      </c>
      <c r="K91" s="40"/>
      <c r="L91" s="44"/>
      <c r="M91" s="95"/>
      <c r="N91" s="194"/>
      <c r="O91" s="96"/>
      <c r="P91" s="195">
        <f>SUM(P92:P105)</f>
        <v>0</v>
      </c>
      <c r="Q91" s="96"/>
      <c r="R91" s="195">
        <f>SUM(R92:R105)</f>
        <v>0</v>
      </c>
      <c r="S91" s="96"/>
      <c r="T91" s="196">
        <f>SUM(T92:T105)</f>
        <v>0</v>
      </c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T91" s="17" t="s">
        <v>69</v>
      </c>
      <c r="AU91" s="17" t="s">
        <v>139</v>
      </c>
      <c r="BK91" s="197">
        <f>SUM(BK92:BK105)</f>
        <v>0</v>
      </c>
    </row>
    <row r="92" s="2" customFormat="1" ht="66.75" customHeight="1">
      <c r="A92" s="38"/>
      <c r="B92" s="39"/>
      <c r="C92" s="214" t="s">
        <v>77</v>
      </c>
      <c r="D92" s="214" t="s">
        <v>160</v>
      </c>
      <c r="E92" s="215" t="s">
        <v>161</v>
      </c>
      <c r="F92" s="216" t="s">
        <v>162</v>
      </c>
      <c r="G92" s="217" t="s">
        <v>163</v>
      </c>
      <c r="H92" s="218">
        <v>0.66000000000000003</v>
      </c>
      <c r="I92" s="219"/>
      <c r="J92" s="220">
        <f>ROUND(I92*H92,2)</f>
        <v>0</v>
      </c>
      <c r="K92" s="221"/>
      <c r="L92" s="44"/>
      <c r="M92" s="222" t="s">
        <v>19</v>
      </c>
      <c r="N92" s="223" t="s">
        <v>41</v>
      </c>
      <c r="O92" s="84"/>
      <c r="P92" s="224">
        <f>O92*H92</f>
        <v>0</v>
      </c>
      <c r="Q92" s="224">
        <v>0</v>
      </c>
      <c r="R92" s="224">
        <f>Q92*H92</f>
        <v>0</v>
      </c>
      <c r="S92" s="224">
        <v>0</v>
      </c>
      <c r="T92" s="225">
        <f>S92*H92</f>
        <v>0</v>
      </c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R92" s="226" t="s">
        <v>164</v>
      </c>
      <c r="AT92" s="226" t="s">
        <v>160</v>
      </c>
      <c r="AU92" s="226" t="s">
        <v>70</v>
      </c>
      <c r="AY92" s="17" t="s">
        <v>157</v>
      </c>
      <c r="BE92" s="227">
        <f>IF(N92="základní",J92,0)</f>
        <v>0</v>
      </c>
      <c r="BF92" s="227">
        <f>IF(N92="snížená",J92,0)</f>
        <v>0</v>
      </c>
      <c r="BG92" s="227">
        <f>IF(N92="zákl. přenesená",J92,0)</f>
        <v>0</v>
      </c>
      <c r="BH92" s="227">
        <f>IF(N92="sníž. přenesená",J92,0)</f>
        <v>0</v>
      </c>
      <c r="BI92" s="227">
        <f>IF(N92="nulová",J92,0)</f>
        <v>0</v>
      </c>
      <c r="BJ92" s="17" t="s">
        <v>77</v>
      </c>
      <c r="BK92" s="227">
        <f>ROUND(I92*H92,2)</f>
        <v>0</v>
      </c>
      <c r="BL92" s="17" t="s">
        <v>164</v>
      </c>
      <c r="BM92" s="226" t="s">
        <v>409</v>
      </c>
    </row>
    <row r="93" s="13" customFormat="1">
      <c r="A93" s="13"/>
      <c r="B93" s="228"/>
      <c r="C93" s="229"/>
      <c r="D93" s="230" t="s">
        <v>166</v>
      </c>
      <c r="E93" s="231" t="s">
        <v>19</v>
      </c>
      <c r="F93" s="232" t="s">
        <v>410</v>
      </c>
      <c r="G93" s="229"/>
      <c r="H93" s="231" t="s">
        <v>19</v>
      </c>
      <c r="I93" s="233"/>
      <c r="J93" s="229"/>
      <c r="K93" s="229"/>
      <c r="L93" s="234"/>
      <c r="M93" s="235"/>
      <c r="N93" s="236"/>
      <c r="O93" s="236"/>
      <c r="P93" s="236"/>
      <c r="Q93" s="236"/>
      <c r="R93" s="236"/>
      <c r="S93" s="236"/>
      <c r="T93" s="237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38" t="s">
        <v>166</v>
      </c>
      <c r="AU93" s="238" t="s">
        <v>70</v>
      </c>
      <c r="AV93" s="13" t="s">
        <v>77</v>
      </c>
      <c r="AW93" s="13" t="s">
        <v>31</v>
      </c>
      <c r="AX93" s="13" t="s">
        <v>70</v>
      </c>
      <c r="AY93" s="238" t="s">
        <v>157</v>
      </c>
    </row>
    <row r="94" s="14" customFormat="1">
      <c r="A94" s="14"/>
      <c r="B94" s="239"/>
      <c r="C94" s="240"/>
      <c r="D94" s="230" t="s">
        <v>166</v>
      </c>
      <c r="E94" s="241" t="s">
        <v>19</v>
      </c>
      <c r="F94" s="242" t="s">
        <v>411</v>
      </c>
      <c r="G94" s="240"/>
      <c r="H94" s="243">
        <v>0.66000000000000003</v>
      </c>
      <c r="I94" s="244"/>
      <c r="J94" s="240"/>
      <c r="K94" s="240"/>
      <c r="L94" s="245"/>
      <c r="M94" s="246"/>
      <c r="N94" s="247"/>
      <c r="O94" s="247"/>
      <c r="P94" s="247"/>
      <c r="Q94" s="247"/>
      <c r="R94" s="247"/>
      <c r="S94" s="247"/>
      <c r="T94" s="248"/>
      <c r="U94" s="14"/>
      <c r="V94" s="14"/>
      <c r="W94" s="14"/>
      <c r="X94" s="14"/>
      <c r="Y94" s="14"/>
      <c r="Z94" s="14"/>
      <c r="AA94" s="14"/>
      <c r="AB94" s="14"/>
      <c r="AC94" s="14"/>
      <c r="AD94" s="14"/>
      <c r="AE94" s="14"/>
      <c r="AT94" s="249" t="s">
        <v>166</v>
      </c>
      <c r="AU94" s="249" t="s">
        <v>70</v>
      </c>
      <c r="AV94" s="14" t="s">
        <v>79</v>
      </c>
      <c r="AW94" s="14" t="s">
        <v>31</v>
      </c>
      <c r="AX94" s="14" t="s">
        <v>77</v>
      </c>
      <c r="AY94" s="249" t="s">
        <v>157</v>
      </c>
    </row>
    <row r="95" s="2" customFormat="1" ht="66.75" customHeight="1">
      <c r="A95" s="38"/>
      <c r="B95" s="39"/>
      <c r="C95" s="214" t="s">
        <v>79</v>
      </c>
      <c r="D95" s="214" t="s">
        <v>160</v>
      </c>
      <c r="E95" s="215" t="s">
        <v>358</v>
      </c>
      <c r="F95" s="216" t="s">
        <v>359</v>
      </c>
      <c r="G95" s="217" t="s">
        <v>191</v>
      </c>
      <c r="H95" s="218">
        <v>195</v>
      </c>
      <c r="I95" s="219"/>
      <c r="J95" s="220">
        <f>ROUND(I95*H95,2)</f>
        <v>0</v>
      </c>
      <c r="K95" s="221"/>
      <c r="L95" s="44"/>
      <c r="M95" s="222" t="s">
        <v>19</v>
      </c>
      <c r="N95" s="223" t="s">
        <v>41</v>
      </c>
      <c r="O95" s="84"/>
      <c r="P95" s="224">
        <f>O95*H95</f>
        <v>0</v>
      </c>
      <c r="Q95" s="224">
        <v>0</v>
      </c>
      <c r="R95" s="224">
        <f>Q95*H95</f>
        <v>0</v>
      </c>
      <c r="S95" s="224">
        <v>0</v>
      </c>
      <c r="T95" s="225">
        <f>S95*H95</f>
        <v>0</v>
      </c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R95" s="226" t="s">
        <v>164</v>
      </c>
      <c r="AT95" s="226" t="s">
        <v>160</v>
      </c>
      <c r="AU95" s="226" t="s">
        <v>70</v>
      </c>
      <c r="AY95" s="17" t="s">
        <v>157</v>
      </c>
      <c r="BE95" s="227">
        <f>IF(N95="základní",J95,0)</f>
        <v>0</v>
      </c>
      <c r="BF95" s="227">
        <f>IF(N95="snížená",J95,0)</f>
        <v>0</v>
      </c>
      <c r="BG95" s="227">
        <f>IF(N95="zákl. přenesená",J95,0)</f>
        <v>0</v>
      </c>
      <c r="BH95" s="227">
        <f>IF(N95="sníž. přenesená",J95,0)</f>
        <v>0</v>
      </c>
      <c r="BI95" s="227">
        <f>IF(N95="nulová",J95,0)</f>
        <v>0</v>
      </c>
      <c r="BJ95" s="17" t="s">
        <v>77</v>
      </c>
      <c r="BK95" s="227">
        <f>ROUND(I95*H95,2)</f>
        <v>0</v>
      </c>
      <c r="BL95" s="17" t="s">
        <v>164</v>
      </c>
      <c r="BM95" s="226" t="s">
        <v>412</v>
      </c>
    </row>
    <row r="96" s="13" customFormat="1">
      <c r="A96" s="13"/>
      <c r="B96" s="228"/>
      <c r="C96" s="229"/>
      <c r="D96" s="230" t="s">
        <v>166</v>
      </c>
      <c r="E96" s="231" t="s">
        <v>19</v>
      </c>
      <c r="F96" s="232" t="s">
        <v>410</v>
      </c>
      <c r="G96" s="229"/>
      <c r="H96" s="231" t="s">
        <v>19</v>
      </c>
      <c r="I96" s="233"/>
      <c r="J96" s="229"/>
      <c r="K96" s="229"/>
      <c r="L96" s="234"/>
      <c r="M96" s="235"/>
      <c r="N96" s="236"/>
      <c r="O96" s="236"/>
      <c r="P96" s="236"/>
      <c r="Q96" s="236"/>
      <c r="R96" s="236"/>
      <c r="S96" s="236"/>
      <c r="T96" s="237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38" t="s">
        <v>166</v>
      </c>
      <c r="AU96" s="238" t="s">
        <v>70</v>
      </c>
      <c r="AV96" s="13" t="s">
        <v>77</v>
      </c>
      <c r="AW96" s="13" t="s">
        <v>31</v>
      </c>
      <c r="AX96" s="13" t="s">
        <v>70</v>
      </c>
      <c r="AY96" s="238" t="s">
        <v>157</v>
      </c>
    </row>
    <row r="97" s="14" customFormat="1">
      <c r="A97" s="14"/>
      <c r="B97" s="239"/>
      <c r="C97" s="240"/>
      <c r="D97" s="230" t="s">
        <v>166</v>
      </c>
      <c r="E97" s="241" t="s">
        <v>19</v>
      </c>
      <c r="F97" s="242" t="s">
        <v>413</v>
      </c>
      <c r="G97" s="240"/>
      <c r="H97" s="243">
        <v>195</v>
      </c>
      <c r="I97" s="244"/>
      <c r="J97" s="240"/>
      <c r="K97" s="240"/>
      <c r="L97" s="245"/>
      <c r="M97" s="246"/>
      <c r="N97" s="247"/>
      <c r="O97" s="247"/>
      <c r="P97" s="247"/>
      <c r="Q97" s="247"/>
      <c r="R97" s="247"/>
      <c r="S97" s="247"/>
      <c r="T97" s="248"/>
      <c r="U97" s="14"/>
      <c r="V97" s="14"/>
      <c r="W97" s="14"/>
      <c r="X97" s="14"/>
      <c r="Y97" s="14"/>
      <c r="Z97" s="14"/>
      <c r="AA97" s="14"/>
      <c r="AB97" s="14"/>
      <c r="AC97" s="14"/>
      <c r="AD97" s="14"/>
      <c r="AE97" s="14"/>
      <c r="AT97" s="249" t="s">
        <v>166</v>
      </c>
      <c r="AU97" s="249" t="s">
        <v>70</v>
      </c>
      <c r="AV97" s="14" t="s">
        <v>79</v>
      </c>
      <c r="AW97" s="14" t="s">
        <v>31</v>
      </c>
      <c r="AX97" s="14" t="s">
        <v>77</v>
      </c>
      <c r="AY97" s="249" t="s">
        <v>157</v>
      </c>
    </row>
    <row r="98" s="2" customFormat="1" ht="33" customHeight="1">
      <c r="A98" s="38"/>
      <c r="B98" s="39"/>
      <c r="C98" s="214" t="s">
        <v>85</v>
      </c>
      <c r="D98" s="214" t="s">
        <v>160</v>
      </c>
      <c r="E98" s="215" t="s">
        <v>173</v>
      </c>
      <c r="F98" s="216" t="s">
        <v>174</v>
      </c>
      <c r="G98" s="217" t="s">
        <v>175</v>
      </c>
      <c r="H98" s="218">
        <v>66</v>
      </c>
      <c r="I98" s="219"/>
      <c r="J98" s="220">
        <f>ROUND(I98*H98,2)</f>
        <v>0</v>
      </c>
      <c r="K98" s="221"/>
      <c r="L98" s="44"/>
      <c r="M98" s="222" t="s">
        <v>19</v>
      </c>
      <c r="N98" s="223" t="s">
        <v>41</v>
      </c>
      <c r="O98" s="84"/>
      <c r="P98" s="224">
        <f>O98*H98</f>
        <v>0</v>
      </c>
      <c r="Q98" s="224">
        <v>0</v>
      </c>
      <c r="R98" s="224">
        <f>Q98*H98</f>
        <v>0</v>
      </c>
      <c r="S98" s="224">
        <v>0</v>
      </c>
      <c r="T98" s="225">
        <f>S98*H98</f>
        <v>0</v>
      </c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R98" s="226" t="s">
        <v>164</v>
      </c>
      <c r="AT98" s="226" t="s">
        <v>160</v>
      </c>
      <c r="AU98" s="226" t="s">
        <v>70</v>
      </c>
      <c r="AY98" s="17" t="s">
        <v>157</v>
      </c>
      <c r="BE98" s="227">
        <f>IF(N98="základní",J98,0)</f>
        <v>0</v>
      </c>
      <c r="BF98" s="227">
        <f>IF(N98="snížená",J98,0)</f>
        <v>0</v>
      </c>
      <c r="BG98" s="227">
        <f>IF(N98="zákl. přenesená",J98,0)</f>
        <v>0</v>
      </c>
      <c r="BH98" s="227">
        <f>IF(N98="sníž. přenesená",J98,0)</f>
        <v>0</v>
      </c>
      <c r="BI98" s="227">
        <f>IF(N98="nulová",J98,0)</f>
        <v>0</v>
      </c>
      <c r="BJ98" s="17" t="s">
        <v>77</v>
      </c>
      <c r="BK98" s="227">
        <f>ROUND(I98*H98,2)</f>
        <v>0</v>
      </c>
      <c r="BL98" s="17" t="s">
        <v>164</v>
      </c>
      <c r="BM98" s="226" t="s">
        <v>414</v>
      </c>
    </row>
    <row r="99" s="14" customFormat="1">
      <c r="A99" s="14"/>
      <c r="B99" s="239"/>
      <c r="C99" s="240"/>
      <c r="D99" s="230" t="s">
        <v>166</v>
      </c>
      <c r="E99" s="241" t="s">
        <v>19</v>
      </c>
      <c r="F99" s="242" t="s">
        <v>415</v>
      </c>
      <c r="G99" s="240"/>
      <c r="H99" s="243">
        <v>66</v>
      </c>
      <c r="I99" s="244"/>
      <c r="J99" s="240"/>
      <c r="K99" s="240"/>
      <c r="L99" s="245"/>
      <c r="M99" s="246"/>
      <c r="N99" s="247"/>
      <c r="O99" s="247"/>
      <c r="P99" s="247"/>
      <c r="Q99" s="247"/>
      <c r="R99" s="247"/>
      <c r="S99" s="247"/>
      <c r="T99" s="248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  <c r="AT99" s="249" t="s">
        <v>166</v>
      </c>
      <c r="AU99" s="249" t="s">
        <v>70</v>
      </c>
      <c r="AV99" s="14" t="s">
        <v>79</v>
      </c>
      <c r="AW99" s="14" t="s">
        <v>31</v>
      </c>
      <c r="AX99" s="14" t="s">
        <v>77</v>
      </c>
      <c r="AY99" s="249" t="s">
        <v>157</v>
      </c>
    </row>
    <row r="100" s="2" customFormat="1" ht="16.5" customHeight="1">
      <c r="A100" s="38"/>
      <c r="B100" s="39"/>
      <c r="C100" s="261" t="s">
        <v>164</v>
      </c>
      <c r="D100" s="261" t="s">
        <v>178</v>
      </c>
      <c r="E100" s="262" t="s">
        <v>274</v>
      </c>
      <c r="F100" s="263" t="s">
        <v>275</v>
      </c>
      <c r="G100" s="264" t="s">
        <v>181</v>
      </c>
      <c r="H100" s="265">
        <v>105.59999999999999</v>
      </c>
      <c r="I100" s="266"/>
      <c r="J100" s="267">
        <f>ROUND(I100*H100,2)</f>
        <v>0</v>
      </c>
      <c r="K100" s="268"/>
      <c r="L100" s="269"/>
      <c r="M100" s="270" t="s">
        <v>19</v>
      </c>
      <c r="N100" s="271" t="s">
        <v>41</v>
      </c>
      <c r="O100" s="84"/>
      <c r="P100" s="224">
        <f>O100*H100</f>
        <v>0</v>
      </c>
      <c r="Q100" s="224">
        <v>1</v>
      </c>
      <c r="R100" s="224">
        <f>Q100*H100</f>
        <v>0</v>
      </c>
      <c r="S100" s="224">
        <v>0</v>
      </c>
      <c r="T100" s="225">
        <f>S100*H100</f>
        <v>0</v>
      </c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R100" s="226" t="s">
        <v>182</v>
      </c>
      <c r="AT100" s="226" t="s">
        <v>178</v>
      </c>
      <c r="AU100" s="226" t="s">
        <v>70</v>
      </c>
      <c r="AY100" s="17" t="s">
        <v>157</v>
      </c>
      <c r="BE100" s="227">
        <f>IF(N100="základní",J100,0)</f>
        <v>0</v>
      </c>
      <c r="BF100" s="227">
        <f>IF(N100="snížená",J100,0)</f>
        <v>0</v>
      </c>
      <c r="BG100" s="227">
        <f>IF(N100="zákl. přenesená",J100,0)</f>
        <v>0</v>
      </c>
      <c r="BH100" s="227">
        <f>IF(N100="sníž. přenesená",J100,0)</f>
        <v>0</v>
      </c>
      <c r="BI100" s="227">
        <f>IF(N100="nulová",J100,0)</f>
        <v>0</v>
      </c>
      <c r="BJ100" s="17" t="s">
        <v>77</v>
      </c>
      <c r="BK100" s="227">
        <f>ROUND(I100*H100,2)</f>
        <v>0</v>
      </c>
      <c r="BL100" s="17" t="s">
        <v>164</v>
      </c>
      <c r="BM100" s="226" t="s">
        <v>416</v>
      </c>
    </row>
    <row r="101" s="14" customFormat="1">
      <c r="A101" s="14"/>
      <c r="B101" s="239"/>
      <c r="C101" s="240"/>
      <c r="D101" s="230" t="s">
        <v>166</v>
      </c>
      <c r="E101" s="241" t="s">
        <v>19</v>
      </c>
      <c r="F101" s="242" t="s">
        <v>417</v>
      </c>
      <c r="G101" s="240"/>
      <c r="H101" s="243">
        <v>105.59999999999999</v>
      </c>
      <c r="I101" s="244"/>
      <c r="J101" s="240"/>
      <c r="K101" s="240"/>
      <c r="L101" s="245"/>
      <c r="M101" s="246"/>
      <c r="N101" s="247"/>
      <c r="O101" s="247"/>
      <c r="P101" s="247"/>
      <c r="Q101" s="247"/>
      <c r="R101" s="247"/>
      <c r="S101" s="247"/>
      <c r="T101" s="248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T101" s="249" t="s">
        <v>166</v>
      </c>
      <c r="AU101" s="249" t="s">
        <v>70</v>
      </c>
      <c r="AV101" s="14" t="s">
        <v>79</v>
      </c>
      <c r="AW101" s="14" t="s">
        <v>31</v>
      </c>
      <c r="AX101" s="14" t="s">
        <v>77</v>
      </c>
      <c r="AY101" s="249" t="s">
        <v>157</v>
      </c>
    </row>
    <row r="102" s="2" customFormat="1" ht="78" customHeight="1">
      <c r="A102" s="38"/>
      <c r="B102" s="39"/>
      <c r="C102" s="214" t="s">
        <v>158</v>
      </c>
      <c r="D102" s="214" t="s">
        <v>160</v>
      </c>
      <c r="E102" s="215" t="s">
        <v>185</v>
      </c>
      <c r="F102" s="216" t="s">
        <v>186</v>
      </c>
      <c r="G102" s="217" t="s">
        <v>181</v>
      </c>
      <c r="H102" s="218">
        <v>105.59999999999999</v>
      </c>
      <c r="I102" s="219"/>
      <c r="J102" s="220">
        <f>ROUND(I102*H102,2)</f>
        <v>0</v>
      </c>
      <c r="K102" s="221"/>
      <c r="L102" s="44"/>
      <c r="M102" s="222" t="s">
        <v>19</v>
      </c>
      <c r="N102" s="223" t="s">
        <v>41</v>
      </c>
      <c r="O102" s="84"/>
      <c r="P102" s="224">
        <f>O102*H102</f>
        <v>0</v>
      </c>
      <c r="Q102" s="224">
        <v>0</v>
      </c>
      <c r="R102" s="224">
        <f>Q102*H102</f>
        <v>0</v>
      </c>
      <c r="S102" s="224">
        <v>0</v>
      </c>
      <c r="T102" s="225">
        <f>S102*H102</f>
        <v>0</v>
      </c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R102" s="226" t="s">
        <v>164</v>
      </c>
      <c r="AT102" s="226" t="s">
        <v>160</v>
      </c>
      <c r="AU102" s="226" t="s">
        <v>70</v>
      </c>
      <c r="AY102" s="17" t="s">
        <v>157</v>
      </c>
      <c r="BE102" s="227">
        <f>IF(N102="základní",J102,0)</f>
        <v>0</v>
      </c>
      <c r="BF102" s="227">
        <f>IF(N102="snížená",J102,0)</f>
        <v>0</v>
      </c>
      <c r="BG102" s="227">
        <f>IF(N102="zákl. přenesená",J102,0)</f>
        <v>0</v>
      </c>
      <c r="BH102" s="227">
        <f>IF(N102="sníž. přenesená",J102,0)</f>
        <v>0</v>
      </c>
      <c r="BI102" s="227">
        <f>IF(N102="nulová",J102,0)</f>
        <v>0</v>
      </c>
      <c r="BJ102" s="17" t="s">
        <v>77</v>
      </c>
      <c r="BK102" s="227">
        <f>ROUND(I102*H102,2)</f>
        <v>0</v>
      </c>
      <c r="BL102" s="17" t="s">
        <v>164</v>
      </c>
      <c r="BM102" s="226" t="s">
        <v>418</v>
      </c>
    </row>
    <row r="103" s="2" customFormat="1" ht="33" customHeight="1">
      <c r="A103" s="38"/>
      <c r="B103" s="39"/>
      <c r="C103" s="214" t="s">
        <v>188</v>
      </c>
      <c r="D103" s="214" t="s">
        <v>160</v>
      </c>
      <c r="E103" s="215" t="s">
        <v>189</v>
      </c>
      <c r="F103" s="216" t="s">
        <v>190</v>
      </c>
      <c r="G103" s="217" t="s">
        <v>191</v>
      </c>
      <c r="H103" s="218">
        <v>50</v>
      </c>
      <c r="I103" s="219"/>
      <c r="J103" s="220">
        <f>ROUND(I103*H103,2)</f>
        <v>0</v>
      </c>
      <c r="K103" s="221"/>
      <c r="L103" s="44"/>
      <c r="M103" s="222" t="s">
        <v>19</v>
      </c>
      <c r="N103" s="223" t="s">
        <v>41</v>
      </c>
      <c r="O103" s="84"/>
      <c r="P103" s="224">
        <f>O103*H103</f>
        <v>0</v>
      </c>
      <c r="Q103" s="224">
        <v>0</v>
      </c>
      <c r="R103" s="224">
        <f>Q103*H103</f>
        <v>0</v>
      </c>
      <c r="S103" s="224">
        <v>0</v>
      </c>
      <c r="T103" s="225">
        <f>S103*H103</f>
        <v>0</v>
      </c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R103" s="226" t="s">
        <v>164</v>
      </c>
      <c r="AT103" s="226" t="s">
        <v>160</v>
      </c>
      <c r="AU103" s="226" t="s">
        <v>70</v>
      </c>
      <c r="AY103" s="17" t="s">
        <v>157</v>
      </c>
      <c r="BE103" s="227">
        <f>IF(N103="základní",J103,0)</f>
        <v>0</v>
      </c>
      <c r="BF103" s="227">
        <f>IF(N103="snížená",J103,0)</f>
        <v>0</v>
      </c>
      <c r="BG103" s="227">
        <f>IF(N103="zákl. přenesená",J103,0)</f>
        <v>0</v>
      </c>
      <c r="BH103" s="227">
        <f>IF(N103="sníž. přenesená",J103,0)</f>
        <v>0</v>
      </c>
      <c r="BI103" s="227">
        <f>IF(N103="nulová",J103,0)</f>
        <v>0</v>
      </c>
      <c r="BJ103" s="17" t="s">
        <v>77</v>
      </c>
      <c r="BK103" s="227">
        <f>ROUND(I103*H103,2)</f>
        <v>0</v>
      </c>
      <c r="BL103" s="17" t="s">
        <v>164</v>
      </c>
      <c r="BM103" s="226" t="s">
        <v>419</v>
      </c>
    </row>
    <row r="104" s="2" customFormat="1" ht="33" customHeight="1">
      <c r="A104" s="38"/>
      <c r="B104" s="39"/>
      <c r="C104" s="214" t="s">
        <v>193</v>
      </c>
      <c r="D104" s="214" t="s">
        <v>160</v>
      </c>
      <c r="E104" s="215" t="s">
        <v>377</v>
      </c>
      <c r="F104" s="216" t="s">
        <v>378</v>
      </c>
      <c r="G104" s="217" t="s">
        <v>191</v>
      </c>
      <c r="H104" s="218">
        <v>45</v>
      </c>
      <c r="I104" s="219"/>
      <c r="J104" s="220">
        <f>ROUND(I104*H104,2)</f>
        <v>0</v>
      </c>
      <c r="K104" s="221"/>
      <c r="L104" s="44"/>
      <c r="M104" s="222" t="s">
        <v>19</v>
      </c>
      <c r="N104" s="223" t="s">
        <v>41</v>
      </c>
      <c r="O104" s="84"/>
      <c r="P104" s="224">
        <f>O104*H104</f>
        <v>0</v>
      </c>
      <c r="Q104" s="224">
        <v>0</v>
      </c>
      <c r="R104" s="224">
        <f>Q104*H104</f>
        <v>0</v>
      </c>
      <c r="S104" s="224">
        <v>0</v>
      </c>
      <c r="T104" s="225">
        <f>S104*H104</f>
        <v>0</v>
      </c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R104" s="226" t="s">
        <v>164</v>
      </c>
      <c r="AT104" s="226" t="s">
        <v>160</v>
      </c>
      <c r="AU104" s="226" t="s">
        <v>70</v>
      </c>
      <c r="AY104" s="17" t="s">
        <v>157</v>
      </c>
      <c r="BE104" s="227">
        <f>IF(N104="základní",J104,0)</f>
        <v>0</v>
      </c>
      <c r="BF104" s="227">
        <f>IF(N104="snížená",J104,0)</f>
        <v>0</v>
      </c>
      <c r="BG104" s="227">
        <f>IF(N104="zákl. přenesená",J104,0)</f>
        <v>0</v>
      </c>
      <c r="BH104" s="227">
        <f>IF(N104="sníž. přenesená",J104,0)</f>
        <v>0</v>
      </c>
      <c r="BI104" s="227">
        <f>IF(N104="nulová",J104,0)</f>
        <v>0</v>
      </c>
      <c r="BJ104" s="17" t="s">
        <v>77</v>
      </c>
      <c r="BK104" s="227">
        <f>ROUND(I104*H104,2)</f>
        <v>0</v>
      </c>
      <c r="BL104" s="17" t="s">
        <v>164</v>
      </c>
      <c r="BM104" s="226" t="s">
        <v>420</v>
      </c>
    </row>
    <row r="105" s="2" customFormat="1" ht="33" customHeight="1">
      <c r="A105" s="38"/>
      <c r="B105" s="39"/>
      <c r="C105" s="214" t="s">
        <v>182</v>
      </c>
      <c r="D105" s="214" t="s">
        <v>160</v>
      </c>
      <c r="E105" s="215" t="s">
        <v>421</v>
      </c>
      <c r="F105" s="216" t="s">
        <v>422</v>
      </c>
      <c r="G105" s="217" t="s">
        <v>212</v>
      </c>
      <c r="H105" s="218">
        <v>12</v>
      </c>
      <c r="I105" s="219"/>
      <c r="J105" s="220">
        <f>ROUND(I105*H105,2)</f>
        <v>0</v>
      </c>
      <c r="K105" s="221"/>
      <c r="L105" s="44"/>
      <c r="M105" s="275" t="s">
        <v>19</v>
      </c>
      <c r="N105" s="276" t="s">
        <v>41</v>
      </c>
      <c r="O105" s="277"/>
      <c r="P105" s="278">
        <f>O105*H105</f>
        <v>0</v>
      </c>
      <c r="Q105" s="278">
        <v>0</v>
      </c>
      <c r="R105" s="278">
        <f>Q105*H105</f>
        <v>0</v>
      </c>
      <c r="S105" s="278">
        <v>0</v>
      </c>
      <c r="T105" s="279">
        <f>S105*H105</f>
        <v>0</v>
      </c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R105" s="226" t="s">
        <v>164</v>
      </c>
      <c r="AT105" s="226" t="s">
        <v>160</v>
      </c>
      <c r="AU105" s="226" t="s">
        <v>70</v>
      </c>
      <c r="AY105" s="17" t="s">
        <v>157</v>
      </c>
      <c r="BE105" s="227">
        <f>IF(N105="základní",J105,0)</f>
        <v>0</v>
      </c>
      <c r="BF105" s="227">
        <f>IF(N105="snížená",J105,0)</f>
        <v>0</v>
      </c>
      <c r="BG105" s="227">
        <f>IF(N105="zákl. přenesená",J105,0)</f>
        <v>0</v>
      </c>
      <c r="BH105" s="227">
        <f>IF(N105="sníž. přenesená",J105,0)</f>
        <v>0</v>
      </c>
      <c r="BI105" s="227">
        <f>IF(N105="nulová",J105,0)</f>
        <v>0</v>
      </c>
      <c r="BJ105" s="17" t="s">
        <v>77</v>
      </c>
      <c r="BK105" s="227">
        <f>ROUND(I105*H105,2)</f>
        <v>0</v>
      </c>
      <c r="BL105" s="17" t="s">
        <v>164</v>
      </c>
      <c r="BM105" s="226" t="s">
        <v>423</v>
      </c>
    </row>
    <row r="106" s="2" customFormat="1" ht="6.96" customHeight="1">
      <c r="A106" s="38"/>
      <c r="B106" s="59"/>
      <c r="C106" s="60"/>
      <c r="D106" s="60"/>
      <c r="E106" s="60"/>
      <c r="F106" s="60"/>
      <c r="G106" s="60"/>
      <c r="H106" s="60"/>
      <c r="I106" s="60"/>
      <c r="J106" s="60"/>
      <c r="K106" s="60"/>
      <c r="L106" s="44"/>
      <c r="M106" s="38"/>
      <c r="O106" s="38"/>
      <c r="P106" s="38"/>
      <c r="Q106" s="38"/>
      <c r="R106" s="38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</sheetData>
  <mergeCells count="15">
    <mergeCell ref="E7:H7"/>
    <mergeCell ref="E11:H11"/>
    <mergeCell ref="E9:H9"/>
    <mergeCell ref="E13:H13"/>
    <mergeCell ref="E22:H22"/>
    <mergeCell ref="E31:H31"/>
    <mergeCell ref="E52:H52"/>
    <mergeCell ref="E56:H56"/>
    <mergeCell ref="E54:H54"/>
    <mergeCell ref="E58:H58"/>
    <mergeCell ref="E77:H77"/>
    <mergeCell ref="E81:H81"/>
    <mergeCell ref="E79:H79"/>
    <mergeCell ref="E83:H83"/>
    <mergeCell ref="L2:V2"/>
  </mergeCells>
  <pageMargins left="0.39375" right="0.39375" top="0.39375" bottom="0.39375" header="0" footer="0"/>
  <pageSetup orientation="landscape" blackAndWhite="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107</v>
      </c>
    </row>
    <row r="3" s="1" customFormat="1" ht="6.96" customHeight="1">
      <c r="B3" s="138"/>
      <c r="C3" s="139"/>
      <c r="D3" s="139"/>
      <c r="E3" s="139"/>
      <c r="F3" s="139"/>
      <c r="G3" s="139"/>
      <c r="H3" s="139"/>
      <c r="I3" s="139"/>
      <c r="J3" s="139"/>
      <c r="K3" s="139"/>
      <c r="L3" s="20"/>
      <c r="AT3" s="17" t="s">
        <v>79</v>
      </c>
    </row>
    <row r="4" s="1" customFormat="1" ht="24.96" customHeight="1">
      <c r="B4" s="20"/>
      <c r="D4" s="140" t="s">
        <v>129</v>
      </c>
      <c r="L4" s="20"/>
      <c r="M4" s="14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2" t="s">
        <v>16</v>
      </c>
      <c r="L6" s="20"/>
    </row>
    <row r="7" s="1" customFormat="1" ht="16.5" customHeight="1">
      <c r="B7" s="20"/>
      <c r="E7" s="143">
        <f>'Rekapitulace stavby'!K6</f>
        <v>0</v>
      </c>
      <c r="F7" s="142"/>
      <c r="G7" s="142"/>
      <c r="H7" s="142"/>
      <c r="L7" s="20"/>
    </row>
    <row r="8">
      <c r="B8" s="20"/>
      <c r="D8" s="142" t="s">
        <v>130</v>
      </c>
      <c r="L8" s="20"/>
    </row>
    <row r="9" s="1" customFormat="1" ht="16.5" customHeight="1">
      <c r="B9" s="20"/>
      <c r="E9" s="143" t="s">
        <v>131</v>
      </c>
      <c r="F9" s="1"/>
      <c r="G9" s="1"/>
      <c r="H9" s="1"/>
      <c r="L9" s="20"/>
    </row>
    <row r="10" s="1" customFormat="1" ht="12" customHeight="1">
      <c r="B10" s="20"/>
      <c r="D10" s="142" t="s">
        <v>132</v>
      </c>
      <c r="L10" s="20"/>
    </row>
    <row r="11" s="2" customFormat="1" ht="16.5" customHeight="1">
      <c r="A11" s="38"/>
      <c r="B11" s="44"/>
      <c r="C11" s="38"/>
      <c r="D11" s="38"/>
      <c r="E11" s="144" t="s">
        <v>133</v>
      </c>
      <c r="F11" s="38"/>
      <c r="G11" s="38"/>
      <c r="H11" s="38"/>
      <c r="I11" s="38"/>
      <c r="J11" s="38"/>
      <c r="K11" s="38"/>
      <c r="L11" s="145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2" t="s">
        <v>134</v>
      </c>
      <c r="E12" s="38"/>
      <c r="F12" s="38"/>
      <c r="G12" s="38"/>
      <c r="H12" s="38"/>
      <c r="I12" s="38"/>
      <c r="J12" s="38"/>
      <c r="K12" s="38"/>
      <c r="L12" s="145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6.5" customHeight="1">
      <c r="A13" s="38"/>
      <c r="B13" s="44"/>
      <c r="C13" s="38"/>
      <c r="D13" s="38"/>
      <c r="E13" s="146" t="s">
        <v>424</v>
      </c>
      <c r="F13" s="38"/>
      <c r="G13" s="38"/>
      <c r="H13" s="38"/>
      <c r="I13" s="38"/>
      <c r="J13" s="38"/>
      <c r="K13" s="38"/>
      <c r="L13" s="145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>
      <c r="A14" s="38"/>
      <c r="B14" s="44"/>
      <c r="C14" s="38"/>
      <c r="D14" s="38"/>
      <c r="E14" s="38"/>
      <c r="F14" s="38"/>
      <c r="G14" s="38"/>
      <c r="H14" s="38"/>
      <c r="I14" s="38"/>
      <c r="J14" s="38"/>
      <c r="K14" s="38"/>
      <c r="L14" s="145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2" customHeight="1">
      <c r="A15" s="38"/>
      <c r="B15" s="44"/>
      <c r="C15" s="38"/>
      <c r="D15" s="142" t="s">
        <v>18</v>
      </c>
      <c r="E15" s="38"/>
      <c r="F15" s="133" t="s">
        <v>19</v>
      </c>
      <c r="G15" s="38"/>
      <c r="H15" s="38"/>
      <c r="I15" s="142" t="s">
        <v>20</v>
      </c>
      <c r="J15" s="133" t="s">
        <v>19</v>
      </c>
      <c r="K15" s="38"/>
      <c r="L15" s="145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42" t="s">
        <v>21</v>
      </c>
      <c r="E16" s="38"/>
      <c r="F16" s="133" t="s">
        <v>22</v>
      </c>
      <c r="G16" s="38"/>
      <c r="H16" s="38"/>
      <c r="I16" s="142" t="s">
        <v>23</v>
      </c>
      <c r="J16" s="147">
        <f>'Rekapitulace stavby'!AN8</f>
        <v>0</v>
      </c>
      <c r="K16" s="38"/>
      <c r="L16" s="145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0.8" customHeight="1">
      <c r="A17" s="38"/>
      <c r="B17" s="44"/>
      <c r="C17" s="38"/>
      <c r="D17" s="38"/>
      <c r="E17" s="38"/>
      <c r="F17" s="38"/>
      <c r="G17" s="38"/>
      <c r="H17" s="38"/>
      <c r="I17" s="38"/>
      <c r="J17" s="38"/>
      <c r="K17" s="38"/>
      <c r="L17" s="145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2" customHeight="1">
      <c r="A18" s="38"/>
      <c r="B18" s="44"/>
      <c r="C18" s="38"/>
      <c r="D18" s="142" t="s">
        <v>25</v>
      </c>
      <c r="E18" s="38"/>
      <c r="F18" s="38"/>
      <c r="G18" s="38"/>
      <c r="H18" s="38"/>
      <c r="I18" s="142" t="s">
        <v>26</v>
      </c>
      <c r="J18" s="133">
        <f>IF('Rekapitulace stavby'!AN10="","",'Rekapitulace stavby'!AN10)</f>
        <v>0</v>
      </c>
      <c r="K18" s="38"/>
      <c r="L18" s="145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8" customHeight="1">
      <c r="A19" s="38"/>
      <c r="B19" s="44"/>
      <c r="C19" s="38"/>
      <c r="D19" s="38"/>
      <c r="E19" s="133">
        <f>IF('Rekapitulace stavby'!E11="","",'Rekapitulace stavby'!E11)</f>
        <v>0</v>
      </c>
      <c r="F19" s="38"/>
      <c r="G19" s="38"/>
      <c r="H19" s="38"/>
      <c r="I19" s="142" t="s">
        <v>27</v>
      </c>
      <c r="J19" s="133">
        <f>IF('Rekapitulace stavby'!AN11="","",'Rekapitulace stavby'!AN11)</f>
        <v>0</v>
      </c>
      <c r="K19" s="38"/>
      <c r="L19" s="145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6.96" customHeight="1">
      <c r="A20" s="38"/>
      <c r="B20" s="44"/>
      <c r="C20" s="38"/>
      <c r="D20" s="38"/>
      <c r="E20" s="38"/>
      <c r="F20" s="38"/>
      <c r="G20" s="38"/>
      <c r="H20" s="38"/>
      <c r="I20" s="38"/>
      <c r="J20" s="38"/>
      <c r="K20" s="38"/>
      <c r="L20" s="145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2" customHeight="1">
      <c r="A21" s="38"/>
      <c r="B21" s="44"/>
      <c r="C21" s="38"/>
      <c r="D21" s="142" t="s">
        <v>28</v>
      </c>
      <c r="E21" s="38"/>
      <c r="F21" s="38"/>
      <c r="G21" s="38"/>
      <c r="H21" s="38"/>
      <c r="I21" s="142" t="s">
        <v>26</v>
      </c>
      <c r="J21" s="33">
        <f>'Rekapitulace stavby'!AN13</f>
        <v>0</v>
      </c>
      <c r="K21" s="38"/>
      <c r="L21" s="145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8" customHeight="1">
      <c r="A22" s="38"/>
      <c r="B22" s="44"/>
      <c r="C22" s="38"/>
      <c r="D22" s="38"/>
      <c r="E22" s="33">
        <f>'Rekapitulace stavby'!E14</f>
        <v>0</v>
      </c>
      <c r="F22" s="133"/>
      <c r="G22" s="133"/>
      <c r="H22" s="133"/>
      <c r="I22" s="142" t="s">
        <v>27</v>
      </c>
      <c r="J22" s="33">
        <f>'Rekapitulace stavby'!AN14</f>
        <v>0</v>
      </c>
      <c r="K22" s="38"/>
      <c r="L22" s="145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6.96" customHeight="1">
      <c r="A23" s="38"/>
      <c r="B23" s="44"/>
      <c r="C23" s="38"/>
      <c r="D23" s="38"/>
      <c r="E23" s="38"/>
      <c r="F23" s="38"/>
      <c r="G23" s="38"/>
      <c r="H23" s="38"/>
      <c r="I23" s="38"/>
      <c r="J23" s="38"/>
      <c r="K23" s="38"/>
      <c r="L23" s="145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2" customHeight="1">
      <c r="A24" s="38"/>
      <c r="B24" s="44"/>
      <c r="C24" s="38"/>
      <c r="D24" s="142" t="s">
        <v>30</v>
      </c>
      <c r="E24" s="38"/>
      <c r="F24" s="38"/>
      <c r="G24" s="38"/>
      <c r="H24" s="38"/>
      <c r="I24" s="142" t="s">
        <v>26</v>
      </c>
      <c r="J24" s="133">
        <f>IF('Rekapitulace stavby'!AN16="","",'Rekapitulace stavby'!AN16)</f>
        <v>0</v>
      </c>
      <c r="K24" s="38"/>
      <c r="L24" s="145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8" customHeight="1">
      <c r="A25" s="38"/>
      <c r="B25" s="44"/>
      <c r="C25" s="38"/>
      <c r="D25" s="38"/>
      <c r="E25" s="133">
        <f>IF('Rekapitulace stavby'!E17="","",'Rekapitulace stavby'!E17)</f>
        <v>0</v>
      </c>
      <c r="F25" s="38"/>
      <c r="G25" s="38"/>
      <c r="H25" s="38"/>
      <c r="I25" s="142" t="s">
        <v>27</v>
      </c>
      <c r="J25" s="133">
        <f>IF('Rekapitulace stavby'!AN17="","",'Rekapitulace stavby'!AN17)</f>
        <v>0</v>
      </c>
      <c r="K25" s="38"/>
      <c r="L25" s="145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6.96" customHeight="1">
      <c r="A26" s="38"/>
      <c r="B26" s="44"/>
      <c r="C26" s="38"/>
      <c r="D26" s="38"/>
      <c r="E26" s="38"/>
      <c r="F26" s="38"/>
      <c r="G26" s="38"/>
      <c r="H26" s="38"/>
      <c r="I26" s="38"/>
      <c r="J26" s="38"/>
      <c r="K26" s="38"/>
      <c r="L26" s="145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12" customHeight="1">
      <c r="A27" s="38"/>
      <c r="B27" s="44"/>
      <c r="C27" s="38"/>
      <c r="D27" s="142" t="s">
        <v>32</v>
      </c>
      <c r="E27" s="38"/>
      <c r="F27" s="38"/>
      <c r="G27" s="38"/>
      <c r="H27" s="38"/>
      <c r="I27" s="142" t="s">
        <v>26</v>
      </c>
      <c r="J27" s="133" t="s">
        <v>19</v>
      </c>
      <c r="K27" s="38"/>
      <c r="L27" s="145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8" customHeight="1">
      <c r="A28" s="38"/>
      <c r="B28" s="44"/>
      <c r="C28" s="38"/>
      <c r="D28" s="38"/>
      <c r="E28" s="133" t="s">
        <v>33</v>
      </c>
      <c r="F28" s="38"/>
      <c r="G28" s="38"/>
      <c r="H28" s="38"/>
      <c r="I28" s="142" t="s">
        <v>27</v>
      </c>
      <c r="J28" s="133" t="s">
        <v>19</v>
      </c>
      <c r="K28" s="38"/>
      <c r="L28" s="145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38"/>
      <c r="E29" s="38"/>
      <c r="F29" s="38"/>
      <c r="G29" s="38"/>
      <c r="H29" s="38"/>
      <c r="I29" s="38"/>
      <c r="J29" s="38"/>
      <c r="K29" s="38"/>
      <c r="L29" s="145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12" customHeight="1">
      <c r="A30" s="38"/>
      <c r="B30" s="44"/>
      <c r="C30" s="38"/>
      <c r="D30" s="142" t="s">
        <v>34</v>
      </c>
      <c r="E30" s="38"/>
      <c r="F30" s="38"/>
      <c r="G30" s="38"/>
      <c r="H30" s="38"/>
      <c r="I30" s="38"/>
      <c r="J30" s="38"/>
      <c r="K30" s="38"/>
      <c r="L30" s="145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8" customFormat="1" ht="16.5" customHeight="1">
      <c r="A31" s="148"/>
      <c r="B31" s="149"/>
      <c r="C31" s="148"/>
      <c r="D31" s="148"/>
      <c r="E31" s="150" t="s">
        <v>19</v>
      </c>
      <c r="F31" s="150"/>
      <c r="G31" s="150"/>
      <c r="H31" s="150"/>
      <c r="I31" s="148"/>
      <c r="J31" s="148"/>
      <c r="K31" s="148"/>
      <c r="L31" s="151"/>
      <c r="S31" s="148"/>
      <c r="T31" s="148"/>
      <c r="U31" s="148"/>
      <c r="V31" s="148"/>
      <c r="W31" s="148"/>
      <c r="X31" s="148"/>
      <c r="Y31" s="148"/>
      <c r="Z31" s="148"/>
      <c r="AA31" s="148"/>
      <c r="AB31" s="148"/>
      <c r="AC31" s="148"/>
      <c r="AD31" s="148"/>
      <c r="AE31" s="148"/>
    </row>
    <row r="32" s="2" customFormat="1" ht="6.96" customHeight="1">
      <c r="A32" s="38"/>
      <c r="B32" s="44"/>
      <c r="C32" s="38"/>
      <c r="D32" s="38"/>
      <c r="E32" s="38"/>
      <c r="F32" s="38"/>
      <c r="G32" s="38"/>
      <c r="H32" s="38"/>
      <c r="I32" s="38"/>
      <c r="J32" s="38"/>
      <c r="K32" s="38"/>
      <c r="L32" s="145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52"/>
      <c r="E33" s="152"/>
      <c r="F33" s="152"/>
      <c r="G33" s="152"/>
      <c r="H33" s="152"/>
      <c r="I33" s="152"/>
      <c r="J33" s="152"/>
      <c r="K33" s="152"/>
      <c r="L33" s="145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25.44" customHeight="1">
      <c r="A34" s="38"/>
      <c r="B34" s="44"/>
      <c r="C34" s="38"/>
      <c r="D34" s="153" t="s">
        <v>36</v>
      </c>
      <c r="E34" s="38"/>
      <c r="F34" s="38"/>
      <c r="G34" s="38"/>
      <c r="H34" s="38"/>
      <c r="I34" s="38"/>
      <c r="J34" s="154">
        <f>ROUND(J91, 2)</f>
        <v>0</v>
      </c>
      <c r="K34" s="38"/>
      <c r="L34" s="145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6.96" customHeight="1">
      <c r="A35" s="38"/>
      <c r="B35" s="44"/>
      <c r="C35" s="38"/>
      <c r="D35" s="152"/>
      <c r="E35" s="152"/>
      <c r="F35" s="152"/>
      <c r="G35" s="152"/>
      <c r="H35" s="152"/>
      <c r="I35" s="152"/>
      <c r="J35" s="152"/>
      <c r="K35" s="152"/>
      <c r="L35" s="145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38"/>
      <c r="F36" s="155" t="s">
        <v>38</v>
      </c>
      <c r="G36" s="38"/>
      <c r="H36" s="38"/>
      <c r="I36" s="155" t="s">
        <v>37</v>
      </c>
      <c r="J36" s="155" t="s">
        <v>39</v>
      </c>
      <c r="K36" s="38"/>
      <c r="L36" s="145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s="2" customFormat="1" ht="14.4" customHeight="1">
      <c r="A37" s="38"/>
      <c r="B37" s="44"/>
      <c r="C37" s="38"/>
      <c r="D37" s="144" t="s">
        <v>40</v>
      </c>
      <c r="E37" s="142" t="s">
        <v>41</v>
      </c>
      <c r="F37" s="156">
        <f>ROUND((SUM(BE91:BE97)),  2)</f>
        <v>0</v>
      </c>
      <c r="G37" s="38"/>
      <c r="H37" s="38"/>
      <c r="I37" s="157">
        <v>0.20999999999999999</v>
      </c>
      <c r="J37" s="156">
        <f>ROUND(((SUM(BE91:BE97))*I37),  2)</f>
        <v>0</v>
      </c>
      <c r="K37" s="38"/>
      <c r="L37" s="145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14.4" customHeight="1">
      <c r="A38" s="38"/>
      <c r="B38" s="44"/>
      <c r="C38" s="38"/>
      <c r="D38" s="38"/>
      <c r="E38" s="142" t="s">
        <v>42</v>
      </c>
      <c r="F38" s="156">
        <f>ROUND((SUM(BF91:BF97)),  2)</f>
        <v>0</v>
      </c>
      <c r="G38" s="38"/>
      <c r="H38" s="38"/>
      <c r="I38" s="157">
        <v>0.14999999999999999</v>
      </c>
      <c r="J38" s="156">
        <f>ROUND(((SUM(BF91:BF97))*I38),  2)</f>
        <v>0</v>
      </c>
      <c r="K38" s="38"/>
      <c r="L38" s="145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42" t="s">
        <v>43</v>
      </c>
      <c r="F39" s="156">
        <f>ROUND((SUM(BG91:BG97)),  2)</f>
        <v>0</v>
      </c>
      <c r="G39" s="38"/>
      <c r="H39" s="38"/>
      <c r="I39" s="157">
        <v>0.20999999999999999</v>
      </c>
      <c r="J39" s="156">
        <f>0</f>
        <v>0</v>
      </c>
      <c r="K39" s="38"/>
      <c r="L39" s="145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14.4" customHeight="1">
      <c r="A40" s="38"/>
      <c r="B40" s="44"/>
      <c r="C40" s="38"/>
      <c r="D40" s="38"/>
      <c r="E40" s="142" t="s">
        <v>44</v>
      </c>
      <c r="F40" s="156">
        <f>ROUND((SUM(BH91:BH97)),  2)</f>
        <v>0</v>
      </c>
      <c r="G40" s="38"/>
      <c r="H40" s="38"/>
      <c r="I40" s="157">
        <v>0.14999999999999999</v>
      </c>
      <c r="J40" s="156">
        <f>0</f>
        <v>0</v>
      </c>
      <c r="K40" s="38"/>
      <c r="L40" s="145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 s="2" customFormat="1" ht="14.4" customHeight="1">
      <c r="A41" s="38"/>
      <c r="B41" s="44"/>
      <c r="C41" s="38"/>
      <c r="D41" s="38"/>
      <c r="E41" s="142" t="s">
        <v>45</v>
      </c>
      <c r="F41" s="156">
        <f>ROUND((SUM(BI91:BI97)),  2)</f>
        <v>0</v>
      </c>
      <c r="G41" s="38"/>
      <c r="H41" s="38"/>
      <c r="I41" s="157">
        <v>0</v>
      </c>
      <c r="J41" s="156">
        <f>0</f>
        <v>0</v>
      </c>
      <c r="K41" s="38"/>
      <c r="L41" s="145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6.96" customHeight="1">
      <c r="A42" s="38"/>
      <c r="B42" s="44"/>
      <c r="C42" s="38"/>
      <c r="D42" s="38"/>
      <c r="E42" s="38"/>
      <c r="F42" s="38"/>
      <c r="G42" s="38"/>
      <c r="H42" s="38"/>
      <c r="I42" s="38"/>
      <c r="J42" s="38"/>
      <c r="K42" s="38"/>
      <c r="L42" s="145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2" customFormat="1" ht="25.44" customHeight="1">
      <c r="A43" s="38"/>
      <c r="B43" s="44"/>
      <c r="C43" s="158"/>
      <c r="D43" s="159" t="s">
        <v>46</v>
      </c>
      <c r="E43" s="160"/>
      <c r="F43" s="160"/>
      <c r="G43" s="161" t="s">
        <v>47</v>
      </c>
      <c r="H43" s="162" t="s">
        <v>48</v>
      </c>
      <c r="I43" s="160"/>
      <c r="J43" s="163">
        <f>SUM(J34:J41)</f>
        <v>0</v>
      </c>
      <c r="K43" s="164"/>
      <c r="L43" s="145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</row>
    <row r="44" s="2" customFormat="1" ht="14.4" customHeight="1">
      <c r="A44" s="38"/>
      <c r="B44" s="165"/>
      <c r="C44" s="166"/>
      <c r="D44" s="166"/>
      <c r="E44" s="166"/>
      <c r="F44" s="166"/>
      <c r="G44" s="166"/>
      <c r="H44" s="166"/>
      <c r="I44" s="166"/>
      <c r="J44" s="166"/>
      <c r="K44" s="166"/>
      <c r="L44" s="145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8" s="2" customFormat="1" ht="6.96" customHeight="1">
      <c r="A48" s="38"/>
      <c r="B48" s="167"/>
      <c r="C48" s="168"/>
      <c r="D48" s="168"/>
      <c r="E48" s="168"/>
      <c r="F48" s="168"/>
      <c r="G48" s="168"/>
      <c r="H48" s="168"/>
      <c r="I48" s="168"/>
      <c r="J48" s="168"/>
      <c r="K48" s="168"/>
      <c r="L48" s="145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24.96" customHeight="1">
      <c r="A49" s="38"/>
      <c r="B49" s="39"/>
      <c r="C49" s="23" t="s">
        <v>136</v>
      </c>
      <c r="D49" s="40"/>
      <c r="E49" s="40"/>
      <c r="F49" s="40"/>
      <c r="G49" s="40"/>
      <c r="H49" s="40"/>
      <c r="I49" s="40"/>
      <c r="J49" s="40"/>
      <c r="K49" s="40"/>
      <c r="L49" s="145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6.96" customHeight="1">
      <c r="A50" s="38"/>
      <c r="B50" s="39"/>
      <c r="C50" s="40"/>
      <c r="D50" s="40"/>
      <c r="E50" s="40"/>
      <c r="F50" s="40"/>
      <c r="G50" s="40"/>
      <c r="H50" s="40"/>
      <c r="I50" s="40"/>
      <c r="J50" s="40"/>
      <c r="K50" s="40"/>
      <c r="L50" s="145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12" customHeight="1">
      <c r="A51" s="38"/>
      <c r="B51" s="39"/>
      <c r="C51" s="32" t="s">
        <v>16</v>
      </c>
      <c r="D51" s="40"/>
      <c r="E51" s="40"/>
      <c r="F51" s="40"/>
      <c r="G51" s="40"/>
      <c r="H51" s="40"/>
      <c r="I51" s="40"/>
      <c r="J51" s="40"/>
      <c r="K51" s="40"/>
      <c r="L51" s="145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6.5" customHeight="1">
      <c r="A52" s="38"/>
      <c r="B52" s="39"/>
      <c r="C52" s="40"/>
      <c r="D52" s="40"/>
      <c r="E52" s="169">
        <f>E7</f>
        <v>0</v>
      </c>
      <c r="F52" s="32"/>
      <c r="G52" s="32"/>
      <c r="H52" s="32"/>
      <c r="I52" s="40"/>
      <c r="J52" s="40"/>
      <c r="K52" s="40"/>
      <c r="L52" s="145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1" customFormat="1" ht="12" customHeight="1">
      <c r="B53" s="21"/>
      <c r="C53" s="32" t="s">
        <v>130</v>
      </c>
      <c r="D53" s="22"/>
      <c r="E53" s="22"/>
      <c r="F53" s="22"/>
      <c r="G53" s="22"/>
      <c r="H53" s="22"/>
      <c r="I53" s="22"/>
      <c r="J53" s="22"/>
      <c r="K53" s="22"/>
      <c r="L53" s="20"/>
    </row>
    <row r="54" s="1" customFormat="1" ht="16.5" customHeight="1">
      <c r="B54" s="21"/>
      <c r="C54" s="22"/>
      <c r="D54" s="22"/>
      <c r="E54" s="169" t="s">
        <v>131</v>
      </c>
      <c r="F54" s="22"/>
      <c r="G54" s="22"/>
      <c r="H54" s="22"/>
      <c r="I54" s="22"/>
      <c r="J54" s="22"/>
      <c r="K54" s="22"/>
      <c r="L54" s="20"/>
    </row>
    <row r="55" s="1" customFormat="1" ht="12" customHeight="1">
      <c r="B55" s="21"/>
      <c r="C55" s="32" t="s">
        <v>132</v>
      </c>
      <c r="D55" s="22"/>
      <c r="E55" s="22"/>
      <c r="F55" s="22"/>
      <c r="G55" s="22"/>
      <c r="H55" s="22"/>
      <c r="I55" s="22"/>
      <c r="J55" s="22"/>
      <c r="K55" s="22"/>
      <c r="L55" s="20"/>
    </row>
    <row r="56" s="2" customFormat="1" ht="16.5" customHeight="1">
      <c r="A56" s="38"/>
      <c r="B56" s="39"/>
      <c r="C56" s="40"/>
      <c r="D56" s="40"/>
      <c r="E56" s="170" t="s">
        <v>133</v>
      </c>
      <c r="F56" s="40"/>
      <c r="G56" s="40"/>
      <c r="H56" s="40"/>
      <c r="I56" s="40"/>
      <c r="J56" s="40"/>
      <c r="K56" s="40"/>
      <c r="L56" s="145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12" customHeight="1">
      <c r="A57" s="38"/>
      <c r="B57" s="39"/>
      <c r="C57" s="32" t="s">
        <v>134</v>
      </c>
      <c r="D57" s="40"/>
      <c r="E57" s="40"/>
      <c r="F57" s="40"/>
      <c r="G57" s="40"/>
      <c r="H57" s="40"/>
      <c r="I57" s="40"/>
      <c r="J57" s="40"/>
      <c r="K57" s="40"/>
      <c r="L57" s="145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6.5" customHeight="1">
      <c r="A58" s="38"/>
      <c r="B58" s="39"/>
      <c r="C58" s="40"/>
      <c r="D58" s="40"/>
      <c r="E58" s="69">
        <f>E13</f>
        <v>0</v>
      </c>
      <c r="F58" s="40"/>
      <c r="G58" s="40"/>
      <c r="H58" s="40"/>
      <c r="I58" s="40"/>
      <c r="J58" s="40"/>
      <c r="K58" s="40"/>
      <c r="L58" s="145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6.96" customHeight="1">
      <c r="A59" s="38"/>
      <c r="B59" s="39"/>
      <c r="C59" s="40"/>
      <c r="D59" s="40"/>
      <c r="E59" s="40"/>
      <c r="F59" s="40"/>
      <c r="G59" s="40"/>
      <c r="H59" s="40"/>
      <c r="I59" s="40"/>
      <c r="J59" s="40"/>
      <c r="K59" s="40"/>
      <c r="L59" s="145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</row>
    <row r="60" s="2" customFormat="1" ht="12" customHeight="1">
      <c r="A60" s="38"/>
      <c r="B60" s="39"/>
      <c r="C60" s="32" t="s">
        <v>21</v>
      </c>
      <c r="D60" s="40"/>
      <c r="E60" s="40"/>
      <c r="F60" s="27">
        <f>F16</f>
        <v>0</v>
      </c>
      <c r="G60" s="40"/>
      <c r="H60" s="40"/>
      <c r="I60" s="32" t="s">
        <v>23</v>
      </c>
      <c r="J60" s="72">
        <f>IF(J16="","",J16)</f>
        <v>0</v>
      </c>
      <c r="K60" s="40"/>
      <c r="L60" s="145"/>
      <c r="S60" s="38"/>
      <c r="T60" s="38"/>
      <c r="U60" s="38"/>
      <c r="V60" s="38"/>
      <c r="W60" s="38"/>
      <c r="X60" s="38"/>
      <c r="Y60" s="38"/>
      <c r="Z60" s="38"/>
      <c r="AA60" s="38"/>
      <c r="AB60" s="38"/>
      <c r="AC60" s="38"/>
      <c r="AD60" s="38"/>
      <c r="AE60" s="38"/>
    </row>
    <row r="61" s="2" customFormat="1" ht="6.96" customHeight="1">
      <c r="A61" s="38"/>
      <c r="B61" s="39"/>
      <c r="C61" s="40"/>
      <c r="D61" s="40"/>
      <c r="E61" s="40"/>
      <c r="F61" s="40"/>
      <c r="G61" s="40"/>
      <c r="H61" s="40"/>
      <c r="I61" s="40"/>
      <c r="J61" s="40"/>
      <c r="K61" s="40"/>
      <c r="L61" s="145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s="2" customFormat="1" ht="15.15" customHeight="1">
      <c r="A62" s="38"/>
      <c r="B62" s="39"/>
      <c r="C62" s="32" t="s">
        <v>25</v>
      </c>
      <c r="D62" s="40"/>
      <c r="E62" s="40"/>
      <c r="F62" s="27">
        <f>E19</f>
        <v>0</v>
      </c>
      <c r="G62" s="40"/>
      <c r="H62" s="40"/>
      <c r="I62" s="32" t="s">
        <v>30</v>
      </c>
      <c r="J62" s="36">
        <f>E25</f>
        <v>0</v>
      </c>
      <c r="K62" s="40"/>
      <c r="L62" s="145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  <c r="AE62" s="38"/>
    </row>
    <row r="63" s="2" customFormat="1" ht="15.15" customHeight="1">
      <c r="A63" s="38"/>
      <c r="B63" s="39"/>
      <c r="C63" s="32" t="s">
        <v>28</v>
      </c>
      <c r="D63" s="40"/>
      <c r="E63" s="40"/>
      <c r="F63" s="27">
        <f>IF(E22="","",E22)</f>
        <v>0</v>
      </c>
      <c r="G63" s="40"/>
      <c r="H63" s="40"/>
      <c r="I63" s="32" t="s">
        <v>32</v>
      </c>
      <c r="J63" s="36">
        <f>E28</f>
        <v>0</v>
      </c>
      <c r="K63" s="40"/>
      <c r="L63" s="145"/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  <c r="AD63" s="38"/>
      <c r="AE63" s="38"/>
    </row>
    <row r="64" s="2" customFormat="1" ht="10.32" customHeight="1">
      <c r="A64" s="38"/>
      <c r="B64" s="39"/>
      <c r="C64" s="40"/>
      <c r="D64" s="40"/>
      <c r="E64" s="40"/>
      <c r="F64" s="40"/>
      <c r="G64" s="40"/>
      <c r="H64" s="40"/>
      <c r="I64" s="40"/>
      <c r="J64" s="40"/>
      <c r="K64" s="40"/>
      <c r="L64" s="145"/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  <c r="AD64" s="38"/>
      <c r="AE64" s="38"/>
    </row>
    <row r="65" s="2" customFormat="1" ht="29.28" customHeight="1">
      <c r="A65" s="38"/>
      <c r="B65" s="39"/>
      <c r="C65" s="171" t="s">
        <v>137</v>
      </c>
      <c r="D65" s="172"/>
      <c r="E65" s="172"/>
      <c r="F65" s="172"/>
      <c r="G65" s="172"/>
      <c r="H65" s="172"/>
      <c r="I65" s="172"/>
      <c r="J65" s="173" t="s">
        <v>138</v>
      </c>
      <c r="K65" s="172"/>
      <c r="L65" s="145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 s="2" customFormat="1" ht="10.32" customHeight="1">
      <c r="A66" s="38"/>
      <c r="B66" s="39"/>
      <c r="C66" s="40"/>
      <c r="D66" s="40"/>
      <c r="E66" s="40"/>
      <c r="F66" s="40"/>
      <c r="G66" s="40"/>
      <c r="H66" s="40"/>
      <c r="I66" s="40"/>
      <c r="J66" s="40"/>
      <c r="K66" s="40"/>
      <c r="L66" s="145"/>
      <c r="S66" s="38"/>
      <c r="T66" s="38"/>
      <c r="U66" s="38"/>
      <c r="V66" s="38"/>
      <c r="W66" s="38"/>
      <c r="X66" s="38"/>
      <c r="Y66" s="38"/>
      <c r="Z66" s="38"/>
      <c r="AA66" s="38"/>
      <c r="AB66" s="38"/>
      <c r="AC66" s="38"/>
      <c r="AD66" s="38"/>
      <c r="AE66" s="38"/>
    </row>
    <row r="67" s="2" customFormat="1" ht="22.8" customHeight="1">
      <c r="A67" s="38"/>
      <c r="B67" s="39"/>
      <c r="C67" s="174" t="s">
        <v>68</v>
      </c>
      <c r="D67" s="40"/>
      <c r="E67" s="40"/>
      <c r="F67" s="40"/>
      <c r="G67" s="40"/>
      <c r="H67" s="40"/>
      <c r="I67" s="40"/>
      <c r="J67" s="102">
        <f>J91</f>
        <v>0</v>
      </c>
      <c r="K67" s="40"/>
      <c r="L67" s="145"/>
      <c r="S67" s="38"/>
      <c r="T67" s="38"/>
      <c r="U67" s="38"/>
      <c r="V67" s="38"/>
      <c r="W67" s="38"/>
      <c r="X67" s="38"/>
      <c r="Y67" s="38"/>
      <c r="Z67" s="38"/>
      <c r="AA67" s="38"/>
      <c r="AB67" s="38"/>
      <c r="AC67" s="38"/>
      <c r="AD67" s="38"/>
      <c r="AE67" s="38"/>
      <c r="AU67" s="17" t="s">
        <v>139</v>
      </c>
    </row>
    <row r="68" s="2" customFormat="1" ht="21.84" customHeight="1">
      <c r="A68" s="38"/>
      <c r="B68" s="39"/>
      <c r="C68" s="40"/>
      <c r="D68" s="40"/>
      <c r="E68" s="40"/>
      <c r="F68" s="40"/>
      <c r="G68" s="40"/>
      <c r="H68" s="40"/>
      <c r="I68" s="40"/>
      <c r="J68" s="40"/>
      <c r="K68" s="40"/>
      <c r="L68" s="145"/>
      <c r="S68" s="38"/>
      <c r="T68" s="38"/>
      <c r="U68" s="38"/>
      <c r="V68" s="38"/>
      <c r="W68" s="38"/>
      <c r="X68" s="38"/>
      <c r="Y68" s="38"/>
      <c r="Z68" s="38"/>
      <c r="AA68" s="38"/>
      <c r="AB68" s="38"/>
      <c r="AC68" s="38"/>
      <c r="AD68" s="38"/>
      <c r="AE68" s="38"/>
    </row>
    <row r="69" s="2" customFormat="1" ht="6.96" customHeight="1">
      <c r="A69" s="38"/>
      <c r="B69" s="59"/>
      <c r="C69" s="60"/>
      <c r="D69" s="60"/>
      <c r="E69" s="60"/>
      <c r="F69" s="60"/>
      <c r="G69" s="60"/>
      <c r="H69" s="60"/>
      <c r="I69" s="60"/>
      <c r="J69" s="60"/>
      <c r="K69" s="60"/>
      <c r="L69" s="145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3" s="2" customFormat="1" ht="6.96" customHeight="1">
      <c r="A73" s="38"/>
      <c r="B73" s="61"/>
      <c r="C73" s="62"/>
      <c r="D73" s="62"/>
      <c r="E73" s="62"/>
      <c r="F73" s="62"/>
      <c r="G73" s="62"/>
      <c r="H73" s="62"/>
      <c r="I73" s="62"/>
      <c r="J73" s="62"/>
      <c r="K73" s="62"/>
      <c r="L73" s="145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24.96" customHeight="1">
      <c r="A74" s="38"/>
      <c r="B74" s="39"/>
      <c r="C74" s="23" t="s">
        <v>142</v>
      </c>
      <c r="D74" s="40"/>
      <c r="E74" s="40"/>
      <c r="F74" s="40"/>
      <c r="G74" s="40"/>
      <c r="H74" s="40"/>
      <c r="I74" s="40"/>
      <c r="J74" s="40"/>
      <c r="K74" s="40"/>
      <c r="L74" s="145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6.96" customHeight="1">
      <c r="A75" s="38"/>
      <c r="B75" s="39"/>
      <c r="C75" s="40"/>
      <c r="D75" s="40"/>
      <c r="E75" s="40"/>
      <c r="F75" s="40"/>
      <c r="G75" s="40"/>
      <c r="H75" s="40"/>
      <c r="I75" s="40"/>
      <c r="J75" s="40"/>
      <c r="K75" s="40"/>
      <c r="L75" s="145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12" customHeight="1">
      <c r="A76" s="38"/>
      <c r="B76" s="39"/>
      <c r="C76" s="32" t="s">
        <v>16</v>
      </c>
      <c r="D76" s="40"/>
      <c r="E76" s="40"/>
      <c r="F76" s="40"/>
      <c r="G76" s="40"/>
      <c r="H76" s="40"/>
      <c r="I76" s="40"/>
      <c r="J76" s="40"/>
      <c r="K76" s="40"/>
      <c r="L76" s="145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6.5" customHeight="1">
      <c r="A77" s="38"/>
      <c r="B77" s="39"/>
      <c r="C77" s="40"/>
      <c r="D77" s="40"/>
      <c r="E77" s="169">
        <f>E7</f>
        <v>0</v>
      </c>
      <c r="F77" s="32"/>
      <c r="G77" s="32"/>
      <c r="H77" s="32"/>
      <c r="I77" s="40"/>
      <c r="J77" s="40"/>
      <c r="K77" s="40"/>
      <c r="L77" s="145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1" customFormat="1" ht="12" customHeight="1">
      <c r="B78" s="21"/>
      <c r="C78" s="32" t="s">
        <v>130</v>
      </c>
      <c r="D78" s="22"/>
      <c r="E78" s="22"/>
      <c r="F78" s="22"/>
      <c r="G78" s="22"/>
      <c r="H78" s="22"/>
      <c r="I78" s="22"/>
      <c r="J78" s="22"/>
      <c r="K78" s="22"/>
      <c r="L78" s="20"/>
    </row>
    <row r="79" s="1" customFormat="1" ht="16.5" customHeight="1">
      <c r="B79" s="21"/>
      <c r="C79" s="22"/>
      <c r="D79" s="22"/>
      <c r="E79" s="169" t="s">
        <v>131</v>
      </c>
      <c r="F79" s="22"/>
      <c r="G79" s="22"/>
      <c r="H79" s="22"/>
      <c r="I79" s="22"/>
      <c r="J79" s="22"/>
      <c r="K79" s="22"/>
      <c r="L79" s="20"/>
    </row>
    <row r="80" s="1" customFormat="1" ht="12" customHeight="1">
      <c r="B80" s="21"/>
      <c r="C80" s="32" t="s">
        <v>132</v>
      </c>
      <c r="D80" s="22"/>
      <c r="E80" s="22"/>
      <c r="F80" s="22"/>
      <c r="G80" s="22"/>
      <c r="H80" s="22"/>
      <c r="I80" s="22"/>
      <c r="J80" s="22"/>
      <c r="K80" s="22"/>
      <c r="L80" s="20"/>
    </row>
    <row r="81" s="2" customFormat="1" ht="16.5" customHeight="1">
      <c r="A81" s="38"/>
      <c r="B81" s="39"/>
      <c r="C81" s="40"/>
      <c r="D81" s="40"/>
      <c r="E81" s="170" t="s">
        <v>133</v>
      </c>
      <c r="F81" s="40"/>
      <c r="G81" s="40"/>
      <c r="H81" s="40"/>
      <c r="I81" s="40"/>
      <c r="J81" s="40"/>
      <c r="K81" s="40"/>
      <c r="L81" s="145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12" customHeight="1">
      <c r="A82" s="38"/>
      <c r="B82" s="39"/>
      <c r="C82" s="32" t="s">
        <v>134</v>
      </c>
      <c r="D82" s="40"/>
      <c r="E82" s="40"/>
      <c r="F82" s="40"/>
      <c r="G82" s="40"/>
      <c r="H82" s="40"/>
      <c r="I82" s="40"/>
      <c r="J82" s="40"/>
      <c r="K82" s="40"/>
      <c r="L82" s="145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16.5" customHeight="1">
      <c r="A83" s="38"/>
      <c r="B83" s="39"/>
      <c r="C83" s="40"/>
      <c r="D83" s="40"/>
      <c r="E83" s="69">
        <f>E13</f>
        <v>0</v>
      </c>
      <c r="F83" s="40"/>
      <c r="G83" s="40"/>
      <c r="H83" s="40"/>
      <c r="I83" s="40"/>
      <c r="J83" s="40"/>
      <c r="K83" s="40"/>
      <c r="L83" s="145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6.96" customHeight="1">
      <c r="A84" s="38"/>
      <c r="B84" s="39"/>
      <c r="C84" s="40"/>
      <c r="D84" s="40"/>
      <c r="E84" s="40"/>
      <c r="F84" s="40"/>
      <c r="G84" s="40"/>
      <c r="H84" s="40"/>
      <c r="I84" s="40"/>
      <c r="J84" s="40"/>
      <c r="K84" s="40"/>
      <c r="L84" s="145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2" customHeight="1">
      <c r="A85" s="38"/>
      <c r="B85" s="39"/>
      <c r="C85" s="32" t="s">
        <v>21</v>
      </c>
      <c r="D85" s="40"/>
      <c r="E85" s="40"/>
      <c r="F85" s="27">
        <f>F16</f>
        <v>0</v>
      </c>
      <c r="G85" s="40"/>
      <c r="H85" s="40"/>
      <c r="I85" s="32" t="s">
        <v>23</v>
      </c>
      <c r="J85" s="72">
        <f>IF(J16="","",J16)</f>
        <v>0</v>
      </c>
      <c r="K85" s="40"/>
      <c r="L85" s="145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145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5.15" customHeight="1">
      <c r="A87" s="38"/>
      <c r="B87" s="39"/>
      <c r="C87" s="32" t="s">
        <v>25</v>
      </c>
      <c r="D87" s="40"/>
      <c r="E87" s="40"/>
      <c r="F87" s="27">
        <f>E19</f>
        <v>0</v>
      </c>
      <c r="G87" s="40"/>
      <c r="H87" s="40"/>
      <c r="I87" s="32" t="s">
        <v>30</v>
      </c>
      <c r="J87" s="36">
        <f>E25</f>
        <v>0</v>
      </c>
      <c r="K87" s="40"/>
      <c r="L87" s="145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5.15" customHeight="1">
      <c r="A88" s="38"/>
      <c r="B88" s="39"/>
      <c r="C88" s="32" t="s">
        <v>28</v>
      </c>
      <c r="D88" s="40"/>
      <c r="E88" s="40"/>
      <c r="F88" s="27">
        <f>IF(E22="","",E22)</f>
        <v>0</v>
      </c>
      <c r="G88" s="40"/>
      <c r="H88" s="40"/>
      <c r="I88" s="32" t="s">
        <v>32</v>
      </c>
      <c r="J88" s="36">
        <f>E28</f>
        <v>0</v>
      </c>
      <c r="K88" s="40"/>
      <c r="L88" s="145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0.32" customHeight="1">
      <c r="A89" s="38"/>
      <c r="B89" s="39"/>
      <c r="C89" s="40"/>
      <c r="D89" s="40"/>
      <c r="E89" s="40"/>
      <c r="F89" s="40"/>
      <c r="G89" s="40"/>
      <c r="H89" s="40"/>
      <c r="I89" s="40"/>
      <c r="J89" s="40"/>
      <c r="K89" s="40"/>
      <c r="L89" s="145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11" customFormat="1" ht="29.28" customHeight="1">
      <c r="A90" s="186"/>
      <c r="B90" s="187"/>
      <c r="C90" s="188" t="s">
        <v>143</v>
      </c>
      <c r="D90" s="189" t="s">
        <v>55</v>
      </c>
      <c r="E90" s="189" t="s">
        <v>51</v>
      </c>
      <c r="F90" s="189" t="s">
        <v>52</v>
      </c>
      <c r="G90" s="189" t="s">
        <v>144</v>
      </c>
      <c r="H90" s="189" t="s">
        <v>145</v>
      </c>
      <c r="I90" s="189" t="s">
        <v>146</v>
      </c>
      <c r="J90" s="190" t="s">
        <v>138</v>
      </c>
      <c r="K90" s="191" t="s">
        <v>147</v>
      </c>
      <c r="L90" s="192"/>
      <c r="M90" s="92" t="s">
        <v>19</v>
      </c>
      <c r="N90" s="93" t="s">
        <v>40</v>
      </c>
      <c r="O90" s="93" t="s">
        <v>148</v>
      </c>
      <c r="P90" s="93" t="s">
        <v>149</v>
      </c>
      <c r="Q90" s="93" t="s">
        <v>150</v>
      </c>
      <c r="R90" s="93" t="s">
        <v>151</v>
      </c>
      <c r="S90" s="93" t="s">
        <v>152</v>
      </c>
      <c r="T90" s="94" t="s">
        <v>153</v>
      </c>
      <c r="U90" s="186"/>
      <c r="V90" s="186"/>
      <c r="W90" s="186"/>
      <c r="X90" s="186"/>
      <c r="Y90" s="186"/>
      <c r="Z90" s="186"/>
      <c r="AA90" s="186"/>
      <c r="AB90" s="186"/>
      <c r="AC90" s="186"/>
      <c r="AD90" s="186"/>
      <c r="AE90" s="186"/>
    </row>
    <row r="91" s="2" customFormat="1" ht="22.8" customHeight="1">
      <c r="A91" s="38"/>
      <c r="B91" s="39"/>
      <c r="C91" s="99" t="s">
        <v>154</v>
      </c>
      <c r="D91" s="40"/>
      <c r="E91" s="40"/>
      <c r="F91" s="40"/>
      <c r="G91" s="40"/>
      <c r="H91" s="40"/>
      <c r="I91" s="40"/>
      <c r="J91" s="193">
        <f>BK91</f>
        <v>0</v>
      </c>
      <c r="K91" s="40"/>
      <c r="L91" s="44"/>
      <c r="M91" s="95"/>
      <c r="N91" s="194"/>
      <c r="O91" s="96"/>
      <c r="P91" s="195">
        <f>SUM(P92:P97)</f>
        <v>0</v>
      </c>
      <c r="Q91" s="96"/>
      <c r="R91" s="195">
        <f>SUM(R92:R97)</f>
        <v>0</v>
      </c>
      <c r="S91" s="96"/>
      <c r="T91" s="196">
        <f>SUM(T92:T97)</f>
        <v>0</v>
      </c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T91" s="17" t="s">
        <v>69</v>
      </c>
      <c r="AU91" s="17" t="s">
        <v>139</v>
      </c>
      <c r="BK91" s="197">
        <f>SUM(BK92:BK97)</f>
        <v>0</v>
      </c>
    </row>
    <row r="92" s="2" customFormat="1" ht="33" customHeight="1">
      <c r="A92" s="38"/>
      <c r="B92" s="39"/>
      <c r="C92" s="214" t="s">
        <v>77</v>
      </c>
      <c r="D92" s="214" t="s">
        <v>160</v>
      </c>
      <c r="E92" s="215" t="s">
        <v>425</v>
      </c>
      <c r="F92" s="216" t="s">
        <v>426</v>
      </c>
      <c r="G92" s="217" t="s">
        <v>212</v>
      </c>
      <c r="H92" s="218">
        <v>520</v>
      </c>
      <c r="I92" s="219"/>
      <c r="J92" s="220">
        <f>ROUND(I92*H92,2)</f>
        <v>0</v>
      </c>
      <c r="K92" s="221"/>
      <c r="L92" s="44"/>
      <c r="M92" s="222" t="s">
        <v>19</v>
      </c>
      <c r="N92" s="223" t="s">
        <v>41</v>
      </c>
      <c r="O92" s="84"/>
      <c r="P92" s="224">
        <f>O92*H92</f>
        <v>0</v>
      </c>
      <c r="Q92" s="224">
        <v>0</v>
      </c>
      <c r="R92" s="224">
        <f>Q92*H92</f>
        <v>0</v>
      </c>
      <c r="S92" s="224">
        <v>0</v>
      </c>
      <c r="T92" s="225">
        <f>S92*H92</f>
        <v>0</v>
      </c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R92" s="226" t="s">
        <v>164</v>
      </c>
      <c r="AT92" s="226" t="s">
        <v>160</v>
      </c>
      <c r="AU92" s="226" t="s">
        <v>70</v>
      </c>
      <c r="AY92" s="17" t="s">
        <v>157</v>
      </c>
      <c r="BE92" s="227">
        <f>IF(N92="základní",J92,0)</f>
        <v>0</v>
      </c>
      <c r="BF92" s="227">
        <f>IF(N92="snížená",J92,0)</f>
        <v>0</v>
      </c>
      <c r="BG92" s="227">
        <f>IF(N92="zákl. přenesená",J92,0)</f>
        <v>0</v>
      </c>
      <c r="BH92" s="227">
        <f>IF(N92="sníž. přenesená",J92,0)</f>
        <v>0</v>
      </c>
      <c r="BI92" s="227">
        <f>IF(N92="nulová",J92,0)</f>
        <v>0</v>
      </c>
      <c r="BJ92" s="17" t="s">
        <v>77</v>
      </c>
      <c r="BK92" s="227">
        <f>ROUND(I92*H92,2)</f>
        <v>0</v>
      </c>
      <c r="BL92" s="17" t="s">
        <v>164</v>
      </c>
      <c r="BM92" s="226" t="s">
        <v>427</v>
      </c>
    </row>
    <row r="93" s="13" customFormat="1">
      <c r="A93" s="13"/>
      <c r="B93" s="228"/>
      <c r="C93" s="229"/>
      <c r="D93" s="230" t="s">
        <v>166</v>
      </c>
      <c r="E93" s="231" t="s">
        <v>19</v>
      </c>
      <c r="F93" s="232" t="s">
        <v>428</v>
      </c>
      <c r="G93" s="229"/>
      <c r="H93" s="231" t="s">
        <v>19</v>
      </c>
      <c r="I93" s="233"/>
      <c r="J93" s="229"/>
      <c r="K93" s="229"/>
      <c r="L93" s="234"/>
      <c r="M93" s="235"/>
      <c r="N93" s="236"/>
      <c r="O93" s="236"/>
      <c r="P93" s="236"/>
      <c r="Q93" s="236"/>
      <c r="R93" s="236"/>
      <c r="S93" s="236"/>
      <c r="T93" s="237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38" t="s">
        <v>166</v>
      </c>
      <c r="AU93" s="238" t="s">
        <v>70</v>
      </c>
      <c r="AV93" s="13" t="s">
        <v>77</v>
      </c>
      <c r="AW93" s="13" t="s">
        <v>31</v>
      </c>
      <c r="AX93" s="13" t="s">
        <v>70</v>
      </c>
      <c r="AY93" s="238" t="s">
        <v>157</v>
      </c>
    </row>
    <row r="94" s="14" customFormat="1">
      <c r="A94" s="14"/>
      <c r="B94" s="239"/>
      <c r="C94" s="240"/>
      <c r="D94" s="230" t="s">
        <v>166</v>
      </c>
      <c r="E94" s="241" t="s">
        <v>19</v>
      </c>
      <c r="F94" s="242" t="s">
        <v>429</v>
      </c>
      <c r="G94" s="240"/>
      <c r="H94" s="243">
        <v>320</v>
      </c>
      <c r="I94" s="244"/>
      <c r="J94" s="240"/>
      <c r="K94" s="240"/>
      <c r="L94" s="245"/>
      <c r="M94" s="246"/>
      <c r="N94" s="247"/>
      <c r="O94" s="247"/>
      <c r="P94" s="247"/>
      <c r="Q94" s="247"/>
      <c r="R94" s="247"/>
      <c r="S94" s="247"/>
      <c r="T94" s="248"/>
      <c r="U94" s="14"/>
      <c r="V94" s="14"/>
      <c r="W94" s="14"/>
      <c r="X94" s="14"/>
      <c r="Y94" s="14"/>
      <c r="Z94" s="14"/>
      <c r="AA94" s="14"/>
      <c r="AB94" s="14"/>
      <c r="AC94" s="14"/>
      <c r="AD94" s="14"/>
      <c r="AE94" s="14"/>
      <c r="AT94" s="249" t="s">
        <v>166</v>
      </c>
      <c r="AU94" s="249" t="s">
        <v>70</v>
      </c>
      <c r="AV94" s="14" t="s">
        <v>79</v>
      </c>
      <c r="AW94" s="14" t="s">
        <v>31</v>
      </c>
      <c r="AX94" s="14" t="s">
        <v>70</v>
      </c>
      <c r="AY94" s="249" t="s">
        <v>157</v>
      </c>
    </row>
    <row r="95" s="13" customFormat="1">
      <c r="A95" s="13"/>
      <c r="B95" s="228"/>
      <c r="C95" s="229"/>
      <c r="D95" s="230" t="s">
        <v>166</v>
      </c>
      <c r="E95" s="231" t="s">
        <v>19</v>
      </c>
      <c r="F95" s="232" t="s">
        <v>430</v>
      </c>
      <c r="G95" s="229"/>
      <c r="H95" s="231" t="s">
        <v>19</v>
      </c>
      <c r="I95" s="233"/>
      <c r="J95" s="229"/>
      <c r="K95" s="229"/>
      <c r="L95" s="234"/>
      <c r="M95" s="235"/>
      <c r="N95" s="236"/>
      <c r="O95" s="236"/>
      <c r="P95" s="236"/>
      <c r="Q95" s="236"/>
      <c r="R95" s="236"/>
      <c r="S95" s="236"/>
      <c r="T95" s="237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38" t="s">
        <v>166</v>
      </c>
      <c r="AU95" s="238" t="s">
        <v>70</v>
      </c>
      <c r="AV95" s="13" t="s">
        <v>77</v>
      </c>
      <c r="AW95" s="13" t="s">
        <v>31</v>
      </c>
      <c r="AX95" s="13" t="s">
        <v>70</v>
      </c>
      <c r="AY95" s="238" t="s">
        <v>157</v>
      </c>
    </row>
    <row r="96" s="14" customFormat="1">
      <c r="A96" s="14"/>
      <c r="B96" s="239"/>
      <c r="C96" s="240"/>
      <c r="D96" s="230" t="s">
        <v>166</v>
      </c>
      <c r="E96" s="241" t="s">
        <v>19</v>
      </c>
      <c r="F96" s="242" t="s">
        <v>431</v>
      </c>
      <c r="G96" s="240"/>
      <c r="H96" s="243">
        <v>200</v>
      </c>
      <c r="I96" s="244"/>
      <c r="J96" s="240"/>
      <c r="K96" s="240"/>
      <c r="L96" s="245"/>
      <c r="M96" s="246"/>
      <c r="N96" s="247"/>
      <c r="O96" s="247"/>
      <c r="P96" s="247"/>
      <c r="Q96" s="247"/>
      <c r="R96" s="247"/>
      <c r="S96" s="247"/>
      <c r="T96" s="248"/>
      <c r="U96" s="14"/>
      <c r="V96" s="14"/>
      <c r="W96" s="14"/>
      <c r="X96" s="14"/>
      <c r="Y96" s="14"/>
      <c r="Z96" s="14"/>
      <c r="AA96" s="14"/>
      <c r="AB96" s="14"/>
      <c r="AC96" s="14"/>
      <c r="AD96" s="14"/>
      <c r="AE96" s="14"/>
      <c r="AT96" s="249" t="s">
        <v>166</v>
      </c>
      <c r="AU96" s="249" t="s">
        <v>70</v>
      </c>
      <c r="AV96" s="14" t="s">
        <v>79</v>
      </c>
      <c r="AW96" s="14" t="s">
        <v>31</v>
      </c>
      <c r="AX96" s="14" t="s">
        <v>70</v>
      </c>
      <c r="AY96" s="249" t="s">
        <v>157</v>
      </c>
    </row>
    <row r="97" s="15" customFormat="1">
      <c r="A97" s="15"/>
      <c r="B97" s="250"/>
      <c r="C97" s="251"/>
      <c r="D97" s="230" t="s">
        <v>166</v>
      </c>
      <c r="E97" s="252" t="s">
        <v>19</v>
      </c>
      <c r="F97" s="253" t="s">
        <v>169</v>
      </c>
      <c r="G97" s="251"/>
      <c r="H97" s="254">
        <v>520</v>
      </c>
      <c r="I97" s="255"/>
      <c r="J97" s="251"/>
      <c r="K97" s="251"/>
      <c r="L97" s="256"/>
      <c r="M97" s="280"/>
      <c r="N97" s="281"/>
      <c r="O97" s="281"/>
      <c r="P97" s="281"/>
      <c r="Q97" s="281"/>
      <c r="R97" s="281"/>
      <c r="S97" s="281"/>
      <c r="T97" s="282"/>
      <c r="U97" s="15"/>
      <c r="V97" s="15"/>
      <c r="W97" s="15"/>
      <c r="X97" s="15"/>
      <c r="Y97" s="15"/>
      <c r="Z97" s="15"/>
      <c r="AA97" s="15"/>
      <c r="AB97" s="15"/>
      <c r="AC97" s="15"/>
      <c r="AD97" s="15"/>
      <c r="AE97" s="15"/>
      <c r="AT97" s="260" t="s">
        <v>166</v>
      </c>
      <c r="AU97" s="260" t="s">
        <v>70</v>
      </c>
      <c r="AV97" s="15" t="s">
        <v>164</v>
      </c>
      <c r="AW97" s="15" t="s">
        <v>31</v>
      </c>
      <c r="AX97" s="15" t="s">
        <v>77</v>
      </c>
      <c r="AY97" s="260" t="s">
        <v>157</v>
      </c>
    </row>
    <row r="98" s="2" customFormat="1" ht="6.96" customHeight="1">
      <c r="A98" s="38"/>
      <c r="B98" s="59"/>
      <c r="C98" s="60"/>
      <c r="D98" s="60"/>
      <c r="E98" s="60"/>
      <c r="F98" s="60"/>
      <c r="G98" s="60"/>
      <c r="H98" s="60"/>
      <c r="I98" s="60"/>
      <c r="J98" s="60"/>
      <c r="K98" s="60"/>
      <c r="L98" s="44"/>
      <c r="M98" s="38"/>
      <c r="O98" s="38"/>
      <c r="P98" s="38"/>
      <c r="Q98" s="38"/>
      <c r="R98" s="38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</row>
  </sheetData>
  <mergeCells count="15">
    <mergeCell ref="E7:H7"/>
    <mergeCell ref="E11:H11"/>
    <mergeCell ref="E9:H9"/>
    <mergeCell ref="E13:H13"/>
    <mergeCell ref="E22:H22"/>
    <mergeCell ref="E31:H31"/>
    <mergeCell ref="E52:H52"/>
    <mergeCell ref="E56:H56"/>
    <mergeCell ref="E54:H54"/>
    <mergeCell ref="E58:H58"/>
    <mergeCell ref="E77:H77"/>
    <mergeCell ref="E81:H81"/>
    <mergeCell ref="E79:H79"/>
    <mergeCell ref="E83:H83"/>
    <mergeCell ref="L2:V2"/>
  </mergeCells>
  <pageMargins left="0.39375" right="0.39375" top="0.39375" bottom="0.39375" header="0" footer="0"/>
  <pageSetup orientation="landscape" blackAndWhite="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Trnková Věra</dc:creator>
  <cp:lastModifiedBy>Trnková Věra</cp:lastModifiedBy>
  <dcterms:created xsi:type="dcterms:W3CDTF">2021-04-19T10:06:03Z</dcterms:created>
  <dcterms:modified xsi:type="dcterms:W3CDTF">2021-04-19T10:06:09Z</dcterms:modified>
</cp:coreProperties>
</file>